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111490400\Desktop\"/>
    </mc:Choice>
  </mc:AlternateContent>
  <bookViews>
    <workbookView xWindow="0" yWindow="0" windowWidth="13170" windowHeight="9030" tabRatio="722"/>
  </bookViews>
  <sheets>
    <sheet name="はじめに" sheetId="10" r:id="rId1"/>
    <sheet name="総括表" sheetId="1" r:id="rId2"/>
    <sheet name="総括表記入例" sheetId="11" r:id="rId3"/>
    <sheet name="別紙様式３　実績報告書" sheetId="9" r:id="rId4"/>
    <sheet name="添付書類１" sheetId="6" r:id="rId5"/>
    <sheet name="添付書類２" sheetId="7" r:id="rId6"/>
    <sheet name="添付書類３" sheetId="8" r:id="rId7"/>
    <sheet name="list" sheetId="2" r:id="rId8"/>
    <sheet name="Sheet1" sheetId="12" r:id="rId9"/>
  </sheets>
  <externalReferences>
    <externalReference r:id="rId10"/>
  </externalReferences>
  <definedNames>
    <definedName name="_xlnm.Print_Area" localSheetId="1">総括表!$C$1:$Y$20</definedName>
    <definedName name="_xlnm.Print_Area" localSheetId="2">総括表記入例!$A$2:$V$15</definedName>
    <definedName name="_xlnm.Print_Area" localSheetId="4">添付書類１!$A$1:$T$166</definedName>
    <definedName name="_xlnm.Print_Area" localSheetId="5">添付書類２!$A$1:$S$45</definedName>
    <definedName name="_xlnm.Print_Area" localSheetId="6">添付書類３!$A$1:$S$59</definedName>
    <definedName name="_xlnm.Print_Area" localSheetId="3">'別紙様式３　実績報告書'!$A$1:$Y$53</definedName>
    <definedName name="Z_39009131_981E_4568_A89D_7AF3C3FA3192_.wvu.PrintArea" localSheetId="3" hidden="1">'別紙様式３　実績報告書'!$A$1:$Y$53</definedName>
    <definedName name="あああ" localSheetId="2">#REF!</definedName>
    <definedName name="あああ" localSheetId="4">#REF!</definedName>
    <definedName name="あああ" localSheetId="5">#REF!</definedName>
    <definedName name="あああ" localSheetId="6">#REF!</definedName>
    <definedName name="あああ" localSheetId="3">#REF!</definedName>
    <definedName name="あああ">#REF!</definedName>
    <definedName name="サービス種別" localSheetId="2">#REF!</definedName>
    <definedName name="サービス種別" localSheetId="4">#REF!</definedName>
    <definedName name="サービス種別" localSheetId="5">#REF!</definedName>
    <definedName name="サービス種別" localSheetId="6">#REF!</definedName>
    <definedName name="サービス種別" localSheetId="3">#REF!</definedName>
    <definedName name="サービス種別">#REF!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60" i="6" l="1"/>
  <c r="P160" i="6"/>
  <c r="M160" i="6"/>
  <c r="S159" i="6"/>
  <c r="P159" i="6"/>
  <c r="M159" i="6"/>
  <c r="S157" i="6"/>
  <c r="P157" i="6"/>
  <c r="M157" i="6"/>
  <c r="S156" i="6"/>
  <c r="P156" i="6"/>
  <c r="M156" i="6"/>
  <c r="S154" i="6"/>
  <c r="P154" i="6"/>
  <c r="M154" i="6"/>
  <c r="S153" i="6"/>
  <c r="P153" i="6"/>
  <c r="M153" i="6"/>
  <c r="S151" i="6"/>
  <c r="P151" i="6"/>
  <c r="M151" i="6"/>
  <c r="S150" i="6"/>
  <c r="P150" i="6"/>
  <c r="M150" i="6"/>
  <c r="S148" i="6"/>
  <c r="P148" i="6"/>
  <c r="M148" i="6"/>
  <c r="S147" i="6"/>
  <c r="P147" i="6"/>
  <c r="M147" i="6"/>
  <c r="S145" i="6"/>
  <c r="P145" i="6"/>
  <c r="M145" i="6"/>
  <c r="S144" i="6"/>
  <c r="P144" i="6"/>
  <c r="M144" i="6"/>
  <c r="S142" i="6"/>
  <c r="P142" i="6"/>
  <c r="M142" i="6"/>
  <c r="S141" i="6"/>
  <c r="P141" i="6"/>
  <c r="M141" i="6"/>
  <c r="S139" i="6"/>
  <c r="P139" i="6"/>
  <c r="M139" i="6"/>
  <c r="S138" i="6"/>
  <c r="P138" i="6"/>
  <c r="M138" i="6"/>
  <c r="V210" i="6" l="1"/>
  <c r="V211" i="6"/>
  <c r="V207" i="6"/>
  <c r="V208" i="6"/>
  <c r="V209" i="6"/>
  <c r="V200" i="6"/>
  <c r="V201" i="6"/>
  <c r="V202" i="6"/>
  <c r="V203" i="6"/>
  <c r="V204" i="6"/>
  <c r="V205" i="6"/>
  <c r="V206" i="6"/>
  <c r="V190" i="6"/>
  <c r="V191" i="6"/>
  <c r="V192" i="6"/>
  <c r="V193" i="6"/>
  <c r="V194" i="6"/>
  <c r="V195" i="6"/>
  <c r="V196" i="6"/>
  <c r="V197" i="6"/>
  <c r="V198" i="6"/>
  <c r="V199" i="6"/>
  <c r="V180" i="6"/>
  <c r="V181" i="6"/>
  <c r="V182" i="6"/>
  <c r="V183" i="6"/>
  <c r="V184" i="6"/>
  <c r="V185" i="6"/>
  <c r="V186" i="6"/>
  <c r="V187" i="6"/>
  <c r="V188" i="6"/>
  <c r="V189" i="6"/>
  <c r="V169" i="6"/>
  <c r="V170" i="6"/>
  <c r="V171" i="6"/>
  <c r="V172" i="6"/>
  <c r="V173" i="6"/>
  <c r="V174" i="6"/>
  <c r="V175" i="6"/>
  <c r="V176" i="6"/>
  <c r="V177" i="6"/>
  <c r="V178" i="6"/>
  <c r="V179" i="6"/>
  <c r="V161" i="6"/>
  <c r="V162" i="6"/>
  <c r="V163" i="6"/>
  <c r="V164" i="6"/>
  <c r="V165" i="6"/>
  <c r="V166" i="6"/>
  <c r="V167" i="6"/>
  <c r="V168" i="6"/>
  <c r="W5" i="6"/>
  <c r="V12" i="6"/>
  <c r="V13" i="6"/>
  <c r="V14" i="6"/>
  <c r="V15" i="6"/>
  <c r="V16" i="6"/>
  <c r="V17" i="6"/>
  <c r="V18" i="6"/>
  <c r="V19" i="6"/>
  <c r="V20" i="6"/>
  <c r="V21" i="6"/>
  <c r="V22" i="6"/>
  <c r="V23" i="6"/>
  <c r="V24" i="6"/>
  <c r="V25" i="6"/>
  <c r="V26" i="6"/>
  <c r="V27" i="6"/>
  <c r="V28" i="6"/>
  <c r="V29" i="6"/>
  <c r="V30" i="6"/>
  <c r="V31" i="6"/>
  <c r="V32" i="6"/>
  <c r="V33" i="6"/>
  <c r="V34" i="6"/>
  <c r="V35" i="6"/>
  <c r="V36" i="6"/>
  <c r="V37" i="6"/>
  <c r="V38" i="6"/>
  <c r="V39" i="6"/>
  <c r="V40" i="6"/>
  <c r="V41" i="6"/>
  <c r="V42" i="6"/>
  <c r="V43" i="6"/>
  <c r="V44" i="6"/>
  <c r="V45" i="6"/>
  <c r="V46" i="6"/>
  <c r="V47" i="6"/>
  <c r="V48" i="6"/>
  <c r="V49" i="6"/>
  <c r="V50" i="6"/>
  <c r="V51" i="6"/>
  <c r="V52" i="6"/>
  <c r="V11" i="6"/>
  <c r="V53" i="6"/>
  <c r="V54" i="6"/>
  <c r="V55" i="6"/>
  <c r="V56" i="6"/>
  <c r="V57" i="6"/>
  <c r="V58" i="6"/>
  <c r="V59" i="6"/>
  <c r="V60" i="6"/>
  <c r="V61" i="6"/>
  <c r="V62" i="6"/>
  <c r="V63" i="6"/>
  <c r="V64" i="6"/>
  <c r="V65" i="6"/>
  <c r="V66" i="6"/>
  <c r="V67" i="6"/>
  <c r="V68" i="6"/>
  <c r="V69" i="6"/>
  <c r="V70" i="6"/>
  <c r="V71" i="6"/>
  <c r="V72" i="6"/>
  <c r="V73" i="6"/>
  <c r="V74" i="6"/>
  <c r="V75" i="6"/>
  <c r="V76" i="6"/>
  <c r="V77" i="6"/>
  <c r="V78" i="6"/>
  <c r="V79" i="6"/>
  <c r="V80" i="6"/>
  <c r="V81" i="6"/>
  <c r="V82" i="6"/>
  <c r="V83" i="6"/>
  <c r="V84" i="6"/>
  <c r="V85" i="6"/>
  <c r="V86" i="6"/>
  <c r="V87" i="6"/>
  <c r="V88" i="6"/>
  <c r="V89" i="6"/>
  <c r="V90" i="6"/>
  <c r="V91" i="6"/>
  <c r="V92" i="6"/>
  <c r="V93" i="6"/>
  <c r="V94" i="6"/>
  <c r="V95" i="6"/>
  <c r="V96" i="6"/>
  <c r="V97" i="6"/>
  <c r="V98" i="6"/>
  <c r="V99" i="6"/>
  <c r="V100" i="6"/>
  <c r="V101" i="6"/>
  <c r="V102" i="6"/>
  <c r="V103" i="6"/>
  <c r="V104" i="6"/>
  <c r="V105" i="6"/>
  <c r="V106" i="6"/>
  <c r="V107" i="6"/>
  <c r="V108" i="6"/>
  <c r="V109" i="6"/>
  <c r="V110" i="6"/>
  <c r="V111" i="6"/>
  <c r="V112" i="6"/>
  <c r="V113" i="6"/>
  <c r="V114" i="6"/>
  <c r="V115" i="6"/>
  <c r="V116" i="6"/>
  <c r="V117" i="6"/>
  <c r="V118" i="6"/>
  <c r="V119" i="6"/>
  <c r="V120" i="6"/>
  <c r="V121" i="6"/>
  <c r="V122" i="6"/>
  <c r="V123" i="6"/>
  <c r="V124" i="6"/>
  <c r="V125" i="6"/>
  <c r="V126" i="6"/>
  <c r="V127" i="6"/>
  <c r="V128" i="6"/>
  <c r="V129" i="6"/>
  <c r="V130" i="6"/>
  <c r="V131" i="6"/>
  <c r="V132" i="6"/>
  <c r="V133" i="6"/>
  <c r="V134" i="6"/>
  <c r="V135" i="6"/>
  <c r="V136" i="6"/>
  <c r="V137" i="6"/>
  <c r="V138" i="6"/>
  <c r="V139" i="6"/>
  <c r="V140" i="6"/>
  <c r="V141" i="6"/>
  <c r="V142" i="6"/>
  <c r="V143" i="6"/>
  <c r="V144" i="6"/>
  <c r="V145" i="6"/>
  <c r="V146" i="6"/>
  <c r="V147" i="6"/>
  <c r="V148" i="6"/>
  <c r="V149" i="6"/>
  <c r="V150" i="6"/>
  <c r="V151" i="6"/>
  <c r="V152" i="6"/>
  <c r="V153" i="6"/>
  <c r="V154" i="6"/>
  <c r="V155" i="6"/>
  <c r="V156" i="6"/>
  <c r="V157" i="6"/>
  <c r="V158" i="6"/>
  <c r="V159" i="6"/>
  <c r="V160" i="6"/>
  <c r="AG24" i="1"/>
  <c r="AG25" i="1"/>
  <c r="AG26" i="1"/>
  <c r="AG27" i="1"/>
  <c r="AG28" i="1"/>
  <c r="AG29" i="1"/>
  <c r="AG30" i="1"/>
  <c r="AG31" i="1"/>
  <c r="AG32" i="1"/>
  <c r="AG33" i="1"/>
  <c r="AG34" i="1"/>
  <c r="AG35" i="1"/>
  <c r="AG36" i="1"/>
  <c r="AG37" i="1"/>
  <c r="AG38" i="1"/>
  <c r="AG39" i="1"/>
  <c r="AG40" i="1"/>
  <c r="AG41" i="1"/>
  <c r="AG42" i="1"/>
  <c r="AG43" i="1"/>
  <c r="AG44" i="1"/>
  <c r="AG45" i="1"/>
  <c r="AG46" i="1"/>
  <c r="AG47" i="1"/>
  <c r="AG48" i="1"/>
  <c r="AG49" i="1"/>
  <c r="AG50" i="1"/>
  <c r="AG51" i="1"/>
  <c r="AG52" i="1"/>
  <c r="AG53" i="1"/>
  <c r="AG54" i="1"/>
  <c r="AG55" i="1"/>
  <c r="AG56" i="1"/>
  <c r="AG57" i="1"/>
  <c r="AG58" i="1"/>
  <c r="AG59" i="1"/>
  <c r="AG60" i="1"/>
  <c r="AG61" i="1"/>
  <c r="AG62" i="1"/>
  <c r="AG63" i="1"/>
  <c r="AG64" i="1"/>
  <c r="AG65" i="1"/>
  <c r="AG66" i="1"/>
  <c r="AG67" i="1"/>
  <c r="AG68" i="1"/>
  <c r="AG69" i="1"/>
  <c r="AG70" i="1"/>
  <c r="AG71" i="1"/>
  <c r="AG72" i="1"/>
  <c r="AG73" i="1"/>
  <c r="AG74" i="1"/>
  <c r="AG75" i="1"/>
  <c r="AG76" i="1"/>
  <c r="AG77" i="1"/>
  <c r="AG78" i="1"/>
  <c r="AG79" i="1"/>
  <c r="AG80" i="1"/>
  <c r="AG81" i="1"/>
  <c r="AG82" i="1"/>
  <c r="AG83" i="1"/>
  <c r="AG84" i="1"/>
  <c r="AG85" i="1"/>
  <c r="AG86" i="1"/>
  <c r="AG87" i="1"/>
  <c r="AG88" i="1"/>
  <c r="AG89" i="1"/>
  <c r="AG90" i="1"/>
  <c r="AG91" i="1"/>
  <c r="AG92" i="1"/>
  <c r="AG93" i="1"/>
  <c r="AG94" i="1"/>
  <c r="AG95" i="1"/>
  <c r="AG96" i="1"/>
  <c r="AG97" i="1"/>
  <c r="AG98" i="1"/>
  <c r="AG99" i="1"/>
  <c r="AG100" i="1"/>
  <c r="AG101" i="1"/>
  <c r="AG102" i="1"/>
  <c r="AG103" i="1"/>
  <c r="AG104" i="1"/>
  <c r="AG105" i="1"/>
  <c r="AG106" i="1"/>
  <c r="AG107" i="1"/>
  <c r="AG108" i="1"/>
  <c r="AG109" i="1"/>
  <c r="AG110" i="1"/>
  <c r="AG111" i="1"/>
  <c r="AG112" i="1"/>
  <c r="AG113" i="1"/>
  <c r="AG114" i="1"/>
  <c r="AG115" i="1"/>
  <c r="AG116" i="1"/>
  <c r="AG117" i="1"/>
  <c r="AG118" i="1"/>
  <c r="AG119" i="1"/>
  <c r="AG120" i="1"/>
  <c r="AG121" i="1"/>
  <c r="AG122" i="1"/>
  <c r="AG123" i="1"/>
  <c r="AG124" i="1"/>
  <c r="AG125" i="1"/>
  <c r="AG126" i="1"/>
  <c r="AG127" i="1"/>
  <c r="AG128" i="1"/>
  <c r="AG129" i="1"/>
  <c r="AG130" i="1"/>
  <c r="AG131" i="1"/>
  <c r="AG132" i="1"/>
  <c r="AG133" i="1"/>
  <c r="AG134" i="1"/>
  <c r="AG135" i="1"/>
  <c r="AG136" i="1"/>
  <c r="AG137" i="1"/>
  <c r="AG138" i="1"/>
  <c r="AG139" i="1"/>
  <c r="AG140" i="1"/>
  <c r="AG141" i="1"/>
  <c r="AG142" i="1"/>
  <c r="AG143" i="1"/>
  <c r="AG144" i="1"/>
  <c r="AG145" i="1"/>
  <c r="AG146" i="1"/>
  <c r="AG147" i="1"/>
  <c r="AG148" i="1"/>
  <c r="AG149" i="1"/>
  <c r="AG150" i="1"/>
  <c r="AG151" i="1"/>
  <c r="AG152" i="1"/>
  <c r="AG153" i="1"/>
  <c r="AG154" i="1"/>
  <c r="AG155" i="1"/>
  <c r="AG156" i="1"/>
  <c r="AG157" i="1"/>
  <c r="AG158" i="1"/>
  <c r="AG159" i="1"/>
  <c r="AG160" i="1"/>
  <c r="AG161" i="1"/>
  <c r="AG162" i="1"/>
  <c r="AG163" i="1"/>
  <c r="AG164" i="1"/>
  <c r="AG165" i="1"/>
  <c r="AG166" i="1"/>
  <c r="AG167" i="1"/>
  <c r="AG168" i="1"/>
  <c r="AG169" i="1"/>
  <c r="AG170" i="1"/>
  <c r="AG171" i="1"/>
  <c r="AG172" i="1"/>
  <c r="AG173" i="1"/>
  <c r="AG174" i="1"/>
  <c r="AG175" i="1"/>
  <c r="AG176" i="1"/>
  <c r="AG177" i="1"/>
  <c r="AG178" i="1"/>
  <c r="AG179" i="1"/>
  <c r="AG180" i="1"/>
  <c r="AG181" i="1"/>
  <c r="AG182" i="1"/>
  <c r="AG183" i="1"/>
  <c r="AG184" i="1"/>
  <c r="AG185" i="1"/>
  <c r="AG186" i="1"/>
  <c r="AG187" i="1"/>
  <c r="AG188" i="1"/>
  <c r="AG189" i="1"/>
  <c r="AG190" i="1"/>
  <c r="AG191" i="1"/>
  <c r="AG192" i="1"/>
  <c r="AG193" i="1"/>
  <c r="AG194" i="1"/>
  <c r="AG195" i="1"/>
  <c r="AG196" i="1"/>
  <c r="AG197" i="1"/>
  <c r="AG198" i="1"/>
  <c r="AG199" i="1"/>
  <c r="AG200" i="1"/>
  <c r="AG201" i="1"/>
  <c r="AG202" i="1"/>
  <c r="AG203" i="1"/>
  <c r="AG5" i="1"/>
  <c r="AG6" i="1"/>
  <c r="AG7" i="1"/>
  <c r="AG8" i="1"/>
  <c r="AG9" i="1"/>
  <c r="AG10" i="1"/>
  <c r="AG11" i="1"/>
  <c r="AG12" i="1"/>
  <c r="AG13" i="1"/>
  <c r="AG14" i="1"/>
  <c r="AG15" i="1"/>
  <c r="AG16" i="1"/>
  <c r="AG17" i="1"/>
  <c r="AG18" i="1"/>
  <c r="AG19" i="1"/>
  <c r="AG20" i="1"/>
  <c r="AG21" i="1"/>
  <c r="AG22" i="1"/>
  <c r="AG23" i="1"/>
  <c r="AG4" i="1"/>
  <c r="AC59" i="1"/>
  <c r="AD59" i="1" s="1"/>
  <c r="AE59" i="1" s="1"/>
  <c r="AC75" i="1"/>
  <c r="AD75" i="1" s="1"/>
  <c r="AE75" i="1" s="1"/>
  <c r="AB4" i="1"/>
  <c r="AC4" i="1" s="1"/>
  <c r="AB5" i="1"/>
  <c r="AC5" i="1" s="1"/>
  <c r="AD5" i="1" s="1"/>
  <c r="AF16" i="1"/>
  <c r="AF17" i="1"/>
  <c r="AF18" i="1"/>
  <c r="AF19" i="1"/>
  <c r="AF20" i="1"/>
  <c r="AF21" i="1"/>
  <c r="AF22" i="1"/>
  <c r="AF23" i="1"/>
  <c r="AF24" i="1"/>
  <c r="AF25" i="1"/>
  <c r="AF26" i="1"/>
  <c r="AF27" i="1"/>
  <c r="AF28" i="1"/>
  <c r="AF29" i="1"/>
  <c r="AF30" i="1"/>
  <c r="AF31" i="1"/>
  <c r="AF32" i="1"/>
  <c r="AF33" i="1"/>
  <c r="AF34" i="1"/>
  <c r="AF35" i="1"/>
  <c r="AF36" i="1"/>
  <c r="AF37"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AF90" i="1"/>
  <c r="AF91" i="1"/>
  <c r="AF92" i="1"/>
  <c r="AF93" i="1"/>
  <c r="AF94" i="1"/>
  <c r="AF95" i="1"/>
  <c r="AF96" i="1"/>
  <c r="AF97" i="1"/>
  <c r="AF98" i="1"/>
  <c r="AF99" i="1"/>
  <c r="AF100" i="1"/>
  <c r="AF101" i="1"/>
  <c r="AF102" i="1"/>
  <c r="AF103" i="1"/>
  <c r="AF104" i="1"/>
  <c r="AF105" i="1"/>
  <c r="AF106" i="1"/>
  <c r="AF107" i="1"/>
  <c r="AF108" i="1"/>
  <c r="AF109" i="1"/>
  <c r="AF110" i="1"/>
  <c r="AF111" i="1"/>
  <c r="AF112" i="1"/>
  <c r="AF113" i="1"/>
  <c r="AF114" i="1"/>
  <c r="AF115" i="1"/>
  <c r="AF116" i="1"/>
  <c r="AF117" i="1"/>
  <c r="AF118" i="1"/>
  <c r="AF119" i="1"/>
  <c r="AF120" i="1"/>
  <c r="AF121" i="1"/>
  <c r="AF122" i="1"/>
  <c r="AF123" i="1"/>
  <c r="AF124" i="1"/>
  <c r="AF125" i="1"/>
  <c r="AF126" i="1"/>
  <c r="AF127" i="1"/>
  <c r="AF128" i="1"/>
  <c r="AF129" i="1"/>
  <c r="AF130" i="1"/>
  <c r="AF131" i="1"/>
  <c r="AF132" i="1"/>
  <c r="AF133" i="1"/>
  <c r="AF134" i="1"/>
  <c r="AF135" i="1"/>
  <c r="AF136" i="1"/>
  <c r="AF137" i="1"/>
  <c r="AF138" i="1"/>
  <c r="AF139" i="1"/>
  <c r="AF140" i="1"/>
  <c r="AF141" i="1"/>
  <c r="AF142" i="1"/>
  <c r="AF143" i="1"/>
  <c r="AF144" i="1"/>
  <c r="AF145" i="1"/>
  <c r="AF146" i="1"/>
  <c r="AF147" i="1"/>
  <c r="AF148" i="1"/>
  <c r="AF149" i="1"/>
  <c r="AF150" i="1"/>
  <c r="AF151" i="1"/>
  <c r="AF152" i="1"/>
  <c r="AF153" i="1"/>
  <c r="AF154" i="1"/>
  <c r="AF155" i="1"/>
  <c r="AF156" i="1"/>
  <c r="AF157" i="1"/>
  <c r="AF158" i="1"/>
  <c r="AF159" i="1"/>
  <c r="AF160" i="1"/>
  <c r="AF161" i="1"/>
  <c r="AF162" i="1"/>
  <c r="AF163" i="1"/>
  <c r="AF164" i="1"/>
  <c r="AF165" i="1"/>
  <c r="AF166" i="1"/>
  <c r="AF167" i="1"/>
  <c r="AF168" i="1"/>
  <c r="AF169" i="1"/>
  <c r="AF170" i="1"/>
  <c r="AF171" i="1"/>
  <c r="AF172" i="1"/>
  <c r="AF173" i="1"/>
  <c r="AF174" i="1"/>
  <c r="AF175" i="1"/>
  <c r="AF176" i="1"/>
  <c r="AF177" i="1"/>
  <c r="AF178" i="1"/>
  <c r="AF179" i="1"/>
  <c r="AF180" i="1"/>
  <c r="AF181" i="1"/>
  <c r="AF182" i="1"/>
  <c r="AF183" i="1"/>
  <c r="AF184" i="1"/>
  <c r="AF185" i="1"/>
  <c r="AF186" i="1"/>
  <c r="AF187" i="1"/>
  <c r="AF188" i="1"/>
  <c r="AF189" i="1"/>
  <c r="AF190" i="1"/>
  <c r="AF191" i="1"/>
  <c r="AF192" i="1"/>
  <c r="AF193" i="1"/>
  <c r="AF194" i="1"/>
  <c r="AF195" i="1"/>
  <c r="AF196" i="1"/>
  <c r="AF197" i="1"/>
  <c r="AF198" i="1"/>
  <c r="AF199" i="1"/>
  <c r="AF200" i="1"/>
  <c r="AF201" i="1"/>
  <c r="AF202" i="1"/>
  <c r="AF203" i="1"/>
  <c r="AF12" i="1"/>
  <c r="AF13" i="1"/>
  <c r="AF14" i="1"/>
  <c r="AF15" i="1"/>
  <c r="AF5" i="1"/>
  <c r="AF6" i="1"/>
  <c r="AF7" i="1"/>
  <c r="AF8" i="1"/>
  <c r="AF9" i="1"/>
  <c r="AF10" i="1"/>
  <c r="AF11" i="1"/>
  <c r="AF4" i="1"/>
  <c r="Z36" i="1"/>
  <c r="AH36" i="1" s="1"/>
  <c r="AA36" i="1"/>
  <c r="AB36" i="1"/>
  <c r="AC36" i="1" s="1"/>
  <c r="AD36" i="1" s="1"/>
  <c r="AE36" i="1" s="1"/>
  <c r="Z37" i="1"/>
  <c r="AA37" i="1"/>
  <c r="AB37" i="1"/>
  <c r="AC37" i="1" s="1"/>
  <c r="AD37" i="1" s="1"/>
  <c r="AE37" i="1" s="1"/>
  <c r="Z38" i="1"/>
  <c r="AH38" i="1" s="1"/>
  <c r="AA38" i="1"/>
  <c r="AB38" i="1"/>
  <c r="AC38" i="1" s="1"/>
  <c r="AD38" i="1" s="1"/>
  <c r="AE38" i="1" s="1"/>
  <c r="Z39" i="1"/>
  <c r="AH39" i="1" s="1"/>
  <c r="AA39" i="1"/>
  <c r="AB39" i="1"/>
  <c r="AC39" i="1" s="1"/>
  <c r="AD39" i="1" s="1"/>
  <c r="AE39" i="1" s="1"/>
  <c r="Z40" i="1"/>
  <c r="AH40" i="1" s="1"/>
  <c r="AA40" i="1"/>
  <c r="AB40" i="1"/>
  <c r="AC40" i="1" s="1"/>
  <c r="AD40" i="1" s="1"/>
  <c r="AE40" i="1" s="1"/>
  <c r="Z41" i="1"/>
  <c r="AA41" i="1"/>
  <c r="AB41" i="1"/>
  <c r="AC41" i="1" s="1"/>
  <c r="AD41" i="1" s="1"/>
  <c r="AE41" i="1" s="1"/>
  <c r="Z42" i="1"/>
  <c r="AH42" i="1" s="1"/>
  <c r="AA42" i="1"/>
  <c r="AB42" i="1"/>
  <c r="AC42" i="1" s="1"/>
  <c r="AD42" i="1" s="1"/>
  <c r="AE42" i="1" s="1"/>
  <c r="Z43" i="1"/>
  <c r="AH43" i="1" s="1"/>
  <c r="AA43" i="1"/>
  <c r="AB43" i="1"/>
  <c r="AC43" i="1" s="1"/>
  <c r="AD43" i="1" s="1"/>
  <c r="AE43" i="1" s="1"/>
  <c r="Z44" i="1"/>
  <c r="AH44" i="1" s="1"/>
  <c r="AA44" i="1"/>
  <c r="AB44" i="1"/>
  <c r="AC44" i="1" s="1"/>
  <c r="AD44" i="1" s="1"/>
  <c r="AE44" i="1" s="1"/>
  <c r="Z45" i="1"/>
  <c r="AA45" i="1"/>
  <c r="AB45" i="1"/>
  <c r="AC45" i="1" s="1"/>
  <c r="AD45" i="1" s="1"/>
  <c r="AE45" i="1" s="1"/>
  <c r="Z46" i="1"/>
  <c r="AH46" i="1" s="1"/>
  <c r="AA46" i="1"/>
  <c r="AB46" i="1"/>
  <c r="AC46" i="1" s="1"/>
  <c r="AD46" i="1" s="1"/>
  <c r="AE46" i="1" s="1"/>
  <c r="Z47" i="1"/>
  <c r="AH47" i="1" s="1"/>
  <c r="AA47" i="1"/>
  <c r="AB47" i="1"/>
  <c r="AC47" i="1" s="1"/>
  <c r="AD47" i="1" s="1"/>
  <c r="AE47" i="1" s="1"/>
  <c r="Z48" i="1"/>
  <c r="AH48" i="1" s="1"/>
  <c r="AA48" i="1"/>
  <c r="AB48" i="1"/>
  <c r="AC48" i="1" s="1"/>
  <c r="AD48" i="1" s="1"/>
  <c r="AE48" i="1" s="1"/>
  <c r="Z49" i="1"/>
  <c r="AA49" i="1"/>
  <c r="AB49" i="1"/>
  <c r="AC49" i="1" s="1"/>
  <c r="AD49" i="1" s="1"/>
  <c r="AE49" i="1" s="1"/>
  <c r="Z50" i="1"/>
  <c r="AH50" i="1" s="1"/>
  <c r="AA50" i="1"/>
  <c r="AB50" i="1"/>
  <c r="AC50" i="1" s="1"/>
  <c r="AD50" i="1" s="1"/>
  <c r="AE50" i="1" s="1"/>
  <c r="Z51" i="1"/>
  <c r="AH51" i="1" s="1"/>
  <c r="AA51" i="1"/>
  <c r="AB51" i="1"/>
  <c r="AC51" i="1" s="1"/>
  <c r="AD51" i="1" s="1"/>
  <c r="AE51" i="1" s="1"/>
  <c r="Z52" i="1"/>
  <c r="AH52" i="1" s="1"/>
  <c r="AA52" i="1"/>
  <c r="AB52" i="1"/>
  <c r="AC52" i="1" s="1"/>
  <c r="AD52" i="1" s="1"/>
  <c r="AE52" i="1" s="1"/>
  <c r="Z53" i="1"/>
  <c r="AA53" i="1"/>
  <c r="AB53" i="1"/>
  <c r="AC53" i="1" s="1"/>
  <c r="AD53" i="1" s="1"/>
  <c r="AE53" i="1" s="1"/>
  <c r="Z54" i="1"/>
  <c r="AH54" i="1" s="1"/>
  <c r="AA54" i="1"/>
  <c r="AB54" i="1"/>
  <c r="AC54" i="1" s="1"/>
  <c r="AD54" i="1" s="1"/>
  <c r="AE54" i="1" s="1"/>
  <c r="Z55" i="1"/>
  <c r="AH55" i="1" s="1"/>
  <c r="AA55" i="1"/>
  <c r="AB55" i="1"/>
  <c r="AC55" i="1" s="1"/>
  <c r="AD55" i="1" s="1"/>
  <c r="AE55" i="1" s="1"/>
  <c r="Z56" i="1"/>
  <c r="AH56" i="1" s="1"/>
  <c r="AA56" i="1"/>
  <c r="AB56" i="1"/>
  <c r="AC56" i="1" s="1"/>
  <c r="AD56" i="1" s="1"/>
  <c r="AE56" i="1" s="1"/>
  <c r="Z57" i="1"/>
  <c r="AA57" i="1"/>
  <c r="AB57" i="1"/>
  <c r="AC57" i="1" s="1"/>
  <c r="AD57" i="1" s="1"/>
  <c r="AE57" i="1" s="1"/>
  <c r="Z58" i="1"/>
  <c r="AH58" i="1" s="1"/>
  <c r="AA58" i="1"/>
  <c r="AB58" i="1"/>
  <c r="AC58" i="1" s="1"/>
  <c r="AD58" i="1" s="1"/>
  <c r="AE58" i="1" s="1"/>
  <c r="Z59" i="1"/>
  <c r="AH59" i="1" s="1"/>
  <c r="AA59" i="1"/>
  <c r="AB59" i="1"/>
  <c r="Z60" i="1"/>
  <c r="AH60" i="1" s="1"/>
  <c r="AA60" i="1"/>
  <c r="AB60" i="1"/>
  <c r="AC60" i="1" s="1"/>
  <c r="AD60" i="1" s="1"/>
  <c r="AE60" i="1" s="1"/>
  <c r="Z61" i="1"/>
  <c r="AA61" i="1"/>
  <c r="AB61" i="1"/>
  <c r="AC61" i="1" s="1"/>
  <c r="AD61" i="1" s="1"/>
  <c r="AE61" i="1" s="1"/>
  <c r="Z62" i="1"/>
  <c r="AH62" i="1" s="1"/>
  <c r="AA62" i="1"/>
  <c r="AB62" i="1"/>
  <c r="AC62" i="1" s="1"/>
  <c r="AD62" i="1" s="1"/>
  <c r="AE62" i="1" s="1"/>
  <c r="Z63" i="1"/>
  <c r="AH63" i="1" s="1"/>
  <c r="AA63" i="1"/>
  <c r="AB63" i="1"/>
  <c r="AC63" i="1" s="1"/>
  <c r="AD63" i="1" s="1"/>
  <c r="AE63" i="1" s="1"/>
  <c r="Z64" i="1"/>
  <c r="AH64" i="1" s="1"/>
  <c r="AA64" i="1"/>
  <c r="AB64" i="1"/>
  <c r="AC64" i="1" s="1"/>
  <c r="AD64" i="1" s="1"/>
  <c r="AE64" i="1" s="1"/>
  <c r="Z65" i="1"/>
  <c r="AA65" i="1"/>
  <c r="AB65" i="1"/>
  <c r="AC65" i="1" s="1"/>
  <c r="AD65" i="1" s="1"/>
  <c r="AE65" i="1" s="1"/>
  <c r="Z66" i="1"/>
  <c r="AH66" i="1" s="1"/>
  <c r="AA66" i="1"/>
  <c r="AB66" i="1"/>
  <c r="AC66" i="1" s="1"/>
  <c r="AD66" i="1" s="1"/>
  <c r="AE66" i="1" s="1"/>
  <c r="Z67" i="1"/>
  <c r="AH67" i="1" s="1"/>
  <c r="AA67" i="1"/>
  <c r="AB67" i="1"/>
  <c r="AC67" i="1" s="1"/>
  <c r="AD67" i="1" s="1"/>
  <c r="AE67" i="1" s="1"/>
  <c r="Z68" i="1"/>
  <c r="AH68" i="1" s="1"/>
  <c r="AA68" i="1"/>
  <c r="AB68" i="1"/>
  <c r="AC68" i="1" s="1"/>
  <c r="AD68" i="1" s="1"/>
  <c r="AE68" i="1" s="1"/>
  <c r="Z69" i="1"/>
  <c r="AA69" i="1"/>
  <c r="AB69" i="1"/>
  <c r="AC69" i="1" s="1"/>
  <c r="AD69" i="1" s="1"/>
  <c r="AE69" i="1" s="1"/>
  <c r="Z70" i="1"/>
  <c r="AH70" i="1" s="1"/>
  <c r="AA70" i="1"/>
  <c r="AB70" i="1"/>
  <c r="AC70" i="1" s="1"/>
  <c r="AD70" i="1" s="1"/>
  <c r="AE70" i="1" s="1"/>
  <c r="Z71" i="1"/>
  <c r="AH71" i="1" s="1"/>
  <c r="AA71" i="1"/>
  <c r="AB71" i="1"/>
  <c r="AC71" i="1" s="1"/>
  <c r="AD71" i="1" s="1"/>
  <c r="AE71" i="1" s="1"/>
  <c r="Z72" i="1"/>
  <c r="AH72" i="1" s="1"/>
  <c r="AA72" i="1"/>
  <c r="AB72" i="1"/>
  <c r="AC72" i="1" s="1"/>
  <c r="AD72" i="1" s="1"/>
  <c r="AE72" i="1" s="1"/>
  <c r="Z73" i="1"/>
  <c r="AA73" i="1"/>
  <c r="AB73" i="1"/>
  <c r="AC73" i="1" s="1"/>
  <c r="AD73" i="1" s="1"/>
  <c r="AE73" i="1" s="1"/>
  <c r="Z74" i="1"/>
  <c r="AH74" i="1" s="1"/>
  <c r="AA74" i="1"/>
  <c r="AB74" i="1"/>
  <c r="AC74" i="1" s="1"/>
  <c r="AD74" i="1" s="1"/>
  <c r="AE74" i="1" s="1"/>
  <c r="Z75" i="1"/>
  <c r="AH75" i="1" s="1"/>
  <c r="AA75" i="1"/>
  <c r="AB75" i="1"/>
  <c r="Z76" i="1"/>
  <c r="AH76" i="1" s="1"/>
  <c r="AA76" i="1"/>
  <c r="AB76" i="1"/>
  <c r="AC76" i="1" s="1"/>
  <c r="AD76" i="1" s="1"/>
  <c r="AE76" i="1" s="1"/>
  <c r="Z77" i="1"/>
  <c r="AA77" i="1"/>
  <c r="AB77" i="1"/>
  <c r="AC77" i="1" s="1"/>
  <c r="AD77" i="1" s="1"/>
  <c r="AE77" i="1" s="1"/>
  <c r="Z78" i="1"/>
  <c r="AH78" i="1" s="1"/>
  <c r="AA78" i="1"/>
  <c r="AB78" i="1"/>
  <c r="AC78" i="1" s="1"/>
  <c r="AD78" i="1" s="1"/>
  <c r="AE78" i="1" s="1"/>
  <c r="Z79" i="1"/>
  <c r="AH79" i="1" s="1"/>
  <c r="AA79" i="1"/>
  <c r="AB79" i="1"/>
  <c r="AC79" i="1" s="1"/>
  <c r="AD79" i="1" s="1"/>
  <c r="AE79" i="1" s="1"/>
  <c r="Z80" i="1"/>
  <c r="AH80" i="1" s="1"/>
  <c r="AA80" i="1"/>
  <c r="AB80" i="1"/>
  <c r="AC80" i="1" s="1"/>
  <c r="AD80" i="1" s="1"/>
  <c r="AE80" i="1" s="1"/>
  <c r="Z81" i="1"/>
  <c r="AA81" i="1"/>
  <c r="AB81" i="1"/>
  <c r="AC81" i="1" s="1"/>
  <c r="AD81" i="1" s="1"/>
  <c r="AE81" i="1" s="1"/>
  <c r="Z82" i="1"/>
  <c r="AH82" i="1" s="1"/>
  <c r="AA82" i="1"/>
  <c r="AB82" i="1"/>
  <c r="AC82" i="1" s="1"/>
  <c r="AD82" i="1" s="1"/>
  <c r="AE82" i="1" s="1"/>
  <c r="Z83" i="1"/>
  <c r="AH83" i="1" s="1"/>
  <c r="AA83" i="1"/>
  <c r="AB83" i="1"/>
  <c r="AC83" i="1" s="1"/>
  <c r="AD83" i="1" s="1"/>
  <c r="AE83" i="1" s="1"/>
  <c r="Z84" i="1"/>
  <c r="AH84" i="1" s="1"/>
  <c r="AA84" i="1"/>
  <c r="AB84" i="1"/>
  <c r="AC84" i="1" s="1"/>
  <c r="AD84" i="1" s="1"/>
  <c r="AE84" i="1" s="1"/>
  <c r="Z85" i="1"/>
  <c r="AA85" i="1"/>
  <c r="AB85" i="1"/>
  <c r="AC85" i="1" s="1"/>
  <c r="AD85" i="1" s="1"/>
  <c r="AE85" i="1" s="1"/>
  <c r="Z86" i="1"/>
  <c r="AH86" i="1" s="1"/>
  <c r="AA86" i="1"/>
  <c r="AB86" i="1"/>
  <c r="AC86" i="1" s="1"/>
  <c r="AD86" i="1" s="1"/>
  <c r="AE86" i="1" s="1"/>
  <c r="Z87" i="1"/>
  <c r="AH87" i="1" s="1"/>
  <c r="AA87" i="1"/>
  <c r="AB87" i="1"/>
  <c r="AC87" i="1" s="1"/>
  <c r="AD87" i="1" s="1"/>
  <c r="AE87" i="1" s="1"/>
  <c r="Z88" i="1"/>
  <c r="AH88" i="1" s="1"/>
  <c r="AA88" i="1"/>
  <c r="AB88" i="1"/>
  <c r="AC88" i="1" s="1"/>
  <c r="AD88" i="1" s="1"/>
  <c r="AE88" i="1" s="1"/>
  <c r="Z89" i="1"/>
  <c r="AA89" i="1"/>
  <c r="AB89" i="1"/>
  <c r="AC89" i="1" s="1"/>
  <c r="AD89" i="1" s="1"/>
  <c r="AE89" i="1" s="1"/>
  <c r="Z90" i="1"/>
  <c r="AH90" i="1" s="1"/>
  <c r="AA90" i="1"/>
  <c r="AB90" i="1"/>
  <c r="AC90" i="1" s="1"/>
  <c r="AD90" i="1" s="1"/>
  <c r="AE90" i="1" s="1"/>
  <c r="Z91" i="1"/>
  <c r="AH91" i="1" s="1"/>
  <c r="AA91" i="1"/>
  <c r="AB91" i="1"/>
  <c r="AC91" i="1" s="1"/>
  <c r="AD91" i="1" s="1"/>
  <c r="AE91" i="1" s="1"/>
  <c r="Z92" i="1"/>
  <c r="AH92" i="1" s="1"/>
  <c r="AA92" i="1"/>
  <c r="AB92" i="1"/>
  <c r="AC92" i="1" s="1"/>
  <c r="AD92" i="1" s="1"/>
  <c r="AE92" i="1" s="1"/>
  <c r="Z93" i="1"/>
  <c r="AA93" i="1"/>
  <c r="AB93" i="1"/>
  <c r="AC93" i="1" s="1"/>
  <c r="AD93" i="1" s="1"/>
  <c r="AE93" i="1" s="1"/>
  <c r="Z94" i="1"/>
  <c r="AH94" i="1" s="1"/>
  <c r="AA94" i="1"/>
  <c r="AB94" i="1"/>
  <c r="AC94" i="1" s="1"/>
  <c r="AD94" i="1" s="1"/>
  <c r="AE94" i="1" s="1"/>
  <c r="Z95" i="1"/>
  <c r="AH95" i="1" s="1"/>
  <c r="AA95" i="1"/>
  <c r="AB95" i="1"/>
  <c r="AC95" i="1" s="1"/>
  <c r="AD95" i="1" s="1"/>
  <c r="AE95" i="1" s="1"/>
  <c r="Z96" i="1"/>
  <c r="AH96" i="1" s="1"/>
  <c r="AA96" i="1"/>
  <c r="AB96" i="1"/>
  <c r="AC96" i="1" s="1"/>
  <c r="AD96" i="1" s="1"/>
  <c r="AE96" i="1" s="1"/>
  <c r="Z97" i="1"/>
  <c r="AA97" i="1"/>
  <c r="AB97" i="1"/>
  <c r="AC97" i="1" s="1"/>
  <c r="AD97" i="1" s="1"/>
  <c r="AE97" i="1" s="1"/>
  <c r="Z98" i="1"/>
  <c r="AH98" i="1" s="1"/>
  <c r="AA98" i="1"/>
  <c r="AB98" i="1"/>
  <c r="AC98" i="1" s="1"/>
  <c r="AD98" i="1" s="1"/>
  <c r="AE98" i="1" s="1"/>
  <c r="Z99" i="1"/>
  <c r="AH99" i="1" s="1"/>
  <c r="AA99" i="1"/>
  <c r="AB99" i="1"/>
  <c r="AC99" i="1" s="1"/>
  <c r="AD99" i="1" s="1"/>
  <c r="AE99" i="1" s="1"/>
  <c r="Z100" i="1"/>
  <c r="AH100" i="1" s="1"/>
  <c r="AA100" i="1"/>
  <c r="AB100" i="1"/>
  <c r="AC100" i="1" s="1"/>
  <c r="AD100" i="1" s="1"/>
  <c r="AE100" i="1" s="1"/>
  <c r="Z101" i="1"/>
  <c r="AA101" i="1"/>
  <c r="AB101" i="1"/>
  <c r="AC101" i="1" s="1"/>
  <c r="AD101" i="1" s="1"/>
  <c r="AE101" i="1" s="1"/>
  <c r="Z102" i="1"/>
  <c r="AH102" i="1" s="1"/>
  <c r="AA102" i="1"/>
  <c r="AB102" i="1"/>
  <c r="AC102" i="1" s="1"/>
  <c r="AD102" i="1" s="1"/>
  <c r="AE102" i="1" s="1"/>
  <c r="Z103" i="1"/>
  <c r="AH103" i="1" s="1"/>
  <c r="AA103" i="1"/>
  <c r="AB103" i="1"/>
  <c r="AC103" i="1" s="1"/>
  <c r="AD103" i="1" s="1"/>
  <c r="AE103" i="1" s="1"/>
  <c r="Z104" i="1"/>
  <c r="AH104" i="1" s="1"/>
  <c r="AA104" i="1"/>
  <c r="AB104" i="1"/>
  <c r="AC104" i="1" s="1"/>
  <c r="AD104" i="1" s="1"/>
  <c r="AE104" i="1" s="1"/>
  <c r="Z105" i="1"/>
  <c r="AA105" i="1"/>
  <c r="AB105" i="1"/>
  <c r="AC105" i="1" s="1"/>
  <c r="AD105" i="1" s="1"/>
  <c r="AE105" i="1" s="1"/>
  <c r="Z106" i="1"/>
  <c r="AH106" i="1" s="1"/>
  <c r="AA106" i="1"/>
  <c r="AB106" i="1"/>
  <c r="AC106" i="1" s="1"/>
  <c r="AD106" i="1" s="1"/>
  <c r="AE106" i="1" s="1"/>
  <c r="Z107" i="1"/>
  <c r="AH107" i="1" s="1"/>
  <c r="AA107" i="1"/>
  <c r="AB107" i="1"/>
  <c r="AC107" i="1" s="1"/>
  <c r="AD107" i="1" s="1"/>
  <c r="AE107" i="1" s="1"/>
  <c r="Z108" i="1"/>
  <c r="AH108" i="1" s="1"/>
  <c r="AA108" i="1"/>
  <c r="AB108" i="1"/>
  <c r="AC108" i="1" s="1"/>
  <c r="AD108" i="1" s="1"/>
  <c r="AE108" i="1" s="1"/>
  <c r="Z109" i="1"/>
  <c r="AA109" i="1"/>
  <c r="AB109" i="1"/>
  <c r="AC109" i="1" s="1"/>
  <c r="AD109" i="1" s="1"/>
  <c r="AE109" i="1" s="1"/>
  <c r="Z110" i="1"/>
  <c r="AH110" i="1" s="1"/>
  <c r="AA110" i="1"/>
  <c r="AB110" i="1"/>
  <c r="AC110" i="1" s="1"/>
  <c r="AD110" i="1" s="1"/>
  <c r="AE110" i="1" s="1"/>
  <c r="Z111" i="1"/>
  <c r="AH111" i="1" s="1"/>
  <c r="AA111" i="1"/>
  <c r="AB111" i="1"/>
  <c r="AC111" i="1" s="1"/>
  <c r="AD111" i="1" s="1"/>
  <c r="AE111" i="1" s="1"/>
  <c r="Z112" i="1"/>
  <c r="AH112" i="1" s="1"/>
  <c r="AA112" i="1"/>
  <c r="AB112" i="1"/>
  <c r="AC112" i="1" s="1"/>
  <c r="AD112" i="1" s="1"/>
  <c r="AE112" i="1" s="1"/>
  <c r="Z113" i="1"/>
  <c r="AA113" i="1"/>
  <c r="AB113" i="1"/>
  <c r="AC113" i="1" s="1"/>
  <c r="AD113" i="1" s="1"/>
  <c r="AE113" i="1" s="1"/>
  <c r="Z114" i="1"/>
  <c r="AH114" i="1" s="1"/>
  <c r="AA114" i="1"/>
  <c r="AB114" i="1"/>
  <c r="AC114" i="1" s="1"/>
  <c r="AD114" i="1" s="1"/>
  <c r="AE114" i="1" s="1"/>
  <c r="Z115" i="1"/>
  <c r="AH115" i="1" s="1"/>
  <c r="AA115" i="1"/>
  <c r="AB115" i="1"/>
  <c r="AC115" i="1" s="1"/>
  <c r="AD115" i="1" s="1"/>
  <c r="AE115" i="1" s="1"/>
  <c r="Z116" i="1"/>
  <c r="AH116" i="1" s="1"/>
  <c r="AA116" i="1"/>
  <c r="AB116" i="1"/>
  <c r="AC116" i="1" s="1"/>
  <c r="AD116" i="1" s="1"/>
  <c r="AE116" i="1" s="1"/>
  <c r="Z117" i="1"/>
  <c r="AA117" i="1"/>
  <c r="AB117" i="1"/>
  <c r="AC117" i="1" s="1"/>
  <c r="AD117" i="1" s="1"/>
  <c r="AE117" i="1" s="1"/>
  <c r="Z118" i="1"/>
  <c r="AH118" i="1" s="1"/>
  <c r="AA118" i="1"/>
  <c r="AB118" i="1"/>
  <c r="AC118" i="1" s="1"/>
  <c r="AD118" i="1" s="1"/>
  <c r="AE118" i="1" s="1"/>
  <c r="Z119" i="1"/>
  <c r="AH119" i="1" s="1"/>
  <c r="AA119" i="1"/>
  <c r="AB119" i="1"/>
  <c r="AC119" i="1" s="1"/>
  <c r="AD119" i="1" s="1"/>
  <c r="AE119" i="1" s="1"/>
  <c r="Z120" i="1"/>
  <c r="AH120" i="1" s="1"/>
  <c r="AA120" i="1"/>
  <c r="AB120" i="1"/>
  <c r="AC120" i="1" s="1"/>
  <c r="AD120" i="1" s="1"/>
  <c r="AE120" i="1" s="1"/>
  <c r="Z121" i="1"/>
  <c r="AA121" i="1"/>
  <c r="AB121" i="1"/>
  <c r="AC121" i="1" s="1"/>
  <c r="AD121" i="1" s="1"/>
  <c r="AE121" i="1" s="1"/>
  <c r="Z122" i="1"/>
  <c r="AH122" i="1" s="1"/>
  <c r="AA122" i="1"/>
  <c r="AB122" i="1"/>
  <c r="AC122" i="1" s="1"/>
  <c r="AD122" i="1" s="1"/>
  <c r="AE122" i="1" s="1"/>
  <c r="Z123" i="1"/>
  <c r="AH123" i="1" s="1"/>
  <c r="AA123" i="1"/>
  <c r="AB123" i="1"/>
  <c r="AC123" i="1" s="1"/>
  <c r="AD123" i="1" s="1"/>
  <c r="AE123" i="1" s="1"/>
  <c r="Z124" i="1"/>
  <c r="AH124" i="1" s="1"/>
  <c r="AA124" i="1"/>
  <c r="AB124" i="1"/>
  <c r="AC124" i="1" s="1"/>
  <c r="AD124" i="1" s="1"/>
  <c r="AE124" i="1" s="1"/>
  <c r="Z125" i="1"/>
  <c r="AA125" i="1"/>
  <c r="AB125" i="1"/>
  <c r="AC125" i="1" s="1"/>
  <c r="AD125" i="1" s="1"/>
  <c r="AE125" i="1" s="1"/>
  <c r="Z126" i="1"/>
  <c r="AH126" i="1" s="1"/>
  <c r="AA126" i="1"/>
  <c r="AB126" i="1"/>
  <c r="AC126" i="1" s="1"/>
  <c r="AD126" i="1" s="1"/>
  <c r="AE126" i="1" s="1"/>
  <c r="Z127" i="1"/>
  <c r="AH127" i="1" s="1"/>
  <c r="AA127" i="1"/>
  <c r="AB127" i="1"/>
  <c r="AC127" i="1" s="1"/>
  <c r="AD127" i="1" s="1"/>
  <c r="AE127" i="1" s="1"/>
  <c r="Z128" i="1"/>
  <c r="AA128" i="1"/>
  <c r="AB128" i="1"/>
  <c r="AC128" i="1" s="1"/>
  <c r="AD128" i="1" s="1"/>
  <c r="AE128" i="1" s="1"/>
  <c r="Z129" i="1"/>
  <c r="AA129" i="1"/>
  <c r="AB129" i="1"/>
  <c r="AC129" i="1" s="1"/>
  <c r="AD129" i="1" s="1"/>
  <c r="AE129" i="1" s="1"/>
  <c r="Z130" i="1"/>
  <c r="AH130" i="1" s="1"/>
  <c r="AA130" i="1"/>
  <c r="AB130" i="1"/>
  <c r="AC130" i="1" s="1"/>
  <c r="AD130" i="1" s="1"/>
  <c r="AE130" i="1" s="1"/>
  <c r="Z131" i="1"/>
  <c r="AH131" i="1" s="1"/>
  <c r="AA131" i="1"/>
  <c r="AB131" i="1"/>
  <c r="AC131" i="1" s="1"/>
  <c r="AD131" i="1" s="1"/>
  <c r="AE131" i="1" s="1"/>
  <c r="Z132" i="1"/>
  <c r="AA132" i="1"/>
  <c r="AB132" i="1"/>
  <c r="AC132" i="1" s="1"/>
  <c r="AD132" i="1" s="1"/>
  <c r="AE132" i="1" s="1"/>
  <c r="Z133" i="1"/>
  <c r="AA133" i="1"/>
  <c r="AB133" i="1"/>
  <c r="AC133" i="1" s="1"/>
  <c r="AD133" i="1" s="1"/>
  <c r="AE133" i="1" s="1"/>
  <c r="Z134" i="1"/>
  <c r="AH134" i="1" s="1"/>
  <c r="AA134" i="1"/>
  <c r="AB134" i="1"/>
  <c r="AC134" i="1" s="1"/>
  <c r="AD134" i="1" s="1"/>
  <c r="AE134" i="1" s="1"/>
  <c r="Z135" i="1"/>
  <c r="AH135" i="1" s="1"/>
  <c r="AA135" i="1"/>
  <c r="AB135" i="1"/>
  <c r="AC135" i="1" s="1"/>
  <c r="AD135" i="1" s="1"/>
  <c r="AE135" i="1" s="1"/>
  <c r="Z136" i="1"/>
  <c r="AA136" i="1"/>
  <c r="AB136" i="1"/>
  <c r="AC136" i="1" s="1"/>
  <c r="AD136" i="1" s="1"/>
  <c r="AE136" i="1" s="1"/>
  <c r="Z137" i="1"/>
  <c r="AA137" i="1"/>
  <c r="AB137" i="1"/>
  <c r="AC137" i="1" s="1"/>
  <c r="AD137" i="1" s="1"/>
  <c r="AE137" i="1" s="1"/>
  <c r="Z138" i="1"/>
  <c r="AA138" i="1"/>
  <c r="AB138" i="1"/>
  <c r="AC138" i="1" s="1"/>
  <c r="AD138" i="1" s="1"/>
  <c r="AE138" i="1" s="1"/>
  <c r="Z139" i="1"/>
  <c r="AH139" i="1" s="1"/>
  <c r="AA139" i="1"/>
  <c r="AB139" i="1"/>
  <c r="AC139" i="1" s="1"/>
  <c r="AD139" i="1" s="1"/>
  <c r="AE139" i="1" s="1"/>
  <c r="Z140" i="1"/>
  <c r="AA140" i="1"/>
  <c r="AB140" i="1"/>
  <c r="AC140" i="1" s="1"/>
  <c r="AD140" i="1" s="1"/>
  <c r="AE140" i="1" s="1"/>
  <c r="Z141" i="1"/>
  <c r="AA141" i="1"/>
  <c r="AB141" i="1"/>
  <c r="AC141" i="1" s="1"/>
  <c r="AD141" i="1" s="1"/>
  <c r="AE141" i="1" s="1"/>
  <c r="Z142" i="1"/>
  <c r="AA142" i="1"/>
  <c r="AB142" i="1"/>
  <c r="AC142" i="1" s="1"/>
  <c r="AD142" i="1" s="1"/>
  <c r="AE142" i="1" s="1"/>
  <c r="Z143" i="1"/>
  <c r="AH143" i="1" s="1"/>
  <c r="AA143" i="1"/>
  <c r="AB143" i="1"/>
  <c r="AC143" i="1" s="1"/>
  <c r="AD143" i="1" s="1"/>
  <c r="AE143" i="1" s="1"/>
  <c r="Z144" i="1"/>
  <c r="AA144" i="1"/>
  <c r="AB144" i="1"/>
  <c r="AC144" i="1" s="1"/>
  <c r="AD144" i="1" s="1"/>
  <c r="AE144" i="1" s="1"/>
  <c r="Z145" i="1"/>
  <c r="AA145" i="1"/>
  <c r="AB145" i="1"/>
  <c r="AC145" i="1" s="1"/>
  <c r="AD145" i="1" s="1"/>
  <c r="AE145" i="1" s="1"/>
  <c r="Z146" i="1"/>
  <c r="AA146" i="1"/>
  <c r="AB146" i="1"/>
  <c r="AC146" i="1" s="1"/>
  <c r="AD146" i="1" s="1"/>
  <c r="AE146" i="1" s="1"/>
  <c r="Z147" i="1"/>
  <c r="AH147" i="1" s="1"/>
  <c r="AA147" i="1"/>
  <c r="AB147" i="1"/>
  <c r="AC147" i="1" s="1"/>
  <c r="AD147" i="1" s="1"/>
  <c r="AE147" i="1" s="1"/>
  <c r="Z148" i="1"/>
  <c r="AA148" i="1"/>
  <c r="AB148" i="1"/>
  <c r="AC148" i="1" s="1"/>
  <c r="AD148" i="1" s="1"/>
  <c r="AE148" i="1" s="1"/>
  <c r="Z149" i="1"/>
  <c r="AA149" i="1"/>
  <c r="AB149" i="1"/>
  <c r="AC149" i="1" s="1"/>
  <c r="AD149" i="1" s="1"/>
  <c r="AE149" i="1" s="1"/>
  <c r="Z150" i="1"/>
  <c r="AA150" i="1"/>
  <c r="AB150" i="1"/>
  <c r="AC150" i="1" s="1"/>
  <c r="AD150" i="1" s="1"/>
  <c r="AE150" i="1" s="1"/>
  <c r="Z151" i="1"/>
  <c r="AH151" i="1" s="1"/>
  <c r="AA151" i="1"/>
  <c r="AB151" i="1"/>
  <c r="AC151" i="1" s="1"/>
  <c r="AD151" i="1" s="1"/>
  <c r="AE151" i="1" s="1"/>
  <c r="Z152" i="1"/>
  <c r="AA152" i="1"/>
  <c r="AB152" i="1"/>
  <c r="AC152" i="1" s="1"/>
  <c r="AD152" i="1" s="1"/>
  <c r="AE152" i="1" s="1"/>
  <c r="Z153" i="1"/>
  <c r="AA153" i="1"/>
  <c r="AB153" i="1"/>
  <c r="AC153" i="1" s="1"/>
  <c r="AD153" i="1" s="1"/>
  <c r="AE153" i="1" s="1"/>
  <c r="Z154" i="1"/>
  <c r="AA154" i="1"/>
  <c r="AB154" i="1"/>
  <c r="AC154" i="1" s="1"/>
  <c r="AD154" i="1" s="1"/>
  <c r="AE154" i="1" s="1"/>
  <c r="Z155" i="1"/>
  <c r="AH155" i="1" s="1"/>
  <c r="AA155" i="1"/>
  <c r="AB155" i="1"/>
  <c r="AC155" i="1" s="1"/>
  <c r="AD155" i="1" s="1"/>
  <c r="AE155" i="1" s="1"/>
  <c r="Z156" i="1"/>
  <c r="AA156" i="1"/>
  <c r="AB156" i="1"/>
  <c r="AC156" i="1" s="1"/>
  <c r="AD156" i="1" s="1"/>
  <c r="AE156" i="1" s="1"/>
  <c r="Z157" i="1"/>
  <c r="AA157" i="1"/>
  <c r="AB157" i="1"/>
  <c r="AC157" i="1" s="1"/>
  <c r="AD157" i="1" s="1"/>
  <c r="AE157" i="1" s="1"/>
  <c r="Z158" i="1"/>
  <c r="AA158" i="1"/>
  <c r="AB158" i="1"/>
  <c r="AC158" i="1" s="1"/>
  <c r="AD158" i="1" s="1"/>
  <c r="AE158" i="1" s="1"/>
  <c r="Z159" i="1"/>
  <c r="AH159" i="1" s="1"/>
  <c r="AA159" i="1"/>
  <c r="AB159" i="1"/>
  <c r="AC159" i="1" s="1"/>
  <c r="AD159" i="1" s="1"/>
  <c r="AE159" i="1" s="1"/>
  <c r="Z160" i="1"/>
  <c r="AA160" i="1"/>
  <c r="AB160" i="1"/>
  <c r="AC160" i="1" s="1"/>
  <c r="AD160" i="1" s="1"/>
  <c r="AE160" i="1" s="1"/>
  <c r="Z161" i="1"/>
  <c r="AA161" i="1"/>
  <c r="AB161" i="1"/>
  <c r="AC161" i="1" s="1"/>
  <c r="AD161" i="1" s="1"/>
  <c r="AE161" i="1" s="1"/>
  <c r="Z162" i="1"/>
  <c r="AA162" i="1"/>
  <c r="AB162" i="1"/>
  <c r="AC162" i="1" s="1"/>
  <c r="AD162" i="1" s="1"/>
  <c r="AE162" i="1" s="1"/>
  <c r="Z163" i="1"/>
  <c r="AH163" i="1" s="1"/>
  <c r="AA163" i="1"/>
  <c r="AB163" i="1"/>
  <c r="AC163" i="1" s="1"/>
  <c r="AD163" i="1" s="1"/>
  <c r="AE163" i="1" s="1"/>
  <c r="Z164" i="1"/>
  <c r="AA164" i="1"/>
  <c r="AB164" i="1"/>
  <c r="AC164" i="1" s="1"/>
  <c r="AD164" i="1" s="1"/>
  <c r="AE164" i="1" s="1"/>
  <c r="Z165" i="1"/>
  <c r="AA165" i="1"/>
  <c r="AB165" i="1"/>
  <c r="AC165" i="1" s="1"/>
  <c r="AD165" i="1" s="1"/>
  <c r="AE165" i="1" s="1"/>
  <c r="Z166" i="1"/>
  <c r="AA166" i="1"/>
  <c r="AB166" i="1"/>
  <c r="AC166" i="1" s="1"/>
  <c r="AD166" i="1" s="1"/>
  <c r="AE166" i="1" s="1"/>
  <c r="Z167" i="1"/>
  <c r="AH167" i="1" s="1"/>
  <c r="AA167" i="1"/>
  <c r="AB167" i="1"/>
  <c r="AC167" i="1" s="1"/>
  <c r="AD167" i="1" s="1"/>
  <c r="AE167" i="1" s="1"/>
  <c r="Z168" i="1"/>
  <c r="AA168" i="1"/>
  <c r="AB168" i="1"/>
  <c r="AC168" i="1" s="1"/>
  <c r="AD168" i="1" s="1"/>
  <c r="AE168" i="1" s="1"/>
  <c r="Z169" i="1"/>
  <c r="AA169" i="1"/>
  <c r="AB169" i="1"/>
  <c r="AC169" i="1" s="1"/>
  <c r="AD169" i="1" s="1"/>
  <c r="AE169" i="1" s="1"/>
  <c r="Z170" i="1"/>
  <c r="AA170" i="1"/>
  <c r="AB170" i="1"/>
  <c r="AC170" i="1" s="1"/>
  <c r="AD170" i="1" s="1"/>
  <c r="AE170" i="1" s="1"/>
  <c r="Z171" i="1"/>
  <c r="AA171" i="1"/>
  <c r="AB171" i="1"/>
  <c r="AC171" i="1" s="1"/>
  <c r="AD171" i="1" s="1"/>
  <c r="AE171" i="1" s="1"/>
  <c r="Z172" i="1"/>
  <c r="AA172" i="1"/>
  <c r="AB172" i="1"/>
  <c r="AC172" i="1" s="1"/>
  <c r="AD172" i="1" s="1"/>
  <c r="AE172" i="1" s="1"/>
  <c r="Z173" i="1"/>
  <c r="AA173" i="1"/>
  <c r="AB173" i="1"/>
  <c r="AC173" i="1" s="1"/>
  <c r="AD173" i="1" s="1"/>
  <c r="AE173" i="1" s="1"/>
  <c r="Z174" i="1"/>
  <c r="AA174" i="1"/>
  <c r="AB174" i="1"/>
  <c r="AC174" i="1" s="1"/>
  <c r="AD174" i="1" s="1"/>
  <c r="AE174" i="1" s="1"/>
  <c r="Z175" i="1"/>
  <c r="AA175" i="1"/>
  <c r="AB175" i="1"/>
  <c r="AC175" i="1" s="1"/>
  <c r="AD175" i="1" s="1"/>
  <c r="AE175" i="1" s="1"/>
  <c r="Z176" i="1"/>
  <c r="AA176" i="1"/>
  <c r="AB176" i="1"/>
  <c r="AC176" i="1" s="1"/>
  <c r="AD176" i="1" s="1"/>
  <c r="AE176" i="1" s="1"/>
  <c r="Z177" i="1"/>
  <c r="AA177" i="1"/>
  <c r="AB177" i="1"/>
  <c r="AC177" i="1" s="1"/>
  <c r="AD177" i="1" s="1"/>
  <c r="AE177" i="1" s="1"/>
  <c r="Z178" i="1"/>
  <c r="AA178" i="1"/>
  <c r="AB178" i="1"/>
  <c r="AC178" i="1" s="1"/>
  <c r="AD178" i="1" s="1"/>
  <c r="AE178" i="1" s="1"/>
  <c r="Z179" i="1"/>
  <c r="AA179" i="1"/>
  <c r="AB179" i="1"/>
  <c r="AC179" i="1" s="1"/>
  <c r="AD179" i="1" s="1"/>
  <c r="AE179" i="1" s="1"/>
  <c r="Z180" i="1"/>
  <c r="AA180" i="1"/>
  <c r="AB180" i="1"/>
  <c r="AC180" i="1" s="1"/>
  <c r="AD180" i="1" s="1"/>
  <c r="AE180" i="1" s="1"/>
  <c r="Z181" i="1"/>
  <c r="AA181" i="1"/>
  <c r="AB181" i="1"/>
  <c r="AC181" i="1" s="1"/>
  <c r="AD181" i="1" s="1"/>
  <c r="AE181" i="1" s="1"/>
  <c r="Z182" i="1"/>
  <c r="AA182" i="1"/>
  <c r="AB182" i="1"/>
  <c r="AC182" i="1" s="1"/>
  <c r="AD182" i="1" s="1"/>
  <c r="AE182" i="1" s="1"/>
  <c r="Z183" i="1"/>
  <c r="AA183" i="1"/>
  <c r="AB183" i="1"/>
  <c r="AC183" i="1" s="1"/>
  <c r="AD183" i="1" s="1"/>
  <c r="AE183" i="1" s="1"/>
  <c r="Z184" i="1"/>
  <c r="AA184" i="1"/>
  <c r="AB184" i="1"/>
  <c r="AC184" i="1" s="1"/>
  <c r="AD184" i="1" s="1"/>
  <c r="AE184" i="1" s="1"/>
  <c r="Z185" i="1"/>
  <c r="AA185" i="1"/>
  <c r="AB185" i="1"/>
  <c r="AC185" i="1" s="1"/>
  <c r="AD185" i="1" s="1"/>
  <c r="AE185" i="1" s="1"/>
  <c r="Z186" i="1"/>
  <c r="AA186" i="1"/>
  <c r="AB186" i="1"/>
  <c r="AC186" i="1" s="1"/>
  <c r="AD186" i="1" s="1"/>
  <c r="AE186" i="1" s="1"/>
  <c r="Z187" i="1"/>
  <c r="AA187" i="1"/>
  <c r="AB187" i="1"/>
  <c r="AC187" i="1" s="1"/>
  <c r="AD187" i="1" s="1"/>
  <c r="AE187" i="1" s="1"/>
  <c r="Z188" i="1"/>
  <c r="AA188" i="1"/>
  <c r="AB188" i="1"/>
  <c r="AC188" i="1" s="1"/>
  <c r="AD188" i="1" s="1"/>
  <c r="AE188" i="1" s="1"/>
  <c r="Z189" i="1"/>
  <c r="AA189" i="1"/>
  <c r="AB189" i="1"/>
  <c r="AC189" i="1" s="1"/>
  <c r="AD189" i="1" s="1"/>
  <c r="AE189" i="1" s="1"/>
  <c r="Z190" i="1"/>
  <c r="AA190" i="1"/>
  <c r="AB190" i="1"/>
  <c r="AC190" i="1" s="1"/>
  <c r="AD190" i="1" s="1"/>
  <c r="AE190" i="1" s="1"/>
  <c r="Z191" i="1"/>
  <c r="AA191" i="1"/>
  <c r="AB191" i="1"/>
  <c r="AC191" i="1" s="1"/>
  <c r="AD191" i="1" s="1"/>
  <c r="AE191" i="1" s="1"/>
  <c r="Z192" i="1"/>
  <c r="AA192" i="1"/>
  <c r="AB192" i="1"/>
  <c r="AC192" i="1" s="1"/>
  <c r="AD192" i="1" s="1"/>
  <c r="AE192" i="1" s="1"/>
  <c r="Z193" i="1"/>
  <c r="AA193" i="1"/>
  <c r="AB193" i="1"/>
  <c r="AC193" i="1" s="1"/>
  <c r="AD193" i="1" s="1"/>
  <c r="AE193" i="1" s="1"/>
  <c r="Z194" i="1"/>
  <c r="AA194" i="1"/>
  <c r="AB194" i="1"/>
  <c r="AC194" i="1" s="1"/>
  <c r="AD194" i="1" s="1"/>
  <c r="AE194" i="1" s="1"/>
  <c r="Z195" i="1"/>
  <c r="AA195" i="1"/>
  <c r="AB195" i="1"/>
  <c r="AC195" i="1" s="1"/>
  <c r="AD195" i="1" s="1"/>
  <c r="AE195" i="1" s="1"/>
  <c r="Z196" i="1"/>
  <c r="AA196" i="1"/>
  <c r="AB196" i="1"/>
  <c r="AC196" i="1" s="1"/>
  <c r="AD196" i="1" s="1"/>
  <c r="AE196" i="1" s="1"/>
  <c r="Z197" i="1"/>
  <c r="AA197" i="1"/>
  <c r="AB197" i="1"/>
  <c r="AC197" i="1" s="1"/>
  <c r="AD197" i="1" s="1"/>
  <c r="AE197" i="1" s="1"/>
  <c r="Z198" i="1"/>
  <c r="AA198" i="1"/>
  <c r="AB198" i="1"/>
  <c r="AC198" i="1" s="1"/>
  <c r="AD198" i="1" s="1"/>
  <c r="AE198" i="1" s="1"/>
  <c r="Z199" i="1"/>
  <c r="AA199" i="1"/>
  <c r="AB199" i="1"/>
  <c r="AC199" i="1" s="1"/>
  <c r="AD199" i="1" s="1"/>
  <c r="AE199" i="1" s="1"/>
  <c r="Z200" i="1"/>
  <c r="AA200" i="1"/>
  <c r="AB200" i="1"/>
  <c r="AC200" i="1" s="1"/>
  <c r="AD200" i="1" s="1"/>
  <c r="AE200" i="1" s="1"/>
  <c r="Z201" i="1"/>
  <c r="AA201" i="1"/>
  <c r="AB201" i="1"/>
  <c r="AC201" i="1" s="1"/>
  <c r="AD201" i="1" s="1"/>
  <c r="AE201" i="1" s="1"/>
  <c r="Z202" i="1"/>
  <c r="AA202" i="1"/>
  <c r="AB202" i="1"/>
  <c r="AC202" i="1" s="1"/>
  <c r="AD202" i="1" s="1"/>
  <c r="AE202" i="1" s="1"/>
  <c r="Z203" i="1"/>
  <c r="AA203" i="1"/>
  <c r="AB203" i="1"/>
  <c r="AC203" i="1" s="1"/>
  <c r="AD203" i="1" s="1"/>
  <c r="AE203" i="1" s="1"/>
  <c r="Z20" i="1"/>
  <c r="AA20" i="1"/>
  <c r="AB20" i="1"/>
  <c r="AC20" i="1" s="1"/>
  <c r="AD20" i="1" s="1"/>
  <c r="AE20" i="1" s="1"/>
  <c r="Z21" i="1"/>
  <c r="AA21" i="1"/>
  <c r="AB21" i="1"/>
  <c r="AC21" i="1" s="1"/>
  <c r="AD21" i="1" s="1"/>
  <c r="AE21" i="1" s="1"/>
  <c r="Z22" i="1"/>
  <c r="AA22" i="1"/>
  <c r="AB22" i="1"/>
  <c r="AC22" i="1" s="1"/>
  <c r="AD22" i="1" s="1"/>
  <c r="AE22" i="1" s="1"/>
  <c r="Z23" i="1"/>
  <c r="AA23" i="1"/>
  <c r="AB23" i="1"/>
  <c r="AC23" i="1" s="1"/>
  <c r="AD23" i="1" s="1"/>
  <c r="AE23" i="1" s="1"/>
  <c r="Z24" i="1"/>
  <c r="AH24" i="1" s="1"/>
  <c r="AA24" i="1"/>
  <c r="AB24" i="1"/>
  <c r="AC24" i="1" s="1"/>
  <c r="AD24" i="1" s="1"/>
  <c r="AE24" i="1" s="1"/>
  <c r="Z25" i="1"/>
  <c r="AA25" i="1"/>
  <c r="AB25" i="1"/>
  <c r="AC25" i="1" s="1"/>
  <c r="AD25" i="1" s="1"/>
  <c r="AE25" i="1" s="1"/>
  <c r="Z26" i="1"/>
  <c r="AA26" i="1"/>
  <c r="AB26" i="1"/>
  <c r="AC26" i="1" s="1"/>
  <c r="AD26" i="1" s="1"/>
  <c r="AE26" i="1" s="1"/>
  <c r="Z27" i="1"/>
  <c r="AH27" i="1" s="1"/>
  <c r="AA27" i="1"/>
  <c r="AB27" i="1"/>
  <c r="AC27" i="1" s="1"/>
  <c r="AD27" i="1" s="1"/>
  <c r="AE27" i="1" s="1"/>
  <c r="Z28" i="1"/>
  <c r="AH28" i="1" s="1"/>
  <c r="AA28" i="1"/>
  <c r="AB28" i="1"/>
  <c r="AC28" i="1" s="1"/>
  <c r="AD28" i="1" s="1"/>
  <c r="AE28" i="1" s="1"/>
  <c r="Z29" i="1"/>
  <c r="AA29" i="1"/>
  <c r="AB29" i="1"/>
  <c r="AC29" i="1" s="1"/>
  <c r="AD29" i="1" s="1"/>
  <c r="AE29" i="1" s="1"/>
  <c r="Z30" i="1"/>
  <c r="AH30" i="1" s="1"/>
  <c r="AA30" i="1"/>
  <c r="AB30" i="1"/>
  <c r="AC30" i="1" s="1"/>
  <c r="AD30" i="1" s="1"/>
  <c r="AE30" i="1" s="1"/>
  <c r="Z31" i="1"/>
  <c r="AH31" i="1" s="1"/>
  <c r="AA31" i="1"/>
  <c r="AB31" i="1"/>
  <c r="AC31" i="1" s="1"/>
  <c r="AD31" i="1" s="1"/>
  <c r="AE31" i="1" s="1"/>
  <c r="Z32" i="1"/>
  <c r="AH32" i="1" s="1"/>
  <c r="AA32" i="1"/>
  <c r="AB32" i="1"/>
  <c r="AC32" i="1" s="1"/>
  <c r="AD32" i="1" s="1"/>
  <c r="AE32" i="1" s="1"/>
  <c r="Z33" i="1"/>
  <c r="AA33" i="1"/>
  <c r="AB33" i="1"/>
  <c r="AC33" i="1" s="1"/>
  <c r="AD33" i="1" s="1"/>
  <c r="AE33" i="1" s="1"/>
  <c r="Z34" i="1"/>
  <c r="AH34" i="1" s="1"/>
  <c r="AA34" i="1"/>
  <c r="AB34" i="1"/>
  <c r="AC34" i="1" s="1"/>
  <c r="AD34" i="1" s="1"/>
  <c r="AE34" i="1" s="1"/>
  <c r="Z35" i="1"/>
  <c r="AH35" i="1" s="1"/>
  <c r="AA35" i="1"/>
  <c r="AB35" i="1"/>
  <c r="AC35" i="1" s="1"/>
  <c r="AD35" i="1" s="1"/>
  <c r="AE35" i="1" s="1"/>
  <c r="AB6" i="1"/>
  <c r="AC6" i="1" s="1"/>
  <c r="AB7" i="1"/>
  <c r="AC7" i="1" s="1"/>
  <c r="AB8" i="1"/>
  <c r="AC8" i="1" s="1"/>
  <c r="AB9" i="1"/>
  <c r="AC9" i="1" s="1"/>
  <c r="AB10" i="1"/>
  <c r="AC10" i="1" s="1"/>
  <c r="AB11" i="1"/>
  <c r="AC11" i="1" s="1"/>
  <c r="AB12" i="1"/>
  <c r="AC12" i="1" s="1"/>
  <c r="AD12" i="1" s="1"/>
  <c r="AE12" i="1" s="1"/>
  <c r="AB13" i="1"/>
  <c r="AC13" i="1" s="1"/>
  <c r="AD13" i="1" s="1"/>
  <c r="AE13" i="1" s="1"/>
  <c r="AB14" i="1"/>
  <c r="AC14" i="1" s="1"/>
  <c r="AD14" i="1" s="1"/>
  <c r="AE14" i="1" s="1"/>
  <c r="AB15" i="1"/>
  <c r="AC15" i="1" s="1"/>
  <c r="AD15" i="1" s="1"/>
  <c r="AE15" i="1" s="1"/>
  <c r="AB16" i="1"/>
  <c r="AC16" i="1" s="1"/>
  <c r="AD16" i="1" s="1"/>
  <c r="AE16" i="1" s="1"/>
  <c r="AB17" i="1"/>
  <c r="AC17" i="1" s="1"/>
  <c r="AD17" i="1" s="1"/>
  <c r="AE17" i="1" s="1"/>
  <c r="AB18" i="1"/>
  <c r="AC18" i="1" s="1"/>
  <c r="AD18" i="1" s="1"/>
  <c r="AE18" i="1" s="1"/>
  <c r="AB19" i="1"/>
  <c r="AC19" i="1" s="1"/>
  <c r="AD19" i="1" s="1"/>
  <c r="AE19" i="1" s="1"/>
  <c r="AA4" i="1"/>
  <c r="Z6" i="1"/>
  <c r="Z5" i="1"/>
  <c r="AH5" i="1" s="1"/>
  <c r="Z4" i="1"/>
  <c r="AH4" i="1" s="1"/>
  <c r="AA5" i="1"/>
  <c r="AA6" i="1"/>
  <c r="Z7" i="1"/>
  <c r="AA7" i="1"/>
  <c r="Z8" i="1"/>
  <c r="AA8" i="1"/>
  <c r="Z9" i="1"/>
  <c r="AA9" i="1"/>
  <c r="Z10" i="1"/>
  <c r="AA10" i="1"/>
  <c r="Z11" i="1"/>
  <c r="AA11" i="1"/>
  <c r="Z12" i="1"/>
  <c r="AA12" i="1"/>
  <c r="Z13" i="1"/>
  <c r="AA13" i="1"/>
  <c r="Z14" i="1"/>
  <c r="AA14" i="1"/>
  <c r="Z15" i="1"/>
  <c r="AA15" i="1"/>
  <c r="Z16" i="1"/>
  <c r="AA16" i="1"/>
  <c r="Z17" i="1"/>
  <c r="AA17" i="1"/>
  <c r="Z18" i="1"/>
  <c r="AA18" i="1"/>
  <c r="Z19" i="1"/>
  <c r="AA19" i="1"/>
  <c r="AH26" i="1" l="1"/>
  <c r="AH11" i="1"/>
  <c r="AH7" i="1"/>
  <c r="AH203" i="1"/>
  <c r="AH199" i="1"/>
  <c r="AH195" i="1"/>
  <c r="AH191" i="1"/>
  <c r="AH187" i="1"/>
  <c r="AH183" i="1"/>
  <c r="AH179" i="1"/>
  <c r="AH175" i="1"/>
  <c r="AH171" i="1"/>
  <c r="AH17" i="1"/>
  <c r="AH13" i="1"/>
  <c r="AH192" i="1"/>
  <c r="AH188" i="1"/>
  <c r="AH184" i="1"/>
  <c r="AH180" i="1"/>
  <c r="AH176" i="1"/>
  <c r="AH172" i="1"/>
  <c r="AH168" i="1"/>
  <c r="AH164" i="1"/>
  <c r="AH160" i="1"/>
  <c r="AH156" i="1"/>
  <c r="AH152" i="1"/>
  <c r="AH148" i="1"/>
  <c r="AH144" i="1"/>
  <c r="AH140" i="1"/>
  <c r="AH136" i="1"/>
  <c r="AH132" i="1"/>
  <c r="AH128" i="1"/>
  <c r="AH202" i="1"/>
  <c r="AH198" i="1"/>
  <c r="AH194" i="1"/>
  <c r="AH190" i="1"/>
  <c r="AH186" i="1"/>
  <c r="AH182" i="1"/>
  <c r="AH178" i="1"/>
  <c r="AH174" i="1"/>
  <c r="AH170" i="1"/>
  <c r="AH166" i="1"/>
  <c r="AH162" i="1"/>
  <c r="AH158" i="1"/>
  <c r="AH154" i="1"/>
  <c r="AH150" i="1"/>
  <c r="AH146" i="1"/>
  <c r="AH142" i="1"/>
  <c r="AH138" i="1"/>
  <c r="AH196" i="1"/>
  <c r="AH23" i="1"/>
  <c r="AH19" i="1"/>
  <c r="AH15" i="1"/>
  <c r="AH10" i="1"/>
  <c r="AH21" i="1"/>
  <c r="AH6" i="1"/>
  <c r="AH14" i="1"/>
  <c r="AH33" i="1"/>
  <c r="AH29" i="1"/>
  <c r="AH25" i="1"/>
  <c r="AH201" i="1"/>
  <c r="AH197" i="1"/>
  <c r="AH193" i="1"/>
  <c r="AH189" i="1"/>
  <c r="AH185" i="1"/>
  <c r="AH181" i="1"/>
  <c r="AH177" i="1"/>
  <c r="AH173" i="1"/>
  <c r="AH169" i="1"/>
  <c r="AH165" i="1"/>
  <c r="AH161" i="1"/>
  <c r="AH157" i="1"/>
  <c r="AH153" i="1"/>
  <c r="AH149" i="1"/>
  <c r="AH145" i="1"/>
  <c r="AH141" i="1"/>
  <c r="AH137" i="1"/>
  <c r="AH133" i="1"/>
  <c r="AH129" i="1"/>
  <c r="AH125" i="1"/>
  <c r="AH121" i="1"/>
  <c r="AH117" i="1"/>
  <c r="AH113" i="1"/>
  <c r="AH109" i="1"/>
  <c r="AH105" i="1"/>
  <c r="AH101" i="1"/>
  <c r="AH97" i="1"/>
  <c r="AH93" i="1"/>
  <c r="AH89" i="1"/>
  <c r="AH85" i="1"/>
  <c r="AH81" i="1"/>
  <c r="AH77" i="1"/>
  <c r="AH73" i="1"/>
  <c r="AH69" i="1"/>
  <c r="AH65" i="1"/>
  <c r="AH61" i="1"/>
  <c r="AH57" i="1"/>
  <c r="AH53" i="1"/>
  <c r="AH49" i="1"/>
  <c r="AH45" i="1"/>
  <c r="AH41" i="1"/>
  <c r="AH37" i="1"/>
  <c r="AH9" i="1"/>
  <c r="AH18" i="1"/>
  <c r="AH22" i="1"/>
  <c r="AE5" i="1"/>
  <c r="AD11" i="1"/>
  <c r="AE11" i="1" s="1"/>
  <c r="AD10" i="1"/>
  <c r="AE10" i="1" s="1"/>
  <c r="AD7" i="1"/>
  <c r="AE7" i="1" s="1"/>
  <c r="AD6" i="1"/>
  <c r="AE6" i="1" s="1"/>
  <c r="B6" i="1" s="1"/>
  <c r="AD4" i="1"/>
  <c r="AE4" i="1" s="1"/>
  <c r="B4" i="1" s="1"/>
  <c r="AH16" i="1"/>
  <c r="AH12" i="1"/>
  <c r="AH8" i="1"/>
  <c r="AD8" i="1"/>
  <c r="AE8" i="1" s="1"/>
  <c r="AH20" i="1"/>
  <c r="AH200" i="1"/>
  <c r="W210" i="6"/>
  <c r="W207" i="6"/>
  <c r="W209" i="6"/>
  <c r="W201" i="6"/>
  <c r="W203" i="6"/>
  <c r="W205" i="6"/>
  <c r="W190" i="6"/>
  <c r="W192" i="6"/>
  <c r="W194" i="6"/>
  <c r="W196" i="6"/>
  <c r="W198" i="6"/>
  <c r="W180" i="6"/>
  <c r="W182" i="6"/>
  <c r="W184" i="6"/>
  <c r="W186" i="6"/>
  <c r="W188" i="6"/>
  <c r="W169" i="6"/>
  <c r="W171" i="6"/>
  <c r="W173" i="6"/>
  <c r="W175" i="6"/>
  <c r="W177" i="6"/>
  <c r="W179" i="6"/>
  <c r="W162" i="6"/>
  <c r="W164" i="6"/>
  <c r="W166" i="6"/>
  <c r="W168" i="6"/>
  <c r="W211" i="6"/>
  <c r="W208" i="6"/>
  <c r="W200" i="6"/>
  <c r="W202" i="6"/>
  <c r="W204" i="6"/>
  <c r="W206" i="6"/>
  <c r="W191" i="6"/>
  <c r="W193" i="6"/>
  <c r="W195" i="6"/>
  <c r="W197" i="6"/>
  <c r="W199" i="6"/>
  <c r="W181" i="6"/>
  <c r="W183" i="6"/>
  <c r="W185" i="6"/>
  <c r="W187" i="6"/>
  <c r="W189" i="6"/>
  <c r="W170" i="6"/>
  <c r="W172" i="6"/>
  <c r="W174" i="6"/>
  <c r="W176" i="6"/>
  <c r="W178" i="6"/>
  <c r="W161" i="6"/>
  <c r="W163" i="6"/>
  <c r="W165" i="6"/>
  <c r="W167" i="6"/>
  <c r="AD9" i="1"/>
  <c r="AE9" i="1" s="1"/>
  <c r="B17" i="1"/>
  <c r="B16" i="1"/>
  <c r="B15" i="1"/>
  <c r="B14" i="1"/>
  <c r="B13" i="1"/>
  <c r="B12" i="1"/>
  <c r="W29" i="6"/>
  <c r="W11" i="6"/>
  <c r="W28" i="6"/>
  <c r="W27" i="6"/>
  <c r="W26" i="6"/>
  <c r="W25" i="6"/>
  <c r="W24" i="6"/>
  <c r="W23" i="6"/>
  <c r="W22" i="6"/>
  <c r="W21" i="6"/>
  <c r="W20" i="6"/>
  <c r="W19" i="6"/>
  <c r="W18" i="6"/>
  <c r="W17" i="6"/>
  <c r="W16" i="6"/>
  <c r="W15" i="6"/>
  <c r="W14" i="6"/>
  <c r="W13" i="6"/>
  <c r="W12" i="6"/>
  <c r="W160" i="6"/>
  <c r="W159" i="6"/>
  <c r="W158" i="6"/>
  <c r="W157" i="6"/>
  <c r="W156" i="6"/>
  <c r="W155" i="6"/>
  <c r="W154" i="6"/>
  <c r="W153" i="6"/>
  <c r="W152" i="6"/>
  <c r="W151" i="6"/>
  <c r="W150" i="6"/>
  <c r="W149" i="6"/>
  <c r="W148" i="6"/>
  <c r="W147" i="6"/>
  <c r="W146" i="6"/>
  <c r="W145" i="6"/>
  <c r="W144" i="6"/>
  <c r="W143" i="6"/>
  <c r="W142" i="6"/>
  <c r="W141" i="6"/>
  <c r="W140" i="6"/>
  <c r="W139" i="6"/>
  <c r="W138" i="6"/>
  <c r="W137" i="6"/>
  <c r="W136" i="6"/>
  <c r="W135" i="6"/>
  <c r="W134" i="6"/>
  <c r="W133" i="6"/>
  <c r="W132" i="6"/>
  <c r="W131" i="6"/>
  <c r="W130" i="6"/>
  <c r="W129" i="6"/>
  <c r="W128" i="6"/>
  <c r="W127" i="6"/>
  <c r="W126" i="6"/>
  <c r="W125" i="6"/>
  <c r="W124" i="6"/>
  <c r="W123" i="6"/>
  <c r="W122" i="6"/>
  <c r="W121" i="6"/>
  <c r="W120" i="6"/>
  <c r="W119" i="6"/>
  <c r="W118" i="6"/>
  <c r="W117" i="6"/>
  <c r="W116" i="6"/>
  <c r="W115" i="6"/>
  <c r="W114" i="6"/>
  <c r="W113" i="6"/>
  <c r="W112" i="6"/>
  <c r="W111" i="6"/>
  <c r="W110" i="6"/>
  <c r="W109" i="6"/>
  <c r="W108" i="6"/>
  <c r="W107" i="6"/>
  <c r="W106" i="6"/>
  <c r="W105" i="6"/>
  <c r="W104" i="6"/>
  <c r="W103" i="6"/>
  <c r="W102" i="6"/>
  <c r="W101" i="6"/>
  <c r="W100" i="6"/>
  <c r="W99" i="6"/>
  <c r="W98" i="6"/>
  <c r="W97" i="6"/>
  <c r="W96" i="6"/>
  <c r="W95" i="6"/>
  <c r="W94" i="6"/>
  <c r="W93" i="6"/>
  <c r="W92" i="6"/>
  <c r="W91" i="6"/>
  <c r="W90" i="6"/>
  <c r="W89" i="6"/>
  <c r="W88" i="6"/>
  <c r="W87" i="6"/>
  <c r="W86" i="6"/>
  <c r="W85" i="6"/>
  <c r="W84" i="6"/>
  <c r="W83" i="6"/>
  <c r="W82" i="6"/>
  <c r="W81" i="6"/>
  <c r="W80" i="6"/>
  <c r="W79" i="6"/>
  <c r="W78" i="6"/>
  <c r="W77" i="6"/>
  <c r="W76" i="6"/>
  <c r="W75" i="6"/>
  <c r="W74" i="6"/>
  <c r="W73" i="6"/>
  <c r="W72" i="6"/>
  <c r="W71" i="6"/>
  <c r="W70" i="6"/>
  <c r="W69" i="6"/>
  <c r="W68" i="6"/>
  <c r="W67" i="6"/>
  <c r="W66" i="6"/>
  <c r="W65" i="6"/>
  <c r="W64" i="6"/>
  <c r="W63" i="6"/>
  <c r="W62" i="6"/>
  <c r="W61" i="6"/>
  <c r="W60" i="6"/>
  <c r="W59" i="6"/>
  <c r="W58" i="6"/>
  <c r="W57" i="6"/>
  <c r="W56" i="6"/>
  <c r="W55" i="6"/>
  <c r="W54" i="6"/>
  <c r="W53" i="6"/>
  <c r="W52" i="6"/>
  <c r="W51" i="6"/>
  <c r="W50" i="6"/>
  <c r="W49" i="6"/>
  <c r="W48" i="6"/>
  <c r="W47" i="6"/>
  <c r="W46" i="6"/>
  <c r="W45" i="6"/>
  <c r="W44" i="6"/>
  <c r="W43" i="6"/>
  <c r="W42" i="6"/>
  <c r="W41" i="6"/>
  <c r="W40" i="6"/>
  <c r="W39" i="6"/>
  <c r="W38" i="6"/>
  <c r="W37" i="6"/>
  <c r="W36" i="6"/>
  <c r="W35" i="6"/>
  <c r="W34" i="6"/>
  <c r="W33" i="6"/>
  <c r="W32" i="6"/>
  <c r="W31" i="6"/>
  <c r="W30" i="6"/>
  <c r="AK4" i="1"/>
  <c r="AL4" i="1" s="1"/>
  <c r="N50" i="9"/>
  <c r="K5" i="6" s="1"/>
  <c r="Q15" i="1"/>
  <c r="R15" i="1"/>
  <c r="S15" i="1"/>
  <c r="Q16" i="1"/>
  <c r="R16" i="1"/>
  <c r="S16" i="1"/>
  <c r="Q17" i="1"/>
  <c r="R17" i="1"/>
  <c r="S17" i="1"/>
  <c r="Q18" i="1"/>
  <c r="R18" i="1"/>
  <c r="S18" i="1"/>
  <c r="Q19" i="1"/>
  <c r="R19" i="1"/>
  <c r="S19" i="1"/>
  <c r="Q20" i="1"/>
  <c r="R20" i="1"/>
  <c r="S20" i="1"/>
  <c r="Q21" i="1"/>
  <c r="R21" i="1"/>
  <c r="S21" i="1"/>
  <c r="Q22" i="1"/>
  <c r="R22" i="1"/>
  <c r="S22" i="1"/>
  <c r="Q23" i="1"/>
  <c r="R23" i="1"/>
  <c r="S23" i="1"/>
  <c r="Q24" i="1"/>
  <c r="R24" i="1"/>
  <c r="S24" i="1"/>
  <c r="Q25" i="1"/>
  <c r="R25" i="1"/>
  <c r="S25" i="1"/>
  <c r="Q26" i="1"/>
  <c r="R26" i="1"/>
  <c r="S26" i="1"/>
  <c r="Q27" i="1"/>
  <c r="R27" i="1"/>
  <c r="S27" i="1"/>
  <c r="Q28" i="1"/>
  <c r="R28" i="1"/>
  <c r="S28" i="1"/>
  <c r="Q29" i="1"/>
  <c r="R29" i="1"/>
  <c r="S29" i="1"/>
  <c r="Q30" i="1"/>
  <c r="R30" i="1"/>
  <c r="S30" i="1"/>
  <c r="Q31" i="1"/>
  <c r="R31" i="1"/>
  <c r="S31" i="1"/>
  <c r="Q32" i="1"/>
  <c r="R32" i="1"/>
  <c r="S32" i="1"/>
  <c r="Q33" i="1"/>
  <c r="R33" i="1"/>
  <c r="S33" i="1"/>
  <c r="Q34" i="1"/>
  <c r="R34" i="1"/>
  <c r="S34" i="1"/>
  <c r="Q35" i="1"/>
  <c r="R35" i="1"/>
  <c r="S35" i="1"/>
  <c r="Q36" i="1"/>
  <c r="R36" i="1"/>
  <c r="S36" i="1"/>
  <c r="Q37" i="1"/>
  <c r="R37" i="1"/>
  <c r="S37" i="1"/>
  <c r="Q38" i="1"/>
  <c r="R38" i="1"/>
  <c r="S38" i="1"/>
  <c r="Q39" i="1"/>
  <c r="R39" i="1"/>
  <c r="S39" i="1"/>
  <c r="Q40" i="1"/>
  <c r="R40" i="1"/>
  <c r="S40" i="1"/>
  <c r="Q41" i="1"/>
  <c r="R41" i="1"/>
  <c r="S41" i="1"/>
  <c r="Q42" i="1"/>
  <c r="R42" i="1"/>
  <c r="S42" i="1"/>
  <c r="Q43" i="1"/>
  <c r="R43" i="1"/>
  <c r="S43" i="1"/>
  <c r="Q44" i="1"/>
  <c r="R44" i="1"/>
  <c r="S44" i="1"/>
  <c r="Q45" i="1"/>
  <c r="R45" i="1"/>
  <c r="S45" i="1"/>
  <c r="Q46" i="1"/>
  <c r="R46" i="1"/>
  <c r="S46" i="1"/>
  <c r="Q47" i="1"/>
  <c r="R47" i="1"/>
  <c r="S47" i="1"/>
  <c r="Q48" i="1"/>
  <c r="R48" i="1"/>
  <c r="S48" i="1"/>
  <c r="Q49" i="1"/>
  <c r="R49" i="1"/>
  <c r="S49" i="1"/>
  <c r="Q50" i="1"/>
  <c r="R50" i="1"/>
  <c r="S50" i="1"/>
  <c r="Q51" i="1"/>
  <c r="R51" i="1"/>
  <c r="S51" i="1"/>
  <c r="Q52" i="1"/>
  <c r="R52" i="1"/>
  <c r="S52" i="1"/>
  <c r="Q53" i="1"/>
  <c r="R53" i="1"/>
  <c r="S53" i="1"/>
  <c r="Q54" i="1"/>
  <c r="R54" i="1"/>
  <c r="S54" i="1"/>
  <c r="Q55" i="1"/>
  <c r="R55" i="1"/>
  <c r="S55" i="1"/>
  <c r="Q56" i="1"/>
  <c r="R56" i="1"/>
  <c r="S56" i="1"/>
  <c r="Q57" i="1"/>
  <c r="R57" i="1"/>
  <c r="S57" i="1"/>
  <c r="Q58" i="1"/>
  <c r="R58" i="1"/>
  <c r="S58" i="1"/>
  <c r="Q59" i="1"/>
  <c r="R59" i="1"/>
  <c r="S59" i="1"/>
  <c r="Q60" i="1"/>
  <c r="R60" i="1"/>
  <c r="S60" i="1"/>
  <c r="Q61" i="1"/>
  <c r="R61" i="1"/>
  <c r="S61" i="1"/>
  <c r="Q62" i="1"/>
  <c r="R62" i="1"/>
  <c r="S62" i="1"/>
  <c r="Q63" i="1"/>
  <c r="R63" i="1"/>
  <c r="S63" i="1"/>
  <c r="Q64" i="1"/>
  <c r="R64" i="1"/>
  <c r="S64" i="1"/>
  <c r="Q65" i="1"/>
  <c r="R65" i="1"/>
  <c r="S65" i="1"/>
  <c r="Q66" i="1"/>
  <c r="R66" i="1"/>
  <c r="S66" i="1"/>
  <c r="Q67" i="1"/>
  <c r="R67" i="1"/>
  <c r="S67" i="1"/>
  <c r="Q68" i="1"/>
  <c r="R68" i="1"/>
  <c r="S68" i="1"/>
  <c r="Q69" i="1"/>
  <c r="R69" i="1"/>
  <c r="S69" i="1"/>
  <c r="Q70" i="1"/>
  <c r="R70" i="1"/>
  <c r="S70" i="1"/>
  <c r="Q71" i="1"/>
  <c r="R71" i="1"/>
  <c r="S71" i="1"/>
  <c r="Q72" i="1"/>
  <c r="R72" i="1"/>
  <c r="S72" i="1"/>
  <c r="Q73" i="1"/>
  <c r="R73" i="1"/>
  <c r="S73" i="1"/>
  <c r="Q74" i="1"/>
  <c r="R74" i="1"/>
  <c r="S74" i="1"/>
  <c r="Q75" i="1"/>
  <c r="R75" i="1"/>
  <c r="S75" i="1"/>
  <c r="Q76" i="1"/>
  <c r="R76" i="1"/>
  <c r="S76" i="1"/>
  <c r="Q77" i="1"/>
  <c r="R77" i="1"/>
  <c r="S77" i="1"/>
  <c r="Q78" i="1"/>
  <c r="R78" i="1"/>
  <c r="S78" i="1"/>
  <c r="Q79" i="1"/>
  <c r="R79" i="1"/>
  <c r="S79" i="1"/>
  <c r="Q80" i="1"/>
  <c r="R80" i="1"/>
  <c r="S80" i="1"/>
  <c r="Q81" i="1"/>
  <c r="R81" i="1"/>
  <c r="S81" i="1"/>
  <c r="Q82" i="1"/>
  <c r="R82" i="1"/>
  <c r="S82" i="1"/>
  <c r="Q83" i="1"/>
  <c r="R83" i="1"/>
  <c r="S83" i="1"/>
  <c r="Q84" i="1"/>
  <c r="R84" i="1"/>
  <c r="S84" i="1"/>
  <c r="Q85" i="1"/>
  <c r="R85" i="1"/>
  <c r="S85" i="1"/>
  <c r="Q86" i="1"/>
  <c r="R86" i="1"/>
  <c r="S86" i="1"/>
  <c r="Q87" i="1"/>
  <c r="R87" i="1"/>
  <c r="S87" i="1"/>
  <c r="Q88" i="1"/>
  <c r="R88" i="1"/>
  <c r="S88" i="1"/>
  <c r="Q89" i="1"/>
  <c r="R89" i="1"/>
  <c r="S89" i="1"/>
  <c r="Q90" i="1"/>
  <c r="R90" i="1"/>
  <c r="S90" i="1"/>
  <c r="Q91" i="1"/>
  <c r="R91" i="1"/>
  <c r="S91" i="1"/>
  <c r="Q92" i="1"/>
  <c r="R92" i="1"/>
  <c r="S92" i="1"/>
  <c r="Q93" i="1"/>
  <c r="R93" i="1"/>
  <c r="S93" i="1"/>
  <c r="Q94" i="1"/>
  <c r="R94" i="1"/>
  <c r="S94" i="1"/>
  <c r="Q95" i="1"/>
  <c r="R95" i="1"/>
  <c r="S95" i="1"/>
  <c r="Q96" i="1"/>
  <c r="R96" i="1"/>
  <c r="S96" i="1"/>
  <c r="Q97" i="1"/>
  <c r="R97" i="1"/>
  <c r="S97" i="1"/>
  <c r="Q98" i="1"/>
  <c r="R98" i="1"/>
  <c r="S98" i="1"/>
  <c r="Q99" i="1"/>
  <c r="R99" i="1"/>
  <c r="S99" i="1"/>
  <c r="Q100" i="1"/>
  <c r="R100" i="1"/>
  <c r="S100" i="1"/>
  <c r="Q101" i="1"/>
  <c r="R101" i="1"/>
  <c r="S101" i="1"/>
  <c r="Q102" i="1"/>
  <c r="R102" i="1"/>
  <c r="S102" i="1"/>
  <c r="Q103" i="1"/>
  <c r="R103" i="1"/>
  <c r="S103" i="1"/>
  <c r="Q104" i="1"/>
  <c r="R104" i="1"/>
  <c r="S104" i="1"/>
  <c r="Q105" i="1"/>
  <c r="R105" i="1"/>
  <c r="S105" i="1"/>
  <c r="Q106" i="1"/>
  <c r="R106" i="1"/>
  <c r="S106" i="1"/>
  <c r="Q107" i="1"/>
  <c r="R107" i="1"/>
  <c r="S107" i="1"/>
  <c r="Q108" i="1"/>
  <c r="R108" i="1"/>
  <c r="S108" i="1"/>
  <c r="Q109" i="1"/>
  <c r="R109" i="1"/>
  <c r="S109" i="1"/>
  <c r="Q110" i="1"/>
  <c r="R110" i="1"/>
  <c r="S110" i="1"/>
  <c r="Q111" i="1"/>
  <c r="R111" i="1"/>
  <c r="S111" i="1"/>
  <c r="Q112" i="1"/>
  <c r="R112" i="1"/>
  <c r="S112" i="1"/>
  <c r="Q113" i="1"/>
  <c r="R113" i="1"/>
  <c r="S113" i="1"/>
  <c r="Q114" i="1"/>
  <c r="R114" i="1"/>
  <c r="S114" i="1"/>
  <c r="Q115" i="1"/>
  <c r="R115" i="1"/>
  <c r="S115" i="1"/>
  <c r="Q116" i="1"/>
  <c r="R116" i="1"/>
  <c r="S116" i="1"/>
  <c r="Q117" i="1"/>
  <c r="R117" i="1"/>
  <c r="S117" i="1"/>
  <c r="Q118" i="1"/>
  <c r="R118" i="1"/>
  <c r="S118" i="1"/>
  <c r="Q119" i="1"/>
  <c r="R119" i="1"/>
  <c r="S119" i="1"/>
  <c r="Q120" i="1"/>
  <c r="R120" i="1"/>
  <c r="S120" i="1"/>
  <c r="Q121" i="1"/>
  <c r="R121" i="1"/>
  <c r="S121" i="1"/>
  <c r="Q122" i="1"/>
  <c r="R122" i="1"/>
  <c r="S122" i="1"/>
  <c r="Q123" i="1"/>
  <c r="R123" i="1"/>
  <c r="S123" i="1"/>
  <c r="Q124" i="1"/>
  <c r="R124" i="1"/>
  <c r="S124" i="1"/>
  <c r="Q125" i="1"/>
  <c r="R125" i="1"/>
  <c r="S125" i="1"/>
  <c r="Q126" i="1"/>
  <c r="R126" i="1"/>
  <c r="S126" i="1"/>
  <c r="Q127" i="1"/>
  <c r="R127" i="1"/>
  <c r="S127" i="1"/>
  <c r="Q128" i="1"/>
  <c r="R128" i="1"/>
  <c r="S128" i="1"/>
  <c r="Q129" i="1"/>
  <c r="R129" i="1"/>
  <c r="S129" i="1"/>
  <c r="Q130" i="1"/>
  <c r="R130" i="1"/>
  <c r="S130" i="1"/>
  <c r="Q131" i="1"/>
  <c r="R131" i="1"/>
  <c r="S131" i="1"/>
  <c r="Q132" i="1"/>
  <c r="R132" i="1"/>
  <c r="S132" i="1"/>
  <c r="Q133" i="1"/>
  <c r="R133" i="1"/>
  <c r="S133" i="1"/>
  <c r="Q134" i="1"/>
  <c r="R134" i="1"/>
  <c r="S134" i="1"/>
  <c r="Q135" i="1"/>
  <c r="R135" i="1"/>
  <c r="S135" i="1"/>
  <c r="Q136" i="1"/>
  <c r="R136" i="1"/>
  <c r="S136" i="1"/>
  <c r="Q137" i="1"/>
  <c r="R137" i="1"/>
  <c r="S137" i="1"/>
  <c r="Q138" i="1"/>
  <c r="R138" i="1"/>
  <c r="S138" i="1"/>
  <c r="Q139" i="1"/>
  <c r="R139" i="1"/>
  <c r="S139" i="1"/>
  <c r="Q140" i="1"/>
  <c r="R140" i="1"/>
  <c r="S140" i="1"/>
  <c r="Q141" i="1"/>
  <c r="R141" i="1"/>
  <c r="S141" i="1"/>
  <c r="Q142" i="1"/>
  <c r="R142" i="1"/>
  <c r="S142" i="1"/>
  <c r="Q143" i="1"/>
  <c r="R143" i="1"/>
  <c r="S143" i="1"/>
  <c r="Q144" i="1"/>
  <c r="R144" i="1"/>
  <c r="S144" i="1"/>
  <c r="Q145" i="1"/>
  <c r="R145" i="1"/>
  <c r="S145" i="1"/>
  <c r="Q146" i="1"/>
  <c r="R146" i="1"/>
  <c r="S146" i="1"/>
  <c r="Q147" i="1"/>
  <c r="R147" i="1"/>
  <c r="S147" i="1"/>
  <c r="Q148" i="1"/>
  <c r="R148" i="1"/>
  <c r="S148" i="1"/>
  <c r="Q149" i="1"/>
  <c r="R149" i="1"/>
  <c r="S149" i="1"/>
  <c r="Q150" i="1"/>
  <c r="R150" i="1"/>
  <c r="S150" i="1"/>
  <c r="Q151" i="1"/>
  <c r="R151" i="1"/>
  <c r="S151" i="1"/>
  <c r="Q152" i="1"/>
  <c r="R152" i="1"/>
  <c r="S152" i="1"/>
  <c r="Q153" i="1"/>
  <c r="R153" i="1"/>
  <c r="S153" i="1"/>
  <c r="Q154" i="1"/>
  <c r="R154" i="1"/>
  <c r="S154" i="1"/>
  <c r="Q155" i="1"/>
  <c r="R155" i="1"/>
  <c r="S155" i="1"/>
  <c r="Q156" i="1"/>
  <c r="R156" i="1"/>
  <c r="S156" i="1"/>
  <c r="Q157" i="1"/>
  <c r="R157" i="1"/>
  <c r="S157" i="1"/>
  <c r="Q158" i="1"/>
  <c r="R158" i="1"/>
  <c r="S158" i="1"/>
  <c r="Q159" i="1"/>
  <c r="R159" i="1"/>
  <c r="S159" i="1"/>
  <c r="Q160" i="1"/>
  <c r="R160" i="1"/>
  <c r="S160" i="1"/>
  <c r="Q161" i="1"/>
  <c r="R161" i="1"/>
  <c r="S161" i="1"/>
  <c r="Q162" i="1"/>
  <c r="R162" i="1"/>
  <c r="S162" i="1"/>
  <c r="Q163" i="1"/>
  <c r="R163" i="1"/>
  <c r="S163" i="1"/>
  <c r="Q164" i="1"/>
  <c r="R164" i="1"/>
  <c r="S164" i="1"/>
  <c r="Q165" i="1"/>
  <c r="R165" i="1"/>
  <c r="S165" i="1"/>
  <c r="Q166" i="1"/>
  <c r="R166" i="1"/>
  <c r="S166" i="1"/>
  <c r="Q167" i="1"/>
  <c r="R167" i="1"/>
  <c r="S167" i="1"/>
  <c r="Q168" i="1"/>
  <c r="R168" i="1"/>
  <c r="S168" i="1"/>
  <c r="Q169" i="1"/>
  <c r="R169" i="1"/>
  <c r="S169" i="1"/>
  <c r="Q170" i="1"/>
  <c r="R170" i="1"/>
  <c r="S170" i="1"/>
  <c r="Q171" i="1"/>
  <c r="R171" i="1"/>
  <c r="S171" i="1"/>
  <c r="Q172" i="1"/>
  <c r="R172" i="1"/>
  <c r="S172" i="1"/>
  <c r="Q173" i="1"/>
  <c r="R173" i="1"/>
  <c r="S173" i="1"/>
  <c r="Q174" i="1"/>
  <c r="R174" i="1"/>
  <c r="S174" i="1"/>
  <c r="Q175" i="1"/>
  <c r="R175" i="1"/>
  <c r="S175" i="1"/>
  <c r="Q176" i="1"/>
  <c r="R176" i="1"/>
  <c r="S176" i="1"/>
  <c r="Q177" i="1"/>
  <c r="R177" i="1"/>
  <c r="S177" i="1"/>
  <c r="Q178" i="1"/>
  <c r="R178" i="1"/>
  <c r="S178" i="1"/>
  <c r="Q179" i="1"/>
  <c r="R179" i="1"/>
  <c r="S179" i="1"/>
  <c r="Q180" i="1"/>
  <c r="R180" i="1"/>
  <c r="S180" i="1"/>
  <c r="Q181" i="1"/>
  <c r="R181" i="1"/>
  <c r="S181" i="1"/>
  <c r="Q182" i="1"/>
  <c r="R182" i="1"/>
  <c r="S182" i="1"/>
  <c r="Q183" i="1"/>
  <c r="R183" i="1"/>
  <c r="S183" i="1"/>
  <c r="Q184" i="1"/>
  <c r="R184" i="1"/>
  <c r="S184" i="1"/>
  <c r="Q185" i="1"/>
  <c r="R185" i="1"/>
  <c r="S185" i="1"/>
  <c r="Q186" i="1"/>
  <c r="R186" i="1"/>
  <c r="S186" i="1"/>
  <c r="Q187" i="1"/>
  <c r="R187" i="1"/>
  <c r="S187" i="1"/>
  <c r="Q188" i="1"/>
  <c r="R188" i="1"/>
  <c r="S188" i="1"/>
  <c r="Q189" i="1"/>
  <c r="R189" i="1"/>
  <c r="S189" i="1"/>
  <c r="Q190" i="1"/>
  <c r="R190" i="1"/>
  <c r="S190" i="1"/>
  <c r="Q191" i="1"/>
  <c r="R191" i="1"/>
  <c r="S191" i="1"/>
  <c r="Q192" i="1"/>
  <c r="R192" i="1"/>
  <c r="S192" i="1"/>
  <c r="Q193" i="1"/>
  <c r="R193" i="1"/>
  <c r="S193" i="1"/>
  <c r="Q194" i="1"/>
  <c r="R194" i="1"/>
  <c r="S194" i="1"/>
  <c r="Q195" i="1"/>
  <c r="R195" i="1"/>
  <c r="S195" i="1"/>
  <c r="Q196" i="1"/>
  <c r="R196" i="1"/>
  <c r="S196" i="1"/>
  <c r="Q197" i="1"/>
  <c r="R197" i="1"/>
  <c r="S197" i="1"/>
  <c r="Q198" i="1"/>
  <c r="R198" i="1"/>
  <c r="S198" i="1"/>
  <c r="Q199" i="1"/>
  <c r="R199" i="1"/>
  <c r="S199" i="1"/>
  <c r="Q200" i="1"/>
  <c r="R200" i="1"/>
  <c r="S200" i="1"/>
  <c r="Q201" i="1"/>
  <c r="R201" i="1"/>
  <c r="S201" i="1"/>
  <c r="Q202" i="1"/>
  <c r="R202" i="1"/>
  <c r="S202" i="1"/>
  <c r="Q203" i="1"/>
  <c r="R203" i="1"/>
  <c r="S203" i="1"/>
  <c r="T16" i="1"/>
  <c r="U16" i="1"/>
  <c r="V16" i="1"/>
  <c r="W16" i="1"/>
  <c r="X16" i="1"/>
  <c r="Y16" i="1"/>
  <c r="T17" i="1"/>
  <c r="U17" i="1"/>
  <c r="V17" i="1"/>
  <c r="W17" i="1"/>
  <c r="X17" i="1"/>
  <c r="Y17" i="1"/>
  <c r="T18" i="1"/>
  <c r="U18" i="1"/>
  <c r="V18" i="1"/>
  <c r="W18" i="1"/>
  <c r="X18" i="1"/>
  <c r="Y18" i="1"/>
  <c r="T19" i="1"/>
  <c r="U19" i="1"/>
  <c r="V19" i="1"/>
  <c r="W19" i="1"/>
  <c r="X19" i="1"/>
  <c r="Y19" i="1"/>
  <c r="T20" i="1"/>
  <c r="U20" i="1"/>
  <c r="V20" i="1"/>
  <c r="W20" i="1"/>
  <c r="X20" i="1"/>
  <c r="Y20" i="1"/>
  <c r="T21" i="1"/>
  <c r="U21" i="1"/>
  <c r="V21" i="1"/>
  <c r="W21" i="1"/>
  <c r="X21" i="1"/>
  <c r="Y21" i="1"/>
  <c r="T22" i="1"/>
  <c r="U22" i="1"/>
  <c r="V22" i="1"/>
  <c r="W22" i="1"/>
  <c r="X22" i="1"/>
  <c r="Y22" i="1"/>
  <c r="T23" i="1"/>
  <c r="U23" i="1"/>
  <c r="V23" i="1"/>
  <c r="W23" i="1"/>
  <c r="X23" i="1"/>
  <c r="Y23" i="1"/>
  <c r="T24" i="1"/>
  <c r="U24" i="1"/>
  <c r="V24" i="1"/>
  <c r="W24" i="1"/>
  <c r="X24" i="1"/>
  <c r="Y24" i="1"/>
  <c r="T25" i="1"/>
  <c r="U25" i="1"/>
  <c r="V25" i="1"/>
  <c r="W25" i="1"/>
  <c r="X25" i="1"/>
  <c r="Y25" i="1"/>
  <c r="T26" i="1"/>
  <c r="U26" i="1"/>
  <c r="V26" i="1"/>
  <c r="W26" i="1"/>
  <c r="X26" i="1"/>
  <c r="Y26" i="1"/>
  <c r="T27" i="1"/>
  <c r="U27" i="1"/>
  <c r="V27" i="1"/>
  <c r="W27" i="1"/>
  <c r="X27" i="1"/>
  <c r="Y27" i="1"/>
  <c r="T28" i="1"/>
  <c r="U28" i="1"/>
  <c r="V28" i="1"/>
  <c r="W28" i="1"/>
  <c r="X28" i="1"/>
  <c r="Y28" i="1"/>
  <c r="T29" i="1"/>
  <c r="U29" i="1"/>
  <c r="V29" i="1"/>
  <c r="W29" i="1"/>
  <c r="X29" i="1"/>
  <c r="Y29" i="1"/>
  <c r="T30" i="1"/>
  <c r="U30" i="1"/>
  <c r="V30" i="1"/>
  <c r="W30" i="1"/>
  <c r="X30" i="1"/>
  <c r="Y30" i="1"/>
  <c r="T31" i="1"/>
  <c r="U31" i="1"/>
  <c r="V31" i="1"/>
  <c r="W31" i="1"/>
  <c r="X31" i="1"/>
  <c r="Y31" i="1"/>
  <c r="T32" i="1"/>
  <c r="U32" i="1"/>
  <c r="V32" i="1"/>
  <c r="W32" i="1"/>
  <c r="X32" i="1"/>
  <c r="Y32" i="1"/>
  <c r="T33" i="1"/>
  <c r="U33" i="1"/>
  <c r="V33" i="1"/>
  <c r="W33" i="1"/>
  <c r="X33" i="1"/>
  <c r="Y33" i="1"/>
  <c r="T34" i="1"/>
  <c r="U34" i="1"/>
  <c r="V34" i="1"/>
  <c r="W34" i="1"/>
  <c r="X34" i="1"/>
  <c r="Y34" i="1"/>
  <c r="T35" i="1"/>
  <c r="U35" i="1"/>
  <c r="V35" i="1"/>
  <c r="W35" i="1"/>
  <c r="X35" i="1"/>
  <c r="Y35" i="1"/>
  <c r="T36" i="1"/>
  <c r="U36" i="1"/>
  <c r="V36" i="1"/>
  <c r="W36" i="1"/>
  <c r="X36" i="1"/>
  <c r="Y36" i="1"/>
  <c r="T37" i="1"/>
  <c r="U37" i="1"/>
  <c r="V37" i="1"/>
  <c r="W37" i="1"/>
  <c r="X37" i="1"/>
  <c r="Y37" i="1"/>
  <c r="T38" i="1"/>
  <c r="U38" i="1"/>
  <c r="V38" i="1"/>
  <c r="W38" i="1"/>
  <c r="X38" i="1"/>
  <c r="Y38" i="1"/>
  <c r="T39" i="1"/>
  <c r="U39" i="1"/>
  <c r="V39" i="1"/>
  <c r="W39" i="1"/>
  <c r="X39" i="1"/>
  <c r="Y39" i="1"/>
  <c r="T40" i="1"/>
  <c r="U40" i="1"/>
  <c r="V40" i="1"/>
  <c r="W40" i="1"/>
  <c r="X40" i="1"/>
  <c r="Y40" i="1"/>
  <c r="T41" i="1"/>
  <c r="U41" i="1"/>
  <c r="V41" i="1"/>
  <c r="W41" i="1"/>
  <c r="X41" i="1"/>
  <c r="Y41" i="1"/>
  <c r="T42" i="1"/>
  <c r="U42" i="1"/>
  <c r="V42" i="1"/>
  <c r="W42" i="1"/>
  <c r="X42" i="1"/>
  <c r="Y42" i="1"/>
  <c r="T43" i="1"/>
  <c r="U43" i="1"/>
  <c r="V43" i="1"/>
  <c r="W43" i="1"/>
  <c r="X43" i="1"/>
  <c r="Y43" i="1"/>
  <c r="T44" i="1"/>
  <c r="U44" i="1"/>
  <c r="V44" i="1"/>
  <c r="W44" i="1"/>
  <c r="X44" i="1"/>
  <c r="Y44" i="1"/>
  <c r="T45" i="1"/>
  <c r="U45" i="1"/>
  <c r="V45" i="1"/>
  <c r="W45" i="1"/>
  <c r="X45" i="1"/>
  <c r="Y45" i="1"/>
  <c r="T46" i="1"/>
  <c r="U46" i="1"/>
  <c r="V46" i="1"/>
  <c r="W46" i="1"/>
  <c r="X46" i="1"/>
  <c r="Y46" i="1"/>
  <c r="T47" i="1"/>
  <c r="U47" i="1"/>
  <c r="V47" i="1"/>
  <c r="W47" i="1"/>
  <c r="X47" i="1"/>
  <c r="Y47" i="1"/>
  <c r="T48" i="1"/>
  <c r="U48" i="1"/>
  <c r="V48" i="1"/>
  <c r="W48" i="1"/>
  <c r="X48" i="1"/>
  <c r="Y48" i="1"/>
  <c r="T49" i="1"/>
  <c r="U49" i="1"/>
  <c r="V49" i="1"/>
  <c r="W49" i="1"/>
  <c r="X49" i="1"/>
  <c r="Y49" i="1"/>
  <c r="T50" i="1"/>
  <c r="U50" i="1"/>
  <c r="V50" i="1"/>
  <c r="W50" i="1"/>
  <c r="X50" i="1"/>
  <c r="Y50" i="1"/>
  <c r="T51" i="1"/>
  <c r="U51" i="1"/>
  <c r="V51" i="1"/>
  <c r="W51" i="1"/>
  <c r="X51" i="1"/>
  <c r="Y51" i="1"/>
  <c r="T52" i="1"/>
  <c r="U52" i="1"/>
  <c r="V52" i="1"/>
  <c r="W52" i="1"/>
  <c r="X52" i="1"/>
  <c r="Y52" i="1"/>
  <c r="T53" i="1"/>
  <c r="U53" i="1"/>
  <c r="V53" i="1"/>
  <c r="W53" i="1"/>
  <c r="X53" i="1"/>
  <c r="Y53" i="1"/>
  <c r="T54" i="1"/>
  <c r="U54" i="1"/>
  <c r="V54" i="1"/>
  <c r="W54" i="1"/>
  <c r="X54" i="1"/>
  <c r="Y54" i="1"/>
  <c r="T55" i="1"/>
  <c r="U55" i="1"/>
  <c r="V55" i="1"/>
  <c r="W55" i="1"/>
  <c r="X55" i="1"/>
  <c r="Y55" i="1"/>
  <c r="T56" i="1"/>
  <c r="U56" i="1"/>
  <c r="V56" i="1"/>
  <c r="W56" i="1"/>
  <c r="X56" i="1"/>
  <c r="Y56" i="1"/>
  <c r="T57" i="1"/>
  <c r="U57" i="1"/>
  <c r="V57" i="1"/>
  <c r="W57" i="1"/>
  <c r="X57" i="1"/>
  <c r="Y57" i="1"/>
  <c r="T58" i="1"/>
  <c r="U58" i="1"/>
  <c r="V58" i="1"/>
  <c r="W58" i="1"/>
  <c r="X58" i="1"/>
  <c r="Y58" i="1"/>
  <c r="T59" i="1"/>
  <c r="U59" i="1"/>
  <c r="V59" i="1"/>
  <c r="W59" i="1"/>
  <c r="X59" i="1"/>
  <c r="Y59" i="1"/>
  <c r="T60" i="1"/>
  <c r="U60" i="1"/>
  <c r="V60" i="1"/>
  <c r="W60" i="1"/>
  <c r="X60" i="1"/>
  <c r="Y60" i="1"/>
  <c r="T61" i="1"/>
  <c r="U61" i="1"/>
  <c r="V61" i="1"/>
  <c r="W61" i="1"/>
  <c r="X61" i="1"/>
  <c r="Y61" i="1"/>
  <c r="T62" i="1"/>
  <c r="U62" i="1"/>
  <c r="V62" i="1"/>
  <c r="W62" i="1"/>
  <c r="X62" i="1"/>
  <c r="Y62" i="1"/>
  <c r="T63" i="1"/>
  <c r="U63" i="1"/>
  <c r="V63" i="1"/>
  <c r="W63" i="1"/>
  <c r="X63" i="1"/>
  <c r="Y63" i="1"/>
  <c r="T64" i="1"/>
  <c r="U64" i="1"/>
  <c r="V64" i="1"/>
  <c r="W64" i="1"/>
  <c r="X64" i="1"/>
  <c r="Y64" i="1"/>
  <c r="T65" i="1"/>
  <c r="U65" i="1"/>
  <c r="V65" i="1"/>
  <c r="W65" i="1"/>
  <c r="X65" i="1"/>
  <c r="Y65" i="1"/>
  <c r="T66" i="1"/>
  <c r="U66" i="1"/>
  <c r="V66" i="1"/>
  <c r="W66" i="1"/>
  <c r="X66" i="1"/>
  <c r="Y66" i="1"/>
  <c r="T67" i="1"/>
  <c r="U67" i="1"/>
  <c r="V67" i="1"/>
  <c r="W67" i="1"/>
  <c r="X67" i="1"/>
  <c r="Y67" i="1"/>
  <c r="T68" i="1"/>
  <c r="U68" i="1"/>
  <c r="V68" i="1"/>
  <c r="W68" i="1"/>
  <c r="X68" i="1"/>
  <c r="Y68" i="1"/>
  <c r="T69" i="1"/>
  <c r="U69" i="1"/>
  <c r="V69" i="1"/>
  <c r="W69" i="1"/>
  <c r="X69" i="1"/>
  <c r="Y69" i="1"/>
  <c r="T70" i="1"/>
  <c r="U70" i="1"/>
  <c r="V70" i="1"/>
  <c r="W70" i="1"/>
  <c r="X70" i="1"/>
  <c r="Y70" i="1"/>
  <c r="T71" i="1"/>
  <c r="U71" i="1"/>
  <c r="V71" i="1"/>
  <c r="W71" i="1"/>
  <c r="X71" i="1"/>
  <c r="Y71" i="1"/>
  <c r="T72" i="1"/>
  <c r="U72" i="1"/>
  <c r="V72" i="1"/>
  <c r="W72" i="1"/>
  <c r="X72" i="1"/>
  <c r="Y72" i="1"/>
  <c r="T73" i="1"/>
  <c r="U73" i="1"/>
  <c r="V73" i="1"/>
  <c r="W73" i="1"/>
  <c r="X73" i="1"/>
  <c r="Y73" i="1"/>
  <c r="T74" i="1"/>
  <c r="U74" i="1"/>
  <c r="V74" i="1"/>
  <c r="W74" i="1"/>
  <c r="X74" i="1"/>
  <c r="Y74" i="1"/>
  <c r="T75" i="1"/>
  <c r="U75" i="1"/>
  <c r="V75" i="1"/>
  <c r="W75" i="1"/>
  <c r="X75" i="1"/>
  <c r="Y75" i="1"/>
  <c r="T76" i="1"/>
  <c r="U76" i="1"/>
  <c r="V76" i="1"/>
  <c r="W76" i="1"/>
  <c r="X76" i="1"/>
  <c r="Y76" i="1"/>
  <c r="T77" i="1"/>
  <c r="U77" i="1"/>
  <c r="V77" i="1"/>
  <c r="W77" i="1"/>
  <c r="X77" i="1"/>
  <c r="Y77" i="1"/>
  <c r="T78" i="1"/>
  <c r="U78" i="1"/>
  <c r="V78" i="1"/>
  <c r="W78" i="1"/>
  <c r="X78" i="1"/>
  <c r="Y78" i="1"/>
  <c r="T79" i="1"/>
  <c r="U79" i="1"/>
  <c r="V79" i="1"/>
  <c r="W79" i="1"/>
  <c r="X79" i="1"/>
  <c r="Y79" i="1"/>
  <c r="T80" i="1"/>
  <c r="U80" i="1"/>
  <c r="V80" i="1"/>
  <c r="W80" i="1"/>
  <c r="X80" i="1"/>
  <c r="Y80" i="1"/>
  <c r="T81" i="1"/>
  <c r="U81" i="1"/>
  <c r="V81" i="1"/>
  <c r="W81" i="1"/>
  <c r="X81" i="1"/>
  <c r="Y81" i="1"/>
  <c r="T82" i="1"/>
  <c r="U82" i="1"/>
  <c r="V82" i="1"/>
  <c r="W82" i="1"/>
  <c r="X82" i="1"/>
  <c r="Y82" i="1"/>
  <c r="T83" i="1"/>
  <c r="U83" i="1"/>
  <c r="V83" i="1"/>
  <c r="W83" i="1"/>
  <c r="X83" i="1"/>
  <c r="Y83" i="1"/>
  <c r="T84" i="1"/>
  <c r="U84" i="1"/>
  <c r="V84" i="1"/>
  <c r="W84" i="1"/>
  <c r="X84" i="1"/>
  <c r="Y84" i="1"/>
  <c r="T85" i="1"/>
  <c r="U85" i="1"/>
  <c r="V85" i="1"/>
  <c r="W85" i="1"/>
  <c r="X85" i="1"/>
  <c r="Y85" i="1"/>
  <c r="T86" i="1"/>
  <c r="U86" i="1"/>
  <c r="V86" i="1"/>
  <c r="W86" i="1"/>
  <c r="X86" i="1"/>
  <c r="Y86" i="1"/>
  <c r="T87" i="1"/>
  <c r="U87" i="1"/>
  <c r="V87" i="1"/>
  <c r="W87" i="1"/>
  <c r="X87" i="1"/>
  <c r="Y87" i="1"/>
  <c r="T88" i="1"/>
  <c r="U88" i="1"/>
  <c r="V88" i="1"/>
  <c r="W88" i="1"/>
  <c r="X88" i="1"/>
  <c r="Y88" i="1"/>
  <c r="T89" i="1"/>
  <c r="U89" i="1"/>
  <c r="V89" i="1"/>
  <c r="W89" i="1"/>
  <c r="X89" i="1"/>
  <c r="Y89" i="1"/>
  <c r="T90" i="1"/>
  <c r="U90" i="1"/>
  <c r="V90" i="1"/>
  <c r="W90" i="1"/>
  <c r="X90" i="1"/>
  <c r="Y90" i="1"/>
  <c r="T91" i="1"/>
  <c r="U91" i="1"/>
  <c r="V91" i="1"/>
  <c r="W91" i="1"/>
  <c r="X91" i="1"/>
  <c r="Y91" i="1"/>
  <c r="T92" i="1"/>
  <c r="U92" i="1"/>
  <c r="V92" i="1"/>
  <c r="W92" i="1"/>
  <c r="X92" i="1"/>
  <c r="Y92" i="1"/>
  <c r="T93" i="1"/>
  <c r="U93" i="1"/>
  <c r="V93" i="1"/>
  <c r="W93" i="1"/>
  <c r="X93" i="1"/>
  <c r="Y93" i="1"/>
  <c r="T94" i="1"/>
  <c r="U94" i="1"/>
  <c r="V94" i="1"/>
  <c r="W94" i="1"/>
  <c r="X94" i="1"/>
  <c r="Y94" i="1"/>
  <c r="T95" i="1"/>
  <c r="U95" i="1"/>
  <c r="V95" i="1"/>
  <c r="W95" i="1"/>
  <c r="X95" i="1"/>
  <c r="Y95" i="1"/>
  <c r="T96" i="1"/>
  <c r="U96" i="1"/>
  <c r="V96" i="1"/>
  <c r="W96" i="1"/>
  <c r="X96" i="1"/>
  <c r="Y96" i="1"/>
  <c r="T97" i="1"/>
  <c r="U97" i="1"/>
  <c r="V97" i="1"/>
  <c r="W97" i="1"/>
  <c r="X97" i="1"/>
  <c r="Y97" i="1"/>
  <c r="T98" i="1"/>
  <c r="U98" i="1"/>
  <c r="V98" i="1"/>
  <c r="W98" i="1"/>
  <c r="X98" i="1"/>
  <c r="Y98" i="1"/>
  <c r="T99" i="1"/>
  <c r="U99" i="1"/>
  <c r="V99" i="1"/>
  <c r="W99" i="1"/>
  <c r="X99" i="1"/>
  <c r="Y99" i="1"/>
  <c r="T100" i="1"/>
  <c r="U100" i="1"/>
  <c r="V100" i="1"/>
  <c r="W100" i="1"/>
  <c r="X100" i="1"/>
  <c r="Y100" i="1"/>
  <c r="T101" i="1"/>
  <c r="U101" i="1"/>
  <c r="V101" i="1"/>
  <c r="W101" i="1"/>
  <c r="X101" i="1"/>
  <c r="Y101" i="1"/>
  <c r="T102" i="1"/>
  <c r="U102" i="1"/>
  <c r="V102" i="1"/>
  <c r="W102" i="1"/>
  <c r="X102" i="1"/>
  <c r="Y102" i="1"/>
  <c r="T103" i="1"/>
  <c r="U103" i="1"/>
  <c r="V103" i="1"/>
  <c r="W103" i="1"/>
  <c r="X103" i="1"/>
  <c r="Y103" i="1"/>
  <c r="T104" i="1"/>
  <c r="U104" i="1"/>
  <c r="V104" i="1"/>
  <c r="W104" i="1"/>
  <c r="X104" i="1"/>
  <c r="Y104" i="1"/>
  <c r="T105" i="1"/>
  <c r="U105" i="1"/>
  <c r="V105" i="1"/>
  <c r="W105" i="1"/>
  <c r="X105" i="1"/>
  <c r="Y105" i="1"/>
  <c r="T106" i="1"/>
  <c r="U106" i="1"/>
  <c r="V106" i="1"/>
  <c r="W106" i="1"/>
  <c r="X106" i="1"/>
  <c r="Y106" i="1"/>
  <c r="T107" i="1"/>
  <c r="U107" i="1"/>
  <c r="V107" i="1"/>
  <c r="W107" i="1"/>
  <c r="X107" i="1"/>
  <c r="Y107" i="1"/>
  <c r="T108" i="1"/>
  <c r="U108" i="1"/>
  <c r="V108" i="1"/>
  <c r="W108" i="1"/>
  <c r="X108" i="1"/>
  <c r="Y108" i="1"/>
  <c r="T109" i="1"/>
  <c r="U109" i="1"/>
  <c r="V109" i="1"/>
  <c r="W109" i="1"/>
  <c r="X109" i="1"/>
  <c r="Y109" i="1"/>
  <c r="T110" i="1"/>
  <c r="U110" i="1"/>
  <c r="V110" i="1"/>
  <c r="W110" i="1"/>
  <c r="X110" i="1"/>
  <c r="Y110" i="1"/>
  <c r="T111" i="1"/>
  <c r="U111" i="1"/>
  <c r="V111" i="1"/>
  <c r="W111" i="1"/>
  <c r="X111" i="1"/>
  <c r="Y111" i="1"/>
  <c r="T112" i="1"/>
  <c r="U112" i="1"/>
  <c r="V112" i="1"/>
  <c r="W112" i="1"/>
  <c r="X112" i="1"/>
  <c r="Y112" i="1"/>
  <c r="T113" i="1"/>
  <c r="U113" i="1"/>
  <c r="V113" i="1"/>
  <c r="W113" i="1"/>
  <c r="X113" i="1"/>
  <c r="Y113" i="1"/>
  <c r="T114" i="1"/>
  <c r="U114" i="1"/>
  <c r="V114" i="1"/>
  <c r="W114" i="1"/>
  <c r="X114" i="1"/>
  <c r="Y114" i="1"/>
  <c r="T115" i="1"/>
  <c r="U115" i="1"/>
  <c r="V115" i="1"/>
  <c r="W115" i="1"/>
  <c r="X115" i="1"/>
  <c r="Y115" i="1"/>
  <c r="T116" i="1"/>
  <c r="U116" i="1"/>
  <c r="V116" i="1"/>
  <c r="W116" i="1"/>
  <c r="X116" i="1"/>
  <c r="Y116" i="1"/>
  <c r="T117" i="1"/>
  <c r="U117" i="1"/>
  <c r="V117" i="1"/>
  <c r="W117" i="1"/>
  <c r="X117" i="1"/>
  <c r="Y117" i="1"/>
  <c r="T118" i="1"/>
  <c r="U118" i="1"/>
  <c r="V118" i="1"/>
  <c r="W118" i="1"/>
  <c r="X118" i="1"/>
  <c r="Y118" i="1"/>
  <c r="T119" i="1"/>
  <c r="U119" i="1"/>
  <c r="V119" i="1"/>
  <c r="W119" i="1"/>
  <c r="X119" i="1"/>
  <c r="Y119" i="1"/>
  <c r="T120" i="1"/>
  <c r="U120" i="1"/>
  <c r="V120" i="1"/>
  <c r="W120" i="1"/>
  <c r="X120" i="1"/>
  <c r="Y120" i="1"/>
  <c r="T121" i="1"/>
  <c r="U121" i="1"/>
  <c r="V121" i="1"/>
  <c r="W121" i="1"/>
  <c r="X121" i="1"/>
  <c r="Y121" i="1"/>
  <c r="T122" i="1"/>
  <c r="U122" i="1"/>
  <c r="V122" i="1"/>
  <c r="W122" i="1"/>
  <c r="X122" i="1"/>
  <c r="Y122" i="1"/>
  <c r="T123" i="1"/>
  <c r="U123" i="1"/>
  <c r="V123" i="1"/>
  <c r="W123" i="1"/>
  <c r="X123" i="1"/>
  <c r="Y123" i="1"/>
  <c r="T124" i="1"/>
  <c r="U124" i="1"/>
  <c r="V124" i="1"/>
  <c r="W124" i="1"/>
  <c r="X124" i="1"/>
  <c r="Y124" i="1"/>
  <c r="T125" i="1"/>
  <c r="U125" i="1"/>
  <c r="V125" i="1"/>
  <c r="W125" i="1"/>
  <c r="X125" i="1"/>
  <c r="Y125" i="1"/>
  <c r="T126" i="1"/>
  <c r="U126" i="1"/>
  <c r="V126" i="1"/>
  <c r="W126" i="1"/>
  <c r="X126" i="1"/>
  <c r="Y126" i="1"/>
  <c r="T127" i="1"/>
  <c r="U127" i="1"/>
  <c r="V127" i="1"/>
  <c r="W127" i="1"/>
  <c r="X127" i="1"/>
  <c r="Y127" i="1"/>
  <c r="T128" i="1"/>
  <c r="U128" i="1"/>
  <c r="V128" i="1"/>
  <c r="W128" i="1"/>
  <c r="X128" i="1"/>
  <c r="Y128" i="1"/>
  <c r="T129" i="1"/>
  <c r="U129" i="1"/>
  <c r="V129" i="1"/>
  <c r="W129" i="1"/>
  <c r="X129" i="1"/>
  <c r="Y129" i="1"/>
  <c r="T130" i="1"/>
  <c r="U130" i="1"/>
  <c r="V130" i="1"/>
  <c r="W130" i="1"/>
  <c r="X130" i="1"/>
  <c r="Y130" i="1"/>
  <c r="T131" i="1"/>
  <c r="U131" i="1"/>
  <c r="V131" i="1"/>
  <c r="W131" i="1"/>
  <c r="X131" i="1"/>
  <c r="Y131" i="1"/>
  <c r="T132" i="1"/>
  <c r="U132" i="1"/>
  <c r="V132" i="1"/>
  <c r="W132" i="1"/>
  <c r="X132" i="1"/>
  <c r="Y132" i="1"/>
  <c r="T133" i="1"/>
  <c r="U133" i="1"/>
  <c r="V133" i="1"/>
  <c r="W133" i="1"/>
  <c r="X133" i="1"/>
  <c r="Y133" i="1"/>
  <c r="T134" i="1"/>
  <c r="U134" i="1"/>
  <c r="V134" i="1"/>
  <c r="W134" i="1"/>
  <c r="X134" i="1"/>
  <c r="Y134" i="1"/>
  <c r="T135" i="1"/>
  <c r="U135" i="1"/>
  <c r="V135" i="1"/>
  <c r="W135" i="1"/>
  <c r="X135" i="1"/>
  <c r="Y135" i="1"/>
  <c r="T136" i="1"/>
  <c r="U136" i="1"/>
  <c r="V136" i="1"/>
  <c r="W136" i="1"/>
  <c r="X136" i="1"/>
  <c r="Y136" i="1"/>
  <c r="T137" i="1"/>
  <c r="U137" i="1"/>
  <c r="V137" i="1"/>
  <c r="W137" i="1"/>
  <c r="X137" i="1"/>
  <c r="Y137" i="1"/>
  <c r="T138" i="1"/>
  <c r="U138" i="1"/>
  <c r="V138" i="1"/>
  <c r="W138" i="1"/>
  <c r="X138" i="1"/>
  <c r="Y138" i="1"/>
  <c r="T139" i="1"/>
  <c r="U139" i="1"/>
  <c r="V139" i="1"/>
  <c r="W139" i="1"/>
  <c r="X139" i="1"/>
  <c r="Y139" i="1"/>
  <c r="T140" i="1"/>
  <c r="U140" i="1"/>
  <c r="V140" i="1"/>
  <c r="W140" i="1"/>
  <c r="X140" i="1"/>
  <c r="Y140" i="1"/>
  <c r="T141" i="1"/>
  <c r="U141" i="1"/>
  <c r="V141" i="1"/>
  <c r="W141" i="1"/>
  <c r="X141" i="1"/>
  <c r="Y141" i="1"/>
  <c r="T142" i="1"/>
  <c r="U142" i="1"/>
  <c r="V142" i="1"/>
  <c r="W142" i="1"/>
  <c r="X142" i="1"/>
  <c r="Y142" i="1"/>
  <c r="T143" i="1"/>
  <c r="U143" i="1"/>
  <c r="V143" i="1"/>
  <c r="W143" i="1"/>
  <c r="X143" i="1"/>
  <c r="Y143" i="1"/>
  <c r="T144" i="1"/>
  <c r="U144" i="1"/>
  <c r="V144" i="1"/>
  <c r="W144" i="1"/>
  <c r="X144" i="1"/>
  <c r="Y144" i="1"/>
  <c r="T145" i="1"/>
  <c r="U145" i="1"/>
  <c r="V145" i="1"/>
  <c r="W145" i="1"/>
  <c r="X145" i="1"/>
  <c r="Y145" i="1"/>
  <c r="T146" i="1"/>
  <c r="U146" i="1"/>
  <c r="V146" i="1"/>
  <c r="W146" i="1"/>
  <c r="X146" i="1"/>
  <c r="Y146" i="1"/>
  <c r="T147" i="1"/>
  <c r="U147" i="1"/>
  <c r="V147" i="1"/>
  <c r="W147" i="1"/>
  <c r="X147" i="1"/>
  <c r="Y147" i="1"/>
  <c r="T148" i="1"/>
  <c r="U148" i="1"/>
  <c r="V148" i="1"/>
  <c r="W148" i="1"/>
  <c r="X148" i="1"/>
  <c r="Y148" i="1"/>
  <c r="T149" i="1"/>
  <c r="U149" i="1"/>
  <c r="V149" i="1"/>
  <c r="W149" i="1"/>
  <c r="X149" i="1"/>
  <c r="Y149" i="1"/>
  <c r="T150" i="1"/>
  <c r="U150" i="1"/>
  <c r="V150" i="1"/>
  <c r="W150" i="1"/>
  <c r="X150" i="1"/>
  <c r="Y150" i="1"/>
  <c r="T151" i="1"/>
  <c r="U151" i="1"/>
  <c r="V151" i="1"/>
  <c r="W151" i="1"/>
  <c r="X151" i="1"/>
  <c r="Y151" i="1"/>
  <c r="T152" i="1"/>
  <c r="U152" i="1"/>
  <c r="V152" i="1"/>
  <c r="W152" i="1"/>
  <c r="X152" i="1"/>
  <c r="Y152" i="1"/>
  <c r="T153" i="1"/>
  <c r="U153" i="1"/>
  <c r="V153" i="1"/>
  <c r="W153" i="1"/>
  <c r="X153" i="1"/>
  <c r="Y153" i="1"/>
  <c r="T154" i="1"/>
  <c r="U154" i="1"/>
  <c r="V154" i="1"/>
  <c r="W154" i="1"/>
  <c r="X154" i="1"/>
  <c r="Y154" i="1"/>
  <c r="T155" i="1"/>
  <c r="U155" i="1"/>
  <c r="V155" i="1"/>
  <c r="W155" i="1"/>
  <c r="X155" i="1"/>
  <c r="Y155" i="1"/>
  <c r="T156" i="1"/>
  <c r="U156" i="1"/>
  <c r="V156" i="1"/>
  <c r="W156" i="1"/>
  <c r="X156" i="1"/>
  <c r="Y156" i="1"/>
  <c r="T157" i="1"/>
  <c r="U157" i="1"/>
  <c r="V157" i="1"/>
  <c r="W157" i="1"/>
  <c r="X157" i="1"/>
  <c r="Y157" i="1"/>
  <c r="T158" i="1"/>
  <c r="U158" i="1"/>
  <c r="V158" i="1"/>
  <c r="W158" i="1"/>
  <c r="X158" i="1"/>
  <c r="Y158" i="1"/>
  <c r="T159" i="1"/>
  <c r="U159" i="1"/>
  <c r="V159" i="1"/>
  <c r="W159" i="1"/>
  <c r="X159" i="1"/>
  <c r="Y159" i="1"/>
  <c r="T160" i="1"/>
  <c r="U160" i="1"/>
  <c r="V160" i="1"/>
  <c r="W160" i="1"/>
  <c r="X160" i="1"/>
  <c r="Y160" i="1"/>
  <c r="T161" i="1"/>
  <c r="U161" i="1"/>
  <c r="V161" i="1"/>
  <c r="W161" i="1"/>
  <c r="X161" i="1"/>
  <c r="Y161" i="1"/>
  <c r="T162" i="1"/>
  <c r="U162" i="1"/>
  <c r="V162" i="1"/>
  <c r="W162" i="1"/>
  <c r="X162" i="1"/>
  <c r="Y162" i="1"/>
  <c r="T163" i="1"/>
  <c r="U163" i="1"/>
  <c r="V163" i="1"/>
  <c r="W163" i="1"/>
  <c r="X163" i="1"/>
  <c r="Y163" i="1"/>
  <c r="T164" i="1"/>
  <c r="U164" i="1"/>
  <c r="V164" i="1"/>
  <c r="W164" i="1"/>
  <c r="X164" i="1"/>
  <c r="Y164" i="1"/>
  <c r="T165" i="1"/>
  <c r="U165" i="1"/>
  <c r="V165" i="1"/>
  <c r="W165" i="1"/>
  <c r="X165" i="1"/>
  <c r="Y165" i="1"/>
  <c r="T166" i="1"/>
  <c r="U166" i="1"/>
  <c r="V166" i="1"/>
  <c r="W166" i="1"/>
  <c r="X166" i="1"/>
  <c r="Y166" i="1"/>
  <c r="T167" i="1"/>
  <c r="U167" i="1"/>
  <c r="V167" i="1"/>
  <c r="W167" i="1"/>
  <c r="X167" i="1"/>
  <c r="Y167" i="1"/>
  <c r="T168" i="1"/>
  <c r="U168" i="1"/>
  <c r="V168" i="1"/>
  <c r="W168" i="1"/>
  <c r="X168" i="1"/>
  <c r="Y168" i="1"/>
  <c r="T169" i="1"/>
  <c r="U169" i="1"/>
  <c r="V169" i="1"/>
  <c r="W169" i="1"/>
  <c r="X169" i="1"/>
  <c r="Y169" i="1"/>
  <c r="T15" i="1"/>
  <c r="U15" i="1"/>
  <c r="V15" i="1"/>
  <c r="W15" i="1"/>
  <c r="X15" i="1"/>
  <c r="Y15" i="1"/>
  <c r="S14" i="1"/>
  <c r="R14" i="1"/>
  <c r="Q14" i="1"/>
  <c r="B7" i="1" l="1"/>
  <c r="AK12" i="1"/>
  <c r="AL12" i="1" s="1"/>
  <c r="AK7" i="1"/>
  <c r="AL7" i="1" s="1"/>
  <c r="AK16" i="1"/>
  <c r="AL16" i="1" s="1"/>
  <c r="AK15" i="1"/>
  <c r="AL15" i="1" s="1"/>
  <c r="AK14" i="1"/>
  <c r="AL14" i="1" s="1"/>
  <c r="AK13" i="1"/>
  <c r="AL13" i="1" s="1"/>
  <c r="B8" i="1"/>
  <c r="AK8" i="1"/>
  <c r="AL8" i="1" s="1"/>
  <c r="B9" i="1"/>
  <c r="AK9" i="1"/>
  <c r="AL9" i="1" s="1"/>
  <c r="B10" i="1"/>
  <c r="AK10" i="1"/>
  <c r="AL10" i="1" s="1"/>
  <c r="B11" i="1"/>
  <c r="AK11" i="1"/>
  <c r="AL11" i="1" s="1"/>
  <c r="AK5" i="1"/>
  <c r="AL5" i="1" s="1"/>
  <c r="B5" i="1"/>
  <c r="AK6" i="1"/>
  <c r="AL6" i="1" s="1"/>
  <c r="Q13" i="1"/>
  <c r="S13" i="1"/>
  <c r="R13" i="1"/>
  <c r="X11" i="1"/>
  <c r="X12" i="1"/>
  <c r="H3" i="11" l="1"/>
  <c r="I3" i="11"/>
  <c r="J3" i="11"/>
  <c r="K3" i="11"/>
  <c r="L3" i="11"/>
  <c r="M3" i="11"/>
  <c r="N3" i="11"/>
  <c r="O3" i="11"/>
  <c r="P3" i="11"/>
  <c r="G3" i="11"/>
  <c r="A14" i="11"/>
  <c r="A15" i="11"/>
  <c r="CD17" i="11"/>
  <c r="CB17" i="11"/>
  <c r="CC17" i="11" s="1"/>
  <c r="BL17" i="11"/>
  <c r="BG17" i="11"/>
  <c r="BF17" i="11"/>
  <c r="BH17" i="11" s="1"/>
  <c r="BI17" i="11" s="1"/>
  <c r="BJ17" i="11" s="1"/>
  <c r="BB17" i="11"/>
  <c r="Z17" i="11"/>
  <c r="Y17" i="11"/>
  <c r="W17" i="11"/>
  <c r="V17" i="11"/>
  <c r="U17" i="11"/>
  <c r="T17" i="11"/>
  <c r="S17" i="11"/>
  <c r="R17" i="11"/>
  <c r="Q17" i="11"/>
  <c r="CD16" i="11"/>
  <c r="CB16" i="11"/>
  <c r="CC16" i="11" s="1"/>
  <c r="BL16" i="11"/>
  <c r="BG16" i="11"/>
  <c r="BF16" i="11"/>
  <c r="BH16" i="11" s="1"/>
  <c r="BI16" i="11" s="1"/>
  <c r="BJ16" i="11" s="1"/>
  <c r="BB16" i="11"/>
  <c r="Z16" i="11"/>
  <c r="Y16" i="11"/>
  <c r="W16" i="11"/>
  <c r="V16" i="11"/>
  <c r="U16" i="11"/>
  <c r="T16" i="11"/>
  <c r="S16" i="11"/>
  <c r="R16" i="11"/>
  <c r="Q16" i="11"/>
  <c r="CD15" i="11"/>
  <c r="CC15" i="11"/>
  <c r="CB15" i="11"/>
  <c r="BL15" i="11"/>
  <c r="BG15" i="11"/>
  <c r="BF15" i="11"/>
  <c r="BH15" i="11" s="1"/>
  <c r="BI15" i="11" s="1"/>
  <c r="BJ15" i="11" s="1"/>
  <c r="Z15" i="11"/>
  <c r="Y15" i="11"/>
  <c r="CE15" i="11" s="1"/>
  <c r="W15" i="11"/>
  <c r="V15" i="11"/>
  <c r="U15" i="11"/>
  <c r="T15" i="11"/>
  <c r="S15" i="11"/>
  <c r="R15" i="11"/>
  <c r="Q15" i="11"/>
  <c r="CD13" i="11"/>
  <c r="CB13" i="11"/>
  <c r="CC13" i="11" s="1"/>
  <c r="BL13" i="11"/>
  <c r="BG13" i="11"/>
  <c r="BF13" i="11"/>
  <c r="BH13" i="11" s="1"/>
  <c r="BI13" i="11" s="1"/>
  <c r="BJ13" i="11" s="1"/>
  <c r="Z13" i="11"/>
  <c r="Y13" i="11"/>
  <c r="CE13" i="11" s="1"/>
  <c r="W13" i="11"/>
  <c r="V13" i="11"/>
  <c r="U13" i="11"/>
  <c r="T13" i="11"/>
  <c r="S13" i="11"/>
  <c r="R13" i="11"/>
  <c r="Q13" i="11"/>
  <c r="A13" i="11"/>
  <c r="CD12" i="11"/>
  <c r="CB12" i="11"/>
  <c r="CC12" i="11" s="1"/>
  <c r="BL12" i="11"/>
  <c r="BG12" i="11"/>
  <c r="BF12" i="11"/>
  <c r="BH12" i="11" s="1"/>
  <c r="BI12" i="11" s="1"/>
  <c r="BJ12" i="11" s="1"/>
  <c r="Z12" i="11"/>
  <c r="Y12" i="11"/>
  <c r="CE12" i="11" s="1"/>
  <c r="W12" i="11"/>
  <c r="V12" i="11"/>
  <c r="U12" i="11"/>
  <c r="T12" i="11"/>
  <c r="S12" i="11"/>
  <c r="R12" i="11"/>
  <c r="Q12" i="11"/>
  <c r="A12" i="11"/>
  <c r="CD11" i="11"/>
  <c r="CB11" i="11"/>
  <c r="CC11" i="11" s="1"/>
  <c r="BL11" i="11"/>
  <c r="BG11" i="11"/>
  <c r="BF11" i="11"/>
  <c r="BH11" i="11" s="1"/>
  <c r="BI11" i="11" s="1"/>
  <c r="BJ11" i="11" s="1"/>
  <c r="Z11" i="11"/>
  <c r="Y11" i="11"/>
  <c r="CE11" i="11" s="1"/>
  <c r="W11" i="11"/>
  <c r="V11" i="11"/>
  <c r="U11" i="11"/>
  <c r="T11" i="11"/>
  <c r="S11" i="11"/>
  <c r="R11" i="11"/>
  <c r="Q11" i="11"/>
  <c r="A11" i="11"/>
  <c r="CD10" i="11"/>
  <c r="CB10" i="11"/>
  <c r="CC10" i="11" s="1"/>
  <c r="BL10" i="11"/>
  <c r="BG10" i="11"/>
  <c r="BF10" i="11"/>
  <c r="BH10" i="11" s="1"/>
  <c r="BI10" i="11" s="1"/>
  <c r="BJ10" i="11" s="1"/>
  <c r="Z10" i="11"/>
  <c r="Y10" i="11"/>
  <c r="CE10" i="11" s="1"/>
  <c r="W10" i="11"/>
  <c r="V10" i="11"/>
  <c r="U10" i="11"/>
  <c r="T10" i="11"/>
  <c r="S10" i="11"/>
  <c r="R10" i="11"/>
  <c r="Q10" i="11"/>
  <c r="A10" i="11"/>
  <c r="CD9" i="11"/>
  <c r="CB9" i="11"/>
  <c r="CC9" i="11" s="1"/>
  <c r="BL9" i="11"/>
  <c r="BG9" i="11"/>
  <c r="BF9" i="11"/>
  <c r="BH9" i="11" s="1"/>
  <c r="BI9" i="11" s="1"/>
  <c r="BJ9" i="11" s="1"/>
  <c r="Z9" i="11"/>
  <c r="Y9" i="11"/>
  <c r="CE9" i="11" s="1"/>
  <c r="W9" i="11"/>
  <c r="V9" i="11"/>
  <c r="U9" i="11"/>
  <c r="T9" i="11"/>
  <c r="S9" i="11"/>
  <c r="R9" i="11"/>
  <c r="Q9" i="11"/>
  <c r="A9" i="11"/>
  <c r="CD8" i="11"/>
  <c r="CB8" i="11"/>
  <c r="CC8" i="11" s="1"/>
  <c r="BL8" i="11"/>
  <c r="BG8" i="11"/>
  <c r="BF8" i="11"/>
  <c r="BH8" i="11" s="1"/>
  <c r="BI8" i="11" s="1"/>
  <c r="BJ8" i="11" s="1"/>
  <c r="Z8" i="11"/>
  <c r="Y8" i="11"/>
  <c r="CE8" i="11" s="1"/>
  <c r="W8" i="11"/>
  <c r="V8" i="11"/>
  <c r="U8" i="11"/>
  <c r="T8" i="11"/>
  <c r="S8" i="11"/>
  <c r="R8" i="11"/>
  <c r="Q8" i="11"/>
  <c r="A8" i="11"/>
  <c r="CD7" i="11"/>
  <c r="CB7" i="11"/>
  <c r="CC7" i="11" s="1"/>
  <c r="BL7" i="11"/>
  <c r="BG7" i="11"/>
  <c r="BF7" i="11"/>
  <c r="BH7" i="11" s="1"/>
  <c r="BI7" i="11" s="1"/>
  <c r="BJ7" i="11" s="1"/>
  <c r="Z7" i="11"/>
  <c r="Y7" i="11"/>
  <c r="CE7" i="11" s="1"/>
  <c r="W7" i="11"/>
  <c r="V7" i="11"/>
  <c r="U7" i="11"/>
  <c r="T7" i="11"/>
  <c r="S7" i="11"/>
  <c r="R7" i="11"/>
  <c r="Q7" i="11"/>
  <c r="A7" i="11"/>
  <c r="CD6" i="11"/>
  <c r="CB6" i="11"/>
  <c r="CC6" i="11" s="1"/>
  <c r="BL6" i="11"/>
  <c r="BG6" i="11"/>
  <c r="BF6" i="11"/>
  <c r="BH6" i="11" s="1"/>
  <c r="Z6" i="11"/>
  <c r="Y6" i="11"/>
  <c r="CE6" i="11" s="1"/>
  <c r="W6" i="11"/>
  <c r="V6" i="11"/>
  <c r="U6" i="11"/>
  <c r="T6" i="11"/>
  <c r="S6" i="11"/>
  <c r="R6" i="11"/>
  <c r="Q6" i="11"/>
  <c r="A6" i="11"/>
  <c r="CD5" i="11"/>
  <c r="CB5" i="11"/>
  <c r="CC5" i="11" s="1"/>
  <c r="BL5" i="11"/>
  <c r="BG5" i="11"/>
  <c r="BF5" i="11"/>
  <c r="BH5" i="11" s="1"/>
  <c r="BI5" i="11" s="1"/>
  <c r="Z5" i="11"/>
  <c r="Y5" i="11"/>
  <c r="CE5" i="11" s="1"/>
  <c r="W5" i="11"/>
  <c r="V5" i="11"/>
  <c r="U5" i="11"/>
  <c r="T5" i="11"/>
  <c r="S5" i="11"/>
  <c r="R5" i="11"/>
  <c r="Q5" i="11"/>
  <c r="A5" i="11"/>
  <c r="BM4" i="11"/>
  <c r="BM3" i="11"/>
  <c r="AZ3" i="11"/>
  <c r="BK13" i="11" l="1"/>
  <c r="BK15" i="11"/>
  <c r="BK16" i="11"/>
  <c r="B16" i="11"/>
  <c r="BK17" i="11"/>
  <c r="BK11" i="11"/>
  <c r="AA16" i="11"/>
  <c r="AA17" i="11"/>
  <c r="B7" i="11"/>
  <c r="B6" i="11"/>
  <c r="B5" i="11"/>
  <c r="AA6" i="11"/>
  <c r="BK9" i="11"/>
  <c r="AA5" i="11"/>
  <c r="AA7" i="11"/>
  <c r="BK7" i="11"/>
  <c r="B8" i="11"/>
  <c r="AA10" i="11"/>
  <c r="B15" i="11"/>
  <c r="BK8" i="11"/>
  <c r="BL3" i="11"/>
  <c r="AA13" i="11"/>
  <c r="B13" i="11"/>
  <c r="BK10" i="11"/>
  <c r="B12" i="11"/>
  <c r="B17" i="11"/>
  <c r="B9" i="11"/>
  <c r="B11" i="11"/>
  <c r="B10" i="11"/>
  <c r="AA11" i="11"/>
  <c r="BK12" i="11"/>
  <c r="BG3" i="11"/>
  <c r="AA12" i="11"/>
  <c r="AA9" i="11"/>
  <c r="BF3" i="11"/>
  <c r="BH3" i="11"/>
  <c r="AA8" i="11"/>
  <c r="AA15" i="11"/>
  <c r="BJ5" i="11"/>
  <c r="BG4" i="11"/>
  <c r="BI6" i="11"/>
  <c r="BJ6" i="11" s="1"/>
  <c r="BK6" i="11" s="1"/>
  <c r="BF4" i="11"/>
  <c r="BL4" i="11"/>
  <c r="BH4" i="11"/>
  <c r="BI4" i="11" l="1"/>
  <c r="AB16" i="11"/>
  <c r="BN16" i="11" s="1"/>
  <c r="BA12" i="11"/>
  <c r="BA7" i="11"/>
  <c r="BI3" i="11"/>
  <c r="BA13" i="11"/>
  <c r="AB6" i="11"/>
  <c r="AB13" i="11"/>
  <c r="AB11" i="11"/>
  <c r="BA8" i="11"/>
  <c r="BA15" i="11"/>
  <c r="BJ4" i="11"/>
  <c r="BK5" i="11"/>
  <c r="BJ3" i="11"/>
  <c r="AB9" i="11"/>
  <c r="AB10" i="11"/>
  <c r="BA5" i="11"/>
  <c r="BA10" i="11"/>
  <c r="BA9" i="11"/>
  <c r="AB15" i="11"/>
  <c r="AB8" i="11"/>
  <c r="AB17" i="11"/>
  <c r="BA11" i="11"/>
  <c r="BA6" i="11"/>
  <c r="AB5" i="11"/>
  <c r="AB7" i="11"/>
  <c r="AB12" i="11"/>
  <c r="AC16" i="11" l="1"/>
  <c r="AE16" i="11"/>
  <c r="AU16" i="11"/>
  <c r="AK16" i="11"/>
  <c r="AN16" i="11"/>
  <c r="AL16" i="11"/>
  <c r="AS16" i="11"/>
  <c r="AO16" i="11"/>
  <c r="AP16" i="11"/>
  <c r="AI16" i="11"/>
  <c r="AY16" i="11"/>
  <c r="AR16" i="11"/>
  <c r="AG16" i="11"/>
  <c r="AD16" i="11"/>
  <c r="AT16" i="11"/>
  <c r="AM16" i="11"/>
  <c r="AF16" i="11"/>
  <c r="AV16" i="11"/>
  <c r="AW16" i="11"/>
  <c r="AH16" i="11"/>
  <c r="AX16" i="11"/>
  <c r="AQ16" i="11"/>
  <c r="AJ16" i="11"/>
  <c r="AW5" i="11"/>
  <c r="AS5" i="11"/>
  <c r="AO5" i="11"/>
  <c r="AK5" i="11"/>
  <c r="AG5" i="11"/>
  <c r="AC5" i="11"/>
  <c r="AY5" i="11"/>
  <c r="AU5" i="11"/>
  <c r="AQ5" i="11"/>
  <c r="AM5" i="11"/>
  <c r="AI5" i="11"/>
  <c r="AE5" i="11"/>
  <c r="AX5" i="11"/>
  <c r="AP5" i="11"/>
  <c r="AH5" i="11"/>
  <c r="AV5" i="11"/>
  <c r="AN5" i="11"/>
  <c r="AF5" i="11"/>
  <c r="AT5" i="11"/>
  <c r="AL5" i="11"/>
  <c r="AD5" i="11"/>
  <c r="AR5" i="11"/>
  <c r="BN5" i="11"/>
  <c r="AJ5" i="11"/>
  <c r="AW8" i="11"/>
  <c r="AS8" i="11"/>
  <c r="AO8" i="11"/>
  <c r="AK8" i="11"/>
  <c r="AG8" i="11"/>
  <c r="AC8" i="11"/>
  <c r="AY8" i="11"/>
  <c r="AU8" i="11"/>
  <c r="AQ8" i="11"/>
  <c r="AM8" i="11"/>
  <c r="AI8" i="11"/>
  <c r="AE8" i="11"/>
  <c r="BN8" i="11"/>
  <c r="AR8" i="11"/>
  <c r="AJ8" i="11"/>
  <c r="AV8" i="11"/>
  <c r="AN8" i="11"/>
  <c r="AF8" i="11"/>
  <c r="AX8" i="11"/>
  <c r="AP8" i="11"/>
  <c r="AH8" i="11"/>
  <c r="AT8" i="11"/>
  <c r="AL8" i="11"/>
  <c r="AD8" i="11"/>
  <c r="BB9" i="11"/>
  <c r="BC9" i="11"/>
  <c r="BB5" i="11"/>
  <c r="BA3" i="11"/>
  <c r="BC5" i="11"/>
  <c r="AW10" i="11"/>
  <c r="AS10" i="11"/>
  <c r="AO10" i="11"/>
  <c r="AK10" i="11"/>
  <c r="AG10" i="11"/>
  <c r="AC10" i="11"/>
  <c r="AY10" i="11"/>
  <c r="AU10" i="11"/>
  <c r="AQ10" i="11"/>
  <c r="AM10" i="11"/>
  <c r="AI10" i="11"/>
  <c r="AE10" i="11"/>
  <c r="AV10" i="11"/>
  <c r="AN10" i="11"/>
  <c r="AF10" i="11"/>
  <c r="AR10" i="11"/>
  <c r="AT10" i="11"/>
  <c r="AL10" i="11"/>
  <c r="AD10" i="11"/>
  <c r="AX10" i="11"/>
  <c r="AP10" i="11"/>
  <c r="AH10" i="11"/>
  <c r="BN10" i="11"/>
  <c r="AJ10" i="11"/>
  <c r="AW11" i="11"/>
  <c r="AS11" i="11"/>
  <c r="AO11" i="11"/>
  <c r="AK11" i="11"/>
  <c r="AG11" i="11"/>
  <c r="AC11" i="11"/>
  <c r="AY11" i="11"/>
  <c r="AU11" i="11"/>
  <c r="AQ11" i="11"/>
  <c r="AM11" i="11"/>
  <c r="AI11" i="11"/>
  <c r="AE11" i="11"/>
  <c r="AT11" i="11"/>
  <c r="AL11" i="11"/>
  <c r="AD11" i="11"/>
  <c r="BN11" i="11"/>
  <c r="AR11" i="11"/>
  <c r="AJ11" i="11"/>
  <c r="AX11" i="11"/>
  <c r="AP11" i="11"/>
  <c r="AV11" i="11"/>
  <c r="AN11" i="11"/>
  <c r="AF11" i="11"/>
  <c r="AH11" i="11"/>
  <c r="BB11" i="11"/>
  <c r="BC11" i="11"/>
  <c r="BB10" i="11"/>
  <c r="BC10" i="11"/>
  <c r="AW9" i="11"/>
  <c r="AS9" i="11"/>
  <c r="AO9" i="11"/>
  <c r="AK9" i="11"/>
  <c r="AG9" i="11"/>
  <c r="AC9" i="11"/>
  <c r="AY9" i="11"/>
  <c r="AU9" i="11"/>
  <c r="AQ9" i="11"/>
  <c r="AM9" i="11"/>
  <c r="AI9" i="11"/>
  <c r="AE9" i="11"/>
  <c r="AX9" i="11"/>
  <c r="AP9" i="11"/>
  <c r="AH9" i="11"/>
  <c r="AV9" i="11"/>
  <c r="AN9" i="11"/>
  <c r="AF9" i="11"/>
  <c r="AT9" i="11"/>
  <c r="AL9" i="11"/>
  <c r="AD9" i="11"/>
  <c r="BN9" i="11"/>
  <c r="AR9" i="11"/>
  <c r="AJ9" i="11"/>
  <c r="BB15" i="11"/>
  <c r="BC15" i="11"/>
  <c r="AW13" i="11"/>
  <c r="AS13" i="11"/>
  <c r="AO13" i="11"/>
  <c r="AK13" i="11"/>
  <c r="AG13" i="11"/>
  <c r="AC13" i="11"/>
  <c r="AY13" i="11"/>
  <c r="AU13" i="11"/>
  <c r="AQ13" i="11"/>
  <c r="AM13" i="11"/>
  <c r="AI13" i="11"/>
  <c r="AE13" i="11"/>
  <c r="AX13" i="11"/>
  <c r="AP13" i="11"/>
  <c r="AH13" i="11"/>
  <c r="AV13" i="11"/>
  <c r="AN13" i="11"/>
  <c r="AF13" i="11"/>
  <c r="BN13" i="11"/>
  <c r="AR13" i="11"/>
  <c r="AJ13" i="11"/>
  <c r="AT13" i="11"/>
  <c r="AL13" i="11"/>
  <c r="AD13" i="11"/>
  <c r="AW12" i="11"/>
  <c r="AS12" i="11"/>
  <c r="AO12" i="11"/>
  <c r="AK12" i="11"/>
  <c r="AG12" i="11"/>
  <c r="AC12" i="11"/>
  <c r="AY12" i="11"/>
  <c r="AU12" i="11"/>
  <c r="AQ12" i="11"/>
  <c r="AM12" i="11"/>
  <c r="AI12" i="11"/>
  <c r="AE12" i="11"/>
  <c r="BN12" i="11"/>
  <c r="AR12" i="11"/>
  <c r="AJ12" i="11"/>
  <c r="AX12" i="11"/>
  <c r="AP12" i="11"/>
  <c r="AH12" i="11"/>
  <c r="AT12" i="11"/>
  <c r="AL12" i="11"/>
  <c r="AD12" i="11"/>
  <c r="AV12" i="11"/>
  <c r="AN12" i="11"/>
  <c r="AF12" i="11"/>
  <c r="AW17" i="11"/>
  <c r="AS17" i="11"/>
  <c r="AO17" i="11"/>
  <c r="AK17" i="11"/>
  <c r="AG17" i="11"/>
  <c r="AC17" i="11"/>
  <c r="BN17" i="11"/>
  <c r="AV17" i="11"/>
  <c r="AR17" i="11"/>
  <c r="AN17" i="11"/>
  <c r="AJ17" i="11"/>
  <c r="AF17" i="11"/>
  <c r="AY17" i="11"/>
  <c r="AU17" i="11"/>
  <c r="AQ17" i="11"/>
  <c r="AM17" i="11"/>
  <c r="AI17" i="11"/>
  <c r="AE17" i="11"/>
  <c r="AL17" i="11"/>
  <c r="AX17" i="11"/>
  <c r="AH17" i="11"/>
  <c r="AT17" i="11"/>
  <c r="AD17" i="11"/>
  <c r="AP17" i="11"/>
  <c r="AW15" i="11"/>
  <c r="AS15" i="11"/>
  <c r="AO15" i="11"/>
  <c r="AK15" i="11"/>
  <c r="AG15" i="11"/>
  <c r="AC15" i="11"/>
  <c r="AY15" i="11"/>
  <c r="AU15" i="11"/>
  <c r="AQ15" i="11"/>
  <c r="AM15" i="11"/>
  <c r="AI15" i="11"/>
  <c r="AE15" i="11"/>
  <c r="AV15" i="11"/>
  <c r="AN15" i="11"/>
  <c r="AF15" i="11"/>
  <c r="AT15" i="11"/>
  <c r="AL15" i="11"/>
  <c r="AD15" i="11"/>
  <c r="BN15" i="11"/>
  <c r="AR15" i="11"/>
  <c r="AJ15" i="11"/>
  <c r="AX15" i="11"/>
  <c r="AP15" i="11"/>
  <c r="AH15" i="11"/>
  <c r="AW6" i="11"/>
  <c r="AS6" i="11"/>
  <c r="AO6" i="11"/>
  <c r="AK6" i="11"/>
  <c r="AG6" i="11"/>
  <c r="AC6" i="11"/>
  <c r="AY6" i="11"/>
  <c r="AU6" i="11"/>
  <c r="AQ6" i="11"/>
  <c r="AM6" i="11"/>
  <c r="AI6" i="11"/>
  <c r="AE6" i="11"/>
  <c r="AV6" i="11"/>
  <c r="AN6" i="11"/>
  <c r="AF6" i="11"/>
  <c r="AT6" i="11"/>
  <c r="AL6" i="11"/>
  <c r="AD6" i="11"/>
  <c r="BN6" i="11"/>
  <c r="AR6" i="11"/>
  <c r="AX6" i="11"/>
  <c r="AP6" i="11"/>
  <c r="AH6" i="11"/>
  <c r="AJ6" i="11"/>
  <c r="BB7" i="11"/>
  <c r="BC7" i="11"/>
  <c r="AW7" i="11"/>
  <c r="AS7" i="11"/>
  <c r="AO7" i="11"/>
  <c r="AK7" i="11"/>
  <c r="AG7" i="11"/>
  <c r="AC7" i="11"/>
  <c r="AY7" i="11"/>
  <c r="AU7" i="11"/>
  <c r="AQ7" i="11"/>
  <c r="AM7" i="11"/>
  <c r="AI7" i="11"/>
  <c r="AE7" i="11"/>
  <c r="AT7" i="11"/>
  <c r="AL7" i="11"/>
  <c r="AD7" i="11"/>
  <c r="AP7" i="11"/>
  <c r="BN7" i="11"/>
  <c r="AR7" i="11"/>
  <c r="AJ7" i="11"/>
  <c r="AN7" i="11"/>
  <c r="AX7" i="11"/>
  <c r="AH7" i="11"/>
  <c r="AV7" i="11"/>
  <c r="AF7" i="11"/>
  <c r="BB6" i="11"/>
  <c r="BC6" i="11"/>
  <c r="BK3" i="11"/>
  <c r="BK4" i="11"/>
  <c r="BB8" i="11"/>
  <c r="BC8" i="11"/>
  <c r="BB13" i="11"/>
  <c r="BC13" i="11"/>
  <c r="BB12" i="11"/>
  <c r="BC12" i="11"/>
  <c r="BQ16" i="11"/>
  <c r="BO16" i="11"/>
  <c r="BP16" i="11" s="1"/>
  <c r="BO15" i="11" l="1"/>
  <c r="BP15" i="11" s="1"/>
  <c r="BQ15" i="11"/>
  <c r="BO17" i="11"/>
  <c r="BP17" i="11" s="1"/>
  <c r="BQ17" i="11"/>
  <c r="BO12" i="11"/>
  <c r="BP12" i="11" s="1"/>
  <c r="BQ12" i="11"/>
  <c r="BO10" i="11"/>
  <c r="BP10" i="11" s="1"/>
  <c r="BQ10" i="11"/>
  <c r="AJ3" i="11"/>
  <c r="AL3" i="11"/>
  <c r="AK3" i="11"/>
  <c r="BW6" i="11"/>
  <c r="BS6" i="11"/>
  <c r="BU6" i="11"/>
  <c r="BD6" i="11"/>
  <c r="BR6" i="11"/>
  <c r="BE6" i="11"/>
  <c r="BV6" i="11"/>
  <c r="BT6" i="11"/>
  <c r="BW15" i="11"/>
  <c r="BS15" i="11"/>
  <c r="BU15" i="11"/>
  <c r="BD15" i="11"/>
  <c r="BR15" i="11"/>
  <c r="BE15" i="11"/>
  <c r="BV15" i="11"/>
  <c r="BT15" i="11"/>
  <c r="BO9" i="11"/>
  <c r="BP9" i="11" s="1"/>
  <c r="BQ9" i="11"/>
  <c r="BW11" i="11"/>
  <c r="BS11" i="11"/>
  <c r="BU11" i="11"/>
  <c r="BD11" i="11"/>
  <c r="BV11" i="11"/>
  <c r="BR11" i="11"/>
  <c r="BE11" i="11"/>
  <c r="BT11" i="11"/>
  <c r="BO5" i="11"/>
  <c r="BQ5" i="11"/>
  <c r="BN3" i="11"/>
  <c r="AH3" i="11"/>
  <c r="AI3" i="11"/>
  <c r="AO3" i="11"/>
  <c r="BW13" i="11"/>
  <c r="BS13" i="11"/>
  <c r="BU13" i="11"/>
  <c r="BD13" i="11"/>
  <c r="BT13" i="11"/>
  <c r="BR13" i="11"/>
  <c r="BX13" i="11" s="1"/>
  <c r="BE13" i="11"/>
  <c r="BV13" i="11"/>
  <c r="BO7" i="11"/>
  <c r="BP7" i="11" s="1"/>
  <c r="BQ7" i="11"/>
  <c r="BO6" i="11"/>
  <c r="BP6" i="11" s="1"/>
  <c r="BQ6" i="11"/>
  <c r="BO13" i="11"/>
  <c r="BP13" i="11" s="1"/>
  <c r="BQ13" i="11"/>
  <c r="BW9" i="11"/>
  <c r="BS9" i="11"/>
  <c r="BU9" i="11"/>
  <c r="BD9" i="11"/>
  <c r="BT9" i="11"/>
  <c r="BR9" i="11"/>
  <c r="BE9" i="11"/>
  <c r="BV9" i="11"/>
  <c r="AR3" i="11"/>
  <c r="AP3" i="11"/>
  <c r="AM3" i="11"/>
  <c r="AS3" i="11"/>
  <c r="BW12" i="11"/>
  <c r="BS12" i="11"/>
  <c r="BU12" i="11"/>
  <c r="BD12" i="11"/>
  <c r="BV12" i="11"/>
  <c r="BZ12" i="11" s="1"/>
  <c r="BT12" i="11"/>
  <c r="BR12" i="11"/>
  <c r="BE12" i="11"/>
  <c r="BW8" i="11"/>
  <c r="BS8" i="11"/>
  <c r="BU8" i="11"/>
  <c r="BD8" i="11"/>
  <c r="BV8" i="11"/>
  <c r="BZ8" i="11" s="1"/>
  <c r="BR8" i="11"/>
  <c r="BE8" i="11"/>
  <c r="BT8" i="11"/>
  <c r="BW7" i="11"/>
  <c r="BS7" i="11"/>
  <c r="BU7" i="11"/>
  <c r="BD7" i="11"/>
  <c r="BT7" i="11"/>
  <c r="BV7" i="11"/>
  <c r="BR7" i="11"/>
  <c r="BE7" i="11"/>
  <c r="BW10" i="11"/>
  <c r="BS10" i="11"/>
  <c r="BU10" i="11"/>
  <c r="BD10" i="11"/>
  <c r="BR10" i="11"/>
  <c r="BE10" i="11"/>
  <c r="BT10" i="11"/>
  <c r="BY10" i="11" s="1"/>
  <c r="BV10" i="11"/>
  <c r="BO11" i="11"/>
  <c r="BP11" i="11" s="1"/>
  <c r="BQ11" i="11"/>
  <c r="BW5" i="11"/>
  <c r="BS5" i="11"/>
  <c r="BU5" i="11"/>
  <c r="BD5" i="11"/>
  <c r="BT5" i="11"/>
  <c r="BR5" i="11"/>
  <c r="BE5" i="11"/>
  <c r="BV5" i="11"/>
  <c r="BO8" i="11"/>
  <c r="BP8" i="11" s="1"/>
  <c r="BQ8" i="11"/>
  <c r="AN3" i="11"/>
  <c r="AQ3" i="11"/>
  <c r="AG3" i="11"/>
  <c r="BX9" i="11" l="1"/>
  <c r="BZ11" i="11"/>
  <c r="BX8" i="11"/>
  <c r="BX11" i="11"/>
  <c r="BX7" i="11"/>
  <c r="BY12" i="11"/>
  <c r="BZ15" i="11"/>
  <c r="BY8" i="11"/>
  <c r="BY6" i="11"/>
  <c r="BX10" i="11"/>
  <c r="BX6" i="11"/>
  <c r="BZ6" i="11"/>
  <c r="BX15" i="11"/>
  <c r="BZ13" i="11"/>
  <c r="BY11" i="11"/>
  <c r="BW3" i="11"/>
  <c r="BZ7" i="11"/>
  <c r="BY9" i="11"/>
  <c r="BY5" i="11"/>
  <c r="BT3" i="11"/>
  <c r="BO3" i="11"/>
  <c r="BP5" i="11"/>
  <c r="BP3" i="11" s="1"/>
  <c r="BV3" i="11"/>
  <c r="BZ5" i="11"/>
  <c r="BD3" i="11"/>
  <c r="BZ10" i="11"/>
  <c r="BY7" i="11"/>
  <c r="BZ9" i="11"/>
  <c r="BE3" i="11"/>
  <c r="BU3" i="11"/>
  <c r="BX12" i="11"/>
  <c r="BY13" i="11"/>
  <c r="BX5" i="11"/>
  <c r="BR3" i="11"/>
  <c r="BS3" i="11"/>
  <c r="BQ3" i="11"/>
  <c r="BY15" i="11"/>
  <c r="BX3" i="11" l="1"/>
  <c r="BZ3" i="11"/>
  <c r="BY3" i="11"/>
  <c r="C5" i="8" l="1"/>
  <c r="B25" i="1"/>
  <c r="B26" i="1"/>
  <c r="B29" i="1"/>
  <c r="B33" i="1"/>
  <c r="B34" i="1"/>
  <c r="B22" i="1"/>
  <c r="B24" i="1" l="1"/>
  <c r="B23" i="1"/>
  <c r="B21" i="1"/>
  <c r="B20" i="1"/>
  <c r="B35" i="1"/>
  <c r="B32" i="1"/>
  <c r="B31" i="1"/>
  <c r="B30" i="1"/>
  <c r="B28" i="1"/>
  <c r="B27" i="1"/>
  <c r="B202" i="1"/>
  <c r="B201" i="1"/>
  <c r="B198" i="1"/>
  <c r="B197" i="1"/>
  <c r="B193" i="1"/>
  <c r="B190" i="1"/>
  <c r="B189" i="1"/>
  <c r="B186" i="1"/>
  <c r="B185" i="1"/>
  <c r="B182" i="1"/>
  <c r="B181" i="1"/>
  <c r="B178" i="1"/>
  <c r="B177" i="1"/>
  <c r="B174" i="1"/>
  <c r="B173" i="1"/>
  <c r="B170" i="1"/>
  <c r="B169" i="1"/>
  <c r="B166" i="1"/>
  <c r="B165" i="1"/>
  <c r="B162" i="1"/>
  <c r="B161" i="1"/>
  <c r="B158" i="1"/>
  <c r="B157" i="1"/>
  <c r="B154" i="1"/>
  <c r="B153" i="1"/>
  <c r="B150" i="1"/>
  <c r="B149" i="1"/>
  <c r="B146" i="1"/>
  <c r="B145" i="1"/>
  <c r="B142" i="1"/>
  <c r="B141" i="1"/>
  <c r="B138" i="1"/>
  <c r="B137" i="1"/>
  <c r="B134" i="1"/>
  <c r="B133" i="1"/>
  <c r="B130" i="1"/>
  <c r="B129" i="1"/>
  <c r="B126" i="1"/>
  <c r="B125" i="1"/>
  <c r="B122" i="1"/>
  <c r="B121" i="1"/>
  <c r="B117" i="1"/>
  <c r="B114" i="1"/>
  <c r="B113" i="1"/>
  <c r="B109" i="1"/>
  <c r="B106" i="1"/>
  <c r="B105" i="1"/>
  <c r="B101" i="1"/>
  <c r="B98" i="1"/>
  <c r="B97" i="1"/>
  <c r="B93" i="1"/>
  <c r="B90" i="1"/>
  <c r="B89" i="1"/>
  <c r="B85" i="1"/>
  <c r="B82" i="1"/>
  <c r="B81" i="1"/>
  <c r="B77" i="1"/>
  <c r="B74" i="1"/>
  <c r="B73" i="1"/>
  <c r="B69" i="1"/>
  <c r="B66" i="1"/>
  <c r="B65" i="1"/>
  <c r="B61" i="1"/>
  <c r="B58" i="1"/>
  <c r="B57" i="1"/>
  <c r="B53" i="1"/>
  <c r="B50" i="1"/>
  <c r="B49" i="1"/>
  <c r="B45" i="1"/>
  <c r="B42" i="1"/>
  <c r="B41" i="1"/>
  <c r="B37" i="1"/>
  <c r="C5" i="7"/>
  <c r="AK17" i="1" l="1"/>
  <c r="AL17" i="1" s="1"/>
  <c r="AK35" i="1"/>
  <c r="AL35" i="1" s="1"/>
  <c r="AK34" i="1"/>
  <c r="AL34" i="1" s="1"/>
  <c r="AK33" i="1"/>
  <c r="AL33" i="1" s="1"/>
  <c r="AK32" i="1"/>
  <c r="AL32" i="1" s="1"/>
  <c r="AK31" i="1"/>
  <c r="AL31" i="1" s="1"/>
  <c r="AK30" i="1"/>
  <c r="AL30" i="1" s="1"/>
  <c r="AK29" i="1"/>
  <c r="AL29" i="1" s="1"/>
  <c r="AK28" i="1"/>
  <c r="AL28" i="1" s="1"/>
  <c r="AK27" i="1"/>
  <c r="AL27" i="1" s="1"/>
  <c r="AK26" i="1"/>
  <c r="AL26" i="1" s="1"/>
  <c r="AK25" i="1"/>
  <c r="AL25" i="1" s="1"/>
  <c r="AK24" i="1"/>
  <c r="AL24" i="1" s="1"/>
  <c r="AK23" i="1"/>
  <c r="AL23" i="1" s="1"/>
  <c r="AK22" i="1"/>
  <c r="AL22" i="1" s="1"/>
  <c r="AK21" i="1"/>
  <c r="AL21" i="1" s="1"/>
  <c r="AK20" i="1"/>
  <c r="AL20" i="1" s="1"/>
  <c r="B18" i="1"/>
  <c r="AK18" i="1"/>
  <c r="AL18" i="1" s="1"/>
  <c r="B19" i="1"/>
  <c r="AK19" i="1"/>
  <c r="AL19" i="1" s="1"/>
  <c r="B36" i="1"/>
  <c r="AK36" i="1"/>
  <c r="AL36" i="1" s="1"/>
  <c r="B38" i="1"/>
  <c r="AK38" i="1"/>
  <c r="AL38" i="1" s="1"/>
  <c r="B39" i="1"/>
  <c r="AK39" i="1"/>
  <c r="AL39" i="1" s="1"/>
  <c r="B40" i="1"/>
  <c r="AK40" i="1"/>
  <c r="AL40" i="1" s="1"/>
  <c r="B43" i="1"/>
  <c r="AK43" i="1"/>
  <c r="AL43" i="1" s="1"/>
  <c r="B44" i="1"/>
  <c r="AK44" i="1"/>
  <c r="AL44" i="1" s="1"/>
  <c r="B46" i="1"/>
  <c r="AK46" i="1"/>
  <c r="AL46" i="1" s="1"/>
  <c r="B47" i="1"/>
  <c r="AK47" i="1"/>
  <c r="AL47" i="1" s="1"/>
  <c r="B48" i="1"/>
  <c r="AK48" i="1"/>
  <c r="AL48" i="1" s="1"/>
  <c r="B51" i="1"/>
  <c r="AK51" i="1"/>
  <c r="AL51" i="1" s="1"/>
  <c r="B52" i="1"/>
  <c r="AK52" i="1"/>
  <c r="AL52" i="1" s="1"/>
  <c r="B54" i="1"/>
  <c r="AK54" i="1"/>
  <c r="AL54" i="1" s="1"/>
  <c r="B55" i="1"/>
  <c r="AK55" i="1"/>
  <c r="AL55" i="1" s="1"/>
  <c r="B56" i="1"/>
  <c r="AK56" i="1"/>
  <c r="AL56" i="1" s="1"/>
  <c r="B59" i="1"/>
  <c r="AK59" i="1"/>
  <c r="AL59" i="1" s="1"/>
  <c r="B60" i="1"/>
  <c r="AK60" i="1"/>
  <c r="AL60" i="1" s="1"/>
  <c r="B62" i="1"/>
  <c r="AK62" i="1"/>
  <c r="AL62" i="1" s="1"/>
  <c r="B63" i="1"/>
  <c r="AK63" i="1"/>
  <c r="AL63" i="1" s="1"/>
  <c r="B64" i="1"/>
  <c r="AK64" i="1"/>
  <c r="AL64" i="1" s="1"/>
  <c r="B67" i="1"/>
  <c r="AK67" i="1"/>
  <c r="AL67" i="1" s="1"/>
  <c r="B68" i="1"/>
  <c r="AK68" i="1"/>
  <c r="AL68" i="1" s="1"/>
  <c r="B70" i="1"/>
  <c r="AK70" i="1"/>
  <c r="AL70" i="1" s="1"/>
  <c r="B71" i="1"/>
  <c r="AK71" i="1"/>
  <c r="AL71" i="1" s="1"/>
  <c r="B72" i="1"/>
  <c r="AK72" i="1"/>
  <c r="AL72" i="1" s="1"/>
  <c r="B75" i="1"/>
  <c r="AK75" i="1"/>
  <c r="AL75" i="1" s="1"/>
  <c r="B76" i="1"/>
  <c r="AK76" i="1"/>
  <c r="AL76" i="1" s="1"/>
  <c r="B78" i="1"/>
  <c r="AK78" i="1"/>
  <c r="AL78" i="1" s="1"/>
  <c r="B79" i="1"/>
  <c r="AK79" i="1"/>
  <c r="AL79" i="1" s="1"/>
  <c r="B80" i="1"/>
  <c r="AK80" i="1"/>
  <c r="AL80" i="1" s="1"/>
  <c r="B83" i="1"/>
  <c r="AK83" i="1"/>
  <c r="AL83" i="1" s="1"/>
  <c r="B84" i="1"/>
  <c r="AK84" i="1"/>
  <c r="AL84" i="1" s="1"/>
  <c r="B86" i="1"/>
  <c r="AK86" i="1"/>
  <c r="AL86" i="1" s="1"/>
  <c r="B87" i="1"/>
  <c r="AK87" i="1"/>
  <c r="AL87" i="1" s="1"/>
  <c r="B88" i="1"/>
  <c r="AK88" i="1"/>
  <c r="AL88" i="1" s="1"/>
  <c r="B91" i="1"/>
  <c r="AK91" i="1"/>
  <c r="AL91" i="1" s="1"/>
  <c r="B92" i="1"/>
  <c r="AK92" i="1"/>
  <c r="AL92" i="1" s="1"/>
  <c r="B94" i="1"/>
  <c r="AK94" i="1"/>
  <c r="AL94" i="1" s="1"/>
  <c r="B95" i="1"/>
  <c r="AK95" i="1"/>
  <c r="AL95" i="1" s="1"/>
  <c r="B96" i="1"/>
  <c r="AK96" i="1"/>
  <c r="AL96" i="1" s="1"/>
  <c r="B99" i="1"/>
  <c r="AK99" i="1"/>
  <c r="AL99" i="1" s="1"/>
  <c r="B100" i="1"/>
  <c r="AK100" i="1"/>
  <c r="AL100" i="1" s="1"/>
  <c r="B102" i="1"/>
  <c r="AK102" i="1"/>
  <c r="AL102" i="1" s="1"/>
  <c r="B103" i="1"/>
  <c r="AK103" i="1"/>
  <c r="AL103" i="1" s="1"/>
  <c r="B104" i="1"/>
  <c r="AK104" i="1"/>
  <c r="AL104" i="1" s="1"/>
  <c r="B107" i="1"/>
  <c r="AK107" i="1"/>
  <c r="AL107" i="1" s="1"/>
  <c r="B108" i="1"/>
  <c r="AK108" i="1"/>
  <c r="AL108" i="1" s="1"/>
  <c r="B110" i="1"/>
  <c r="AK110" i="1"/>
  <c r="AL110" i="1" s="1"/>
  <c r="B111" i="1"/>
  <c r="AK111" i="1"/>
  <c r="AL111" i="1" s="1"/>
  <c r="B112" i="1"/>
  <c r="AK112" i="1"/>
  <c r="AL112" i="1" s="1"/>
  <c r="B115" i="1"/>
  <c r="AK115" i="1"/>
  <c r="AL115" i="1" s="1"/>
  <c r="B116" i="1"/>
  <c r="AK116" i="1"/>
  <c r="AL116" i="1" s="1"/>
  <c r="B118" i="1"/>
  <c r="AK118" i="1"/>
  <c r="AL118" i="1" s="1"/>
  <c r="B119" i="1"/>
  <c r="AK119" i="1"/>
  <c r="AL119" i="1" s="1"/>
  <c r="B120" i="1"/>
  <c r="AK120" i="1"/>
  <c r="AL120" i="1" s="1"/>
  <c r="B123" i="1"/>
  <c r="AK123" i="1"/>
  <c r="AL123" i="1" s="1"/>
  <c r="B124" i="1"/>
  <c r="AK124" i="1"/>
  <c r="AL124" i="1" s="1"/>
  <c r="B127" i="1"/>
  <c r="AK127" i="1"/>
  <c r="AL127" i="1" s="1"/>
  <c r="B128" i="1"/>
  <c r="AK128" i="1"/>
  <c r="AL128" i="1" s="1"/>
  <c r="B131" i="1"/>
  <c r="AK131" i="1"/>
  <c r="AL131" i="1" s="1"/>
  <c r="B132" i="1"/>
  <c r="AK132" i="1"/>
  <c r="AL132" i="1" s="1"/>
  <c r="B135" i="1"/>
  <c r="AK135" i="1"/>
  <c r="AL135" i="1" s="1"/>
  <c r="B136" i="1"/>
  <c r="AK136" i="1"/>
  <c r="AL136" i="1" s="1"/>
  <c r="B139" i="1"/>
  <c r="AK139" i="1"/>
  <c r="AL139" i="1" s="1"/>
  <c r="B140" i="1"/>
  <c r="AK140" i="1"/>
  <c r="AL140" i="1" s="1"/>
  <c r="B143" i="1"/>
  <c r="AK143" i="1"/>
  <c r="AL143" i="1" s="1"/>
  <c r="B144" i="1"/>
  <c r="AK144" i="1"/>
  <c r="AL144" i="1" s="1"/>
  <c r="B147" i="1"/>
  <c r="AK147" i="1"/>
  <c r="AL147" i="1" s="1"/>
  <c r="B148" i="1"/>
  <c r="AK148" i="1"/>
  <c r="AL148" i="1" s="1"/>
  <c r="B151" i="1"/>
  <c r="AK151" i="1"/>
  <c r="AL151" i="1" s="1"/>
  <c r="B152" i="1"/>
  <c r="AK152" i="1"/>
  <c r="AL152" i="1" s="1"/>
  <c r="B155" i="1"/>
  <c r="AK155" i="1"/>
  <c r="AL155" i="1" s="1"/>
  <c r="B156" i="1"/>
  <c r="AK156" i="1"/>
  <c r="AL156" i="1" s="1"/>
  <c r="B159" i="1"/>
  <c r="AK159" i="1"/>
  <c r="AL159" i="1" s="1"/>
  <c r="B160" i="1"/>
  <c r="AK160" i="1"/>
  <c r="AL160" i="1" s="1"/>
  <c r="B163" i="1"/>
  <c r="AK163" i="1"/>
  <c r="AL163" i="1" s="1"/>
  <c r="B164" i="1"/>
  <c r="AK164" i="1"/>
  <c r="AL164" i="1" s="1"/>
  <c r="B167" i="1"/>
  <c r="AK167" i="1"/>
  <c r="AL167" i="1" s="1"/>
  <c r="B168" i="1"/>
  <c r="AK168" i="1"/>
  <c r="AL168" i="1" s="1"/>
  <c r="B171" i="1"/>
  <c r="AK171" i="1"/>
  <c r="AL171" i="1" s="1"/>
  <c r="B172" i="1"/>
  <c r="AK172" i="1"/>
  <c r="AL172" i="1" s="1"/>
  <c r="B175" i="1"/>
  <c r="AK175" i="1"/>
  <c r="AL175" i="1" s="1"/>
  <c r="B176" i="1"/>
  <c r="AK176" i="1"/>
  <c r="AL176" i="1" s="1"/>
  <c r="B179" i="1"/>
  <c r="AK179" i="1"/>
  <c r="AL179" i="1" s="1"/>
  <c r="B180" i="1"/>
  <c r="AK180" i="1"/>
  <c r="AL180" i="1" s="1"/>
  <c r="B183" i="1"/>
  <c r="AK183" i="1"/>
  <c r="AL183" i="1" s="1"/>
  <c r="B184" i="1"/>
  <c r="AK184" i="1"/>
  <c r="AL184" i="1" s="1"/>
  <c r="B187" i="1"/>
  <c r="AK187" i="1"/>
  <c r="AL187" i="1" s="1"/>
  <c r="B188" i="1"/>
  <c r="AK188" i="1"/>
  <c r="AL188" i="1" s="1"/>
  <c r="B191" i="1"/>
  <c r="AK191" i="1"/>
  <c r="AL191" i="1" s="1"/>
  <c r="B192" i="1"/>
  <c r="AK192" i="1"/>
  <c r="AL192" i="1" s="1"/>
  <c r="B194" i="1"/>
  <c r="AK194" i="1"/>
  <c r="AL194" i="1" s="1"/>
  <c r="B195" i="1"/>
  <c r="AK195" i="1"/>
  <c r="AL195" i="1" s="1"/>
  <c r="B196" i="1"/>
  <c r="AK196" i="1"/>
  <c r="AL196" i="1" s="1"/>
  <c r="B199" i="1"/>
  <c r="AK199" i="1"/>
  <c r="AL199" i="1" s="1"/>
  <c r="B200" i="1"/>
  <c r="AK200" i="1"/>
  <c r="AL200" i="1" s="1"/>
  <c r="B203" i="1"/>
  <c r="AK203" i="1"/>
  <c r="AL203" i="1" s="1"/>
  <c r="AK37" i="1"/>
  <c r="AL37" i="1" s="1"/>
  <c r="AK41" i="1"/>
  <c r="AL41" i="1" s="1"/>
  <c r="AK42" i="1"/>
  <c r="AL42" i="1" s="1"/>
  <c r="AK45" i="1"/>
  <c r="AL45" i="1" s="1"/>
  <c r="AK49" i="1"/>
  <c r="AL49" i="1" s="1"/>
  <c r="AK50" i="1"/>
  <c r="AL50" i="1" s="1"/>
  <c r="AK53" i="1"/>
  <c r="AL53" i="1" s="1"/>
  <c r="AK57" i="1"/>
  <c r="AL57" i="1" s="1"/>
  <c r="AK58" i="1"/>
  <c r="AL58" i="1" s="1"/>
  <c r="AK61" i="1"/>
  <c r="AL61" i="1" s="1"/>
  <c r="AK65" i="1"/>
  <c r="AL65" i="1" s="1"/>
  <c r="AK66" i="1"/>
  <c r="AL66" i="1" s="1"/>
  <c r="AK69" i="1"/>
  <c r="AL69" i="1" s="1"/>
  <c r="AK73" i="1"/>
  <c r="AL73" i="1" s="1"/>
  <c r="AK74" i="1"/>
  <c r="AL74" i="1" s="1"/>
  <c r="AK77" i="1"/>
  <c r="AL77" i="1" s="1"/>
  <c r="AK81" i="1"/>
  <c r="AL81" i="1" s="1"/>
  <c r="AK82" i="1"/>
  <c r="AL82" i="1" s="1"/>
  <c r="AK85" i="1"/>
  <c r="AL85" i="1" s="1"/>
  <c r="AK89" i="1"/>
  <c r="AL89" i="1" s="1"/>
  <c r="AK90" i="1"/>
  <c r="AL90" i="1" s="1"/>
  <c r="AK93" i="1"/>
  <c r="AL93" i="1" s="1"/>
  <c r="AK97" i="1"/>
  <c r="AL97" i="1" s="1"/>
  <c r="AK98" i="1"/>
  <c r="AL98" i="1" s="1"/>
  <c r="AK101" i="1"/>
  <c r="AL101" i="1" s="1"/>
  <c r="AK105" i="1"/>
  <c r="AL105" i="1" s="1"/>
  <c r="AK106" i="1"/>
  <c r="AL106" i="1" s="1"/>
  <c r="AK109" i="1"/>
  <c r="AL109" i="1" s="1"/>
  <c r="AK113" i="1"/>
  <c r="AL113" i="1" s="1"/>
  <c r="AK114" i="1"/>
  <c r="AL114" i="1" s="1"/>
  <c r="AK117" i="1"/>
  <c r="AL117" i="1" s="1"/>
  <c r="AK121" i="1"/>
  <c r="AL121" i="1" s="1"/>
  <c r="AK122" i="1"/>
  <c r="AL122" i="1" s="1"/>
  <c r="AK125" i="1"/>
  <c r="AL125" i="1" s="1"/>
  <c r="AK126" i="1"/>
  <c r="AL126" i="1" s="1"/>
  <c r="AK129" i="1"/>
  <c r="AL129" i="1" s="1"/>
  <c r="AK130" i="1"/>
  <c r="AL130" i="1" s="1"/>
  <c r="AK133" i="1"/>
  <c r="AL133" i="1" s="1"/>
  <c r="AK134" i="1"/>
  <c r="AL134" i="1" s="1"/>
  <c r="AK137" i="1"/>
  <c r="AL137" i="1" s="1"/>
  <c r="AK138" i="1"/>
  <c r="AL138" i="1" s="1"/>
  <c r="AK141" i="1"/>
  <c r="AL141" i="1" s="1"/>
  <c r="AK142" i="1"/>
  <c r="AL142" i="1" s="1"/>
  <c r="AK145" i="1"/>
  <c r="AL145" i="1" s="1"/>
  <c r="AK146" i="1"/>
  <c r="AL146" i="1" s="1"/>
  <c r="AK149" i="1"/>
  <c r="AL149" i="1" s="1"/>
  <c r="AK150" i="1"/>
  <c r="AL150" i="1" s="1"/>
  <c r="AK153" i="1"/>
  <c r="AL153" i="1" s="1"/>
  <c r="AK154" i="1"/>
  <c r="AL154" i="1" s="1"/>
  <c r="AK157" i="1"/>
  <c r="AL157" i="1" s="1"/>
  <c r="AK158" i="1"/>
  <c r="AL158" i="1" s="1"/>
  <c r="AK161" i="1"/>
  <c r="AL161" i="1" s="1"/>
  <c r="AK162" i="1"/>
  <c r="AL162" i="1" s="1"/>
  <c r="AK165" i="1"/>
  <c r="AL165" i="1" s="1"/>
  <c r="AK166" i="1"/>
  <c r="AL166" i="1" s="1"/>
  <c r="AK169" i="1"/>
  <c r="AL169" i="1" s="1"/>
  <c r="AK170" i="1"/>
  <c r="AL170" i="1" s="1"/>
  <c r="AK173" i="1"/>
  <c r="AL173" i="1" s="1"/>
  <c r="AK174" i="1"/>
  <c r="AL174" i="1" s="1"/>
  <c r="AK177" i="1"/>
  <c r="AL177" i="1" s="1"/>
  <c r="AK178" i="1"/>
  <c r="AL178" i="1" s="1"/>
  <c r="AK181" i="1"/>
  <c r="AL181" i="1" s="1"/>
  <c r="AK182" i="1"/>
  <c r="AL182" i="1" s="1"/>
  <c r="AK185" i="1"/>
  <c r="AL185" i="1" s="1"/>
  <c r="AK186" i="1"/>
  <c r="AL186" i="1" s="1"/>
  <c r="AK189" i="1"/>
  <c r="AL189" i="1" s="1"/>
  <c r="AK190" i="1"/>
  <c r="AL190" i="1" s="1"/>
  <c r="AK193" i="1"/>
  <c r="AL193" i="1" s="1"/>
  <c r="AK197" i="1"/>
  <c r="AL197" i="1" s="1"/>
  <c r="AK198" i="1"/>
  <c r="AL198" i="1" s="1"/>
  <c r="AK201" i="1"/>
  <c r="AL201" i="1" s="1"/>
  <c r="AK202" i="1"/>
  <c r="AL202" i="1" s="1"/>
  <c r="G2" i="1"/>
  <c r="S11" i="9" s="1"/>
  <c r="S12" i="1"/>
  <c r="R12" i="1"/>
  <c r="Q12" i="1"/>
  <c r="S11" i="1"/>
  <c r="R11" i="1"/>
  <c r="Q11" i="1"/>
  <c r="S10" i="1"/>
  <c r="R10" i="1"/>
  <c r="Q10" i="1"/>
  <c r="S9" i="1"/>
  <c r="R9" i="1"/>
  <c r="Q9" i="1"/>
  <c r="S8" i="1"/>
  <c r="R8" i="1"/>
  <c r="Q8" i="1"/>
  <c r="S7" i="1"/>
  <c r="R7" i="1"/>
  <c r="Q7" i="1"/>
  <c r="S6" i="1"/>
  <c r="R6" i="1"/>
  <c r="Q6" i="1"/>
  <c r="BZ203" i="1" l="1"/>
  <c r="CA203" i="1" s="1"/>
  <c r="CB203" i="1" s="1"/>
  <c r="AM203" i="1"/>
  <c r="AN203" i="1" s="1"/>
  <c r="T6" i="1"/>
  <c r="U6" i="1"/>
  <c r="V6" i="1"/>
  <c r="W6" i="1"/>
  <c r="X6" i="1"/>
  <c r="Y6" i="1"/>
  <c r="T7" i="1"/>
  <c r="U7" i="1"/>
  <c r="V7" i="1"/>
  <c r="W7" i="1"/>
  <c r="X7" i="1"/>
  <c r="Y7" i="1"/>
  <c r="T8" i="1"/>
  <c r="U8" i="1"/>
  <c r="V8" i="1"/>
  <c r="W8" i="1"/>
  <c r="X8" i="1"/>
  <c r="Y8" i="1"/>
  <c r="T9" i="1"/>
  <c r="U9" i="1"/>
  <c r="V9" i="1"/>
  <c r="W9" i="1"/>
  <c r="X9" i="1"/>
  <c r="Y9" i="1"/>
  <c r="T10" i="1"/>
  <c r="U10" i="1"/>
  <c r="V10" i="1"/>
  <c r="W10" i="1"/>
  <c r="X10" i="1"/>
  <c r="Y10" i="1"/>
  <c r="T11" i="1"/>
  <c r="U11" i="1"/>
  <c r="V11" i="1"/>
  <c r="W11" i="1"/>
  <c r="Y11" i="1"/>
  <c r="T12" i="1"/>
  <c r="U12" i="1"/>
  <c r="V12" i="1"/>
  <c r="W12" i="1"/>
  <c r="Y12" i="1"/>
  <c r="T13" i="1"/>
  <c r="U13" i="1"/>
  <c r="V13" i="1"/>
  <c r="W13" i="1"/>
  <c r="X13" i="1"/>
  <c r="Y13" i="1"/>
  <c r="T14" i="1"/>
  <c r="U14" i="1"/>
  <c r="V14" i="1"/>
  <c r="W14" i="1"/>
  <c r="X14" i="1"/>
  <c r="Y14" i="1"/>
  <c r="U5" i="1"/>
  <c r="U170" i="1"/>
  <c r="U171" i="1"/>
  <c r="U172" i="1"/>
  <c r="U173" i="1"/>
  <c r="U174" i="1"/>
  <c r="U175" i="1"/>
  <c r="U176" i="1"/>
  <c r="U177" i="1"/>
  <c r="U178" i="1"/>
  <c r="U179" i="1"/>
  <c r="U180" i="1"/>
  <c r="U181" i="1"/>
  <c r="U182" i="1"/>
  <c r="U183" i="1"/>
  <c r="U184" i="1"/>
  <c r="U185" i="1"/>
  <c r="U186" i="1"/>
  <c r="U187" i="1"/>
  <c r="U188" i="1"/>
  <c r="U189" i="1"/>
  <c r="U190" i="1"/>
  <c r="U191" i="1"/>
  <c r="U192" i="1"/>
  <c r="U193" i="1"/>
  <c r="U194" i="1"/>
  <c r="U195" i="1"/>
  <c r="U196" i="1"/>
  <c r="U197" i="1"/>
  <c r="U198" i="1"/>
  <c r="U199" i="1"/>
  <c r="U200" i="1"/>
  <c r="U201" i="1"/>
  <c r="U202" i="1"/>
  <c r="U203" i="1"/>
  <c r="U4" i="1"/>
  <c r="Q5" i="1"/>
  <c r="R5" i="1"/>
  <c r="S5" i="1"/>
  <c r="T5" i="1"/>
  <c r="V5" i="1"/>
  <c r="W5" i="1"/>
  <c r="X5" i="1"/>
  <c r="Y5" i="1"/>
  <c r="T170" i="1"/>
  <c r="V170" i="1"/>
  <c r="W170" i="1"/>
  <c r="X170" i="1"/>
  <c r="Y170" i="1"/>
  <c r="T171" i="1"/>
  <c r="V171" i="1"/>
  <c r="W171" i="1"/>
  <c r="X171" i="1"/>
  <c r="Y171" i="1"/>
  <c r="T172" i="1"/>
  <c r="V172" i="1"/>
  <c r="W172" i="1"/>
  <c r="X172" i="1"/>
  <c r="Y172" i="1"/>
  <c r="T173" i="1"/>
  <c r="V173" i="1"/>
  <c r="W173" i="1"/>
  <c r="X173" i="1"/>
  <c r="Y173" i="1"/>
  <c r="T174" i="1"/>
  <c r="V174" i="1"/>
  <c r="W174" i="1"/>
  <c r="X174" i="1"/>
  <c r="Y174" i="1"/>
  <c r="T175" i="1"/>
  <c r="V175" i="1"/>
  <c r="W175" i="1"/>
  <c r="X175" i="1"/>
  <c r="Y175" i="1"/>
  <c r="T176" i="1"/>
  <c r="V176" i="1"/>
  <c r="W176" i="1"/>
  <c r="X176" i="1"/>
  <c r="Y176" i="1"/>
  <c r="T177" i="1"/>
  <c r="V177" i="1"/>
  <c r="W177" i="1"/>
  <c r="X177" i="1"/>
  <c r="Y177" i="1"/>
  <c r="T178" i="1"/>
  <c r="V178" i="1"/>
  <c r="W178" i="1"/>
  <c r="X178" i="1"/>
  <c r="Y178" i="1"/>
  <c r="T179" i="1"/>
  <c r="V179" i="1"/>
  <c r="W179" i="1"/>
  <c r="X179" i="1"/>
  <c r="Y179" i="1"/>
  <c r="T180" i="1"/>
  <c r="V180" i="1"/>
  <c r="W180" i="1"/>
  <c r="X180" i="1"/>
  <c r="Y180" i="1"/>
  <c r="T181" i="1"/>
  <c r="V181" i="1"/>
  <c r="W181" i="1"/>
  <c r="X181" i="1"/>
  <c r="Y181" i="1"/>
  <c r="T182" i="1"/>
  <c r="V182" i="1"/>
  <c r="W182" i="1"/>
  <c r="X182" i="1"/>
  <c r="Y182" i="1"/>
  <c r="T183" i="1"/>
  <c r="V183" i="1"/>
  <c r="W183" i="1"/>
  <c r="X183" i="1"/>
  <c r="Y183" i="1"/>
  <c r="T184" i="1"/>
  <c r="V184" i="1"/>
  <c r="W184" i="1"/>
  <c r="X184" i="1"/>
  <c r="Y184" i="1"/>
  <c r="T185" i="1"/>
  <c r="V185" i="1"/>
  <c r="W185" i="1"/>
  <c r="X185" i="1"/>
  <c r="Y185" i="1"/>
  <c r="T186" i="1"/>
  <c r="V186" i="1"/>
  <c r="W186" i="1"/>
  <c r="X186" i="1"/>
  <c r="Y186" i="1"/>
  <c r="T187" i="1"/>
  <c r="V187" i="1"/>
  <c r="W187" i="1"/>
  <c r="X187" i="1"/>
  <c r="Y187" i="1"/>
  <c r="T188" i="1"/>
  <c r="V188" i="1"/>
  <c r="W188" i="1"/>
  <c r="X188" i="1"/>
  <c r="Y188" i="1"/>
  <c r="T189" i="1"/>
  <c r="V189" i="1"/>
  <c r="W189" i="1"/>
  <c r="X189" i="1"/>
  <c r="Y189" i="1"/>
  <c r="T190" i="1"/>
  <c r="V190" i="1"/>
  <c r="W190" i="1"/>
  <c r="X190" i="1"/>
  <c r="Y190" i="1"/>
  <c r="T191" i="1"/>
  <c r="V191" i="1"/>
  <c r="W191" i="1"/>
  <c r="X191" i="1"/>
  <c r="Y191" i="1"/>
  <c r="T192" i="1"/>
  <c r="V192" i="1"/>
  <c r="W192" i="1"/>
  <c r="X192" i="1"/>
  <c r="Y192" i="1"/>
  <c r="T193" i="1"/>
  <c r="V193" i="1"/>
  <c r="W193" i="1"/>
  <c r="X193" i="1"/>
  <c r="Y193" i="1"/>
  <c r="T194" i="1"/>
  <c r="V194" i="1"/>
  <c r="W194" i="1"/>
  <c r="X194" i="1"/>
  <c r="Y194" i="1"/>
  <c r="T195" i="1"/>
  <c r="V195" i="1"/>
  <c r="W195" i="1"/>
  <c r="X195" i="1"/>
  <c r="Y195" i="1"/>
  <c r="T196" i="1"/>
  <c r="V196" i="1"/>
  <c r="W196" i="1"/>
  <c r="X196" i="1"/>
  <c r="Y196" i="1"/>
  <c r="T197" i="1"/>
  <c r="V197" i="1"/>
  <c r="W197" i="1"/>
  <c r="X197" i="1"/>
  <c r="Y197" i="1"/>
  <c r="T198" i="1"/>
  <c r="V198" i="1"/>
  <c r="W198" i="1"/>
  <c r="X198" i="1"/>
  <c r="Y198" i="1"/>
  <c r="T199" i="1"/>
  <c r="V199" i="1"/>
  <c r="W199" i="1"/>
  <c r="X199" i="1"/>
  <c r="Y199" i="1"/>
  <c r="T200" i="1"/>
  <c r="V200" i="1"/>
  <c r="W200" i="1"/>
  <c r="X200" i="1"/>
  <c r="Y200" i="1"/>
  <c r="T201" i="1"/>
  <c r="V201" i="1"/>
  <c r="W201" i="1"/>
  <c r="X201" i="1"/>
  <c r="Y201" i="1"/>
  <c r="T202" i="1"/>
  <c r="V202" i="1"/>
  <c r="W202" i="1"/>
  <c r="X202" i="1"/>
  <c r="Y202" i="1"/>
  <c r="T203" i="1"/>
  <c r="V203" i="1"/>
  <c r="W203" i="1"/>
  <c r="X203" i="1"/>
  <c r="Y203" i="1"/>
  <c r="X4" i="1"/>
  <c r="V4" i="1"/>
  <c r="T4" i="1"/>
  <c r="Y4" i="1"/>
  <c r="W4" i="1"/>
  <c r="I2" i="1"/>
  <c r="J2" i="1"/>
  <c r="U2" i="1" s="1"/>
  <c r="J32" i="8" s="1"/>
  <c r="K2" i="1"/>
  <c r="L2" i="1"/>
  <c r="M2" i="1"/>
  <c r="N2" i="1"/>
  <c r="O2" i="1"/>
  <c r="P2" i="1"/>
  <c r="S4" i="1"/>
  <c r="R4" i="1"/>
  <c r="Q4" i="1"/>
  <c r="H2" i="1"/>
  <c r="CF203" i="1" l="1"/>
  <c r="CC203" i="1"/>
  <c r="CG203" i="1"/>
  <c r="CD203" i="1"/>
  <c r="CE203" i="1"/>
  <c r="AQ203" i="1"/>
  <c r="AR203" i="1"/>
  <c r="AS203" i="1"/>
  <c r="BC203" i="1" s="1"/>
  <c r="AT203" i="1"/>
  <c r="AU203" i="1"/>
  <c r="AV203" i="1"/>
  <c r="BE203" i="1" s="1"/>
  <c r="AW203" i="1"/>
  <c r="AX203" i="1"/>
  <c r="AY203" i="1"/>
  <c r="BG203" i="1" s="1"/>
  <c r="AP203" i="1"/>
  <c r="AO203" i="1"/>
  <c r="X2" i="1"/>
  <c r="P32" i="8" s="1"/>
  <c r="V2" i="1"/>
  <c r="L32" i="8" s="1"/>
  <c r="T2" i="1"/>
  <c r="H32" i="8" s="1"/>
  <c r="S27" i="9"/>
  <c r="W24" i="9" s="1"/>
  <c r="W2" i="1"/>
  <c r="N32" i="8" s="1"/>
  <c r="S31" i="9"/>
  <c r="W28" i="9" s="1"/>
  <c r="Y2" i="1"/>
  <c r="R32" i="8" s="1"/>
  <c r="W15" i="9"/>
  <c r="S18" i="9"/>
  <c r="Z18" i="9" s="1"/>
  <c r="S26" i="9"/>
  <c r="Z26" i="9" s="1"/>
  <c r="S25" i="9"/>
  <c r="S29" i="9"/>
  <c r="S30" i="9"/>
  <c r="Z30" i="9" s="1"/>
  <c r="S16" i="9"/>
  <c r="S17" i="9"/>
  <c r="Z17" i="9" s="1"/>
  <c r="S2" i="1"/>
  <c r="Q2" i="1"/>
  <c r="R2" i="1"/>
  <c r="S12" i="9" s="1"/>
  <c r="Z12" i="9" s="1"/>
  <c r="Z34" i="9"/>
  <c r="Z32" i="9"/>
  <c r="Z19" i="9"/>
  <c r="Z14" i="9"/>
  <c r="AA10" i="9"/>
  <c r="Z10" i="9"/>
  <c r="Z9" i="9"/>
  <c r="A1" i="9"/>
  <c r="CJ203" i="1" l="1"/>
  <c r="CN203" i="1"/>
  <c r="CK203" i="1"/>
  <c r="CP203" i="1"/>
  <c r="CI203" i="1"/>
  <c r="CM203" i="1"/>
  <c r="CO203" i="1" s="1"/>
  <c r="CQ203" i="1"/>
  <c r="Z31" i="9"/>
  <c r="BA203" i="1"/>
  <c r="AZ203" i="1"/>
  <c r="BF203" i="1"/>
  <c r="BD203" i="1"/>
  <c r="BB203" i="1"/>
  <c r="Z27" i="9"/>
  <c r="Q28" i="9"/>
  <c r="Z28" i="9" s="1"/>
  <c r="Z25" i="9"/>
  <c r="Q24" i="9"/>
  <c r="Z16" i="9"/>
  <c r="Q15" i="9"/>
  <c r="Y1" i="1"/>
  <c r="W1" i="1"/>
  <c r="CR203" i="1" l="1"/>
  <c r="CL203" i="1"/>
  <c r="Z24" i="9"/>
  <c r="Z29" i="9"/>
  <c r="Z15" i="9"/>
  <c r="AI203" i="1" l="1"/>
  <c r="AJ203" i="1" s="1"/>
  <c r="BH203" i="1" l="1"/>
  <c r="BK203" i="1" l="1"/>
  <c r="BJ203" i="1"/>
  <c r="BQ203" i="1"/>
  <c r="BN203" i="1"/>
  <c r="BL203" i="1"/>
  <c r="BI203" i="1"/>
  <c r="BR203" i="1"/>
  <c r="BM203" i="1"/>
  <c r="BU203" i="1" s="1"/>
  <c r="BP203" i="1"/>
  <c r="BW203" i="1" s="1"/>
  <c r="BS203" i="1"/>
  <c r="BY203" i="1" s="1"/>
  <c r="BO203" i="1"/>
  <c r="Z11" i="9"/>
  <c r="BV203" i="1" l="1"/>
  <c r="BX203" i="1"/>
  <c r="BT203" i="1"/>
  <c r="A5" i="1"/>
  <c r="BZ4" i="1" s="1"/>
  <c r="CA4" i="1" s="1"/>
  <c r="CB4" i="1" s="1"/>
  <c r="A6" i="1"/>
  <c r="BZ5" i="1" s="1"/>
  <c r="CA5" i="1" s="1"/>
  <c r="CB5" i="1" s="1"/>
  <c r="A7" i="1"/>
  <c r="BZ6" i="1" s="1"/>
  <c r="CA6" i="1" s="1"/>
  <c r="CB6" i="1" s="1"/>
  <c r="A8" i="1"/>
  <c r="BZ7" i="1" s="1"/>
  <c r="CA7" i="1" s="1"/>
  <c r="CB7" i="1" s="1"/>
  <c r="A9" i="1"/>
  <c r="BZ8" i="1" s="1"/>
  <c r="CA8" i="1" s="1"/>
  <c r="CB8" i="1" s="1"/>
  <c r="A10" i="1"/>
  <c r="BZ9" i="1" s="1"/>
  <c r="CA9" i="1" s="1"/>
  <c r="CB9" i="1" s="1"/>
  <c r="A11" i="1"/>
  <c r="BZ10" i="1" s="1"/>
  <c r="CA10" i="1" s="1"/>
  <c r="CB10" i="1" s="1"/>
  <c r="A12" i="1"/>
  <c r="BZ11" i="1" s="1"/>
  <c r="CA11" i="1" s="1"/>
  <c r="CB11" i="1" s="1"/>
  <c r="A13" i="1"/>
  <c r="BZ12" i="1" s="1"/>
  <c r="CA12" i="1" s="1"/>
  <c r="CB12" i="1" s="1"/>
  <c r="A14" i="1"/>
  <c r="BZ13" i="1" s="1"/>
  <c r="CA13" i="1" s="1"/>
  <c r="CB13" i="1" s="1"/>
  <c r="A15" i="1"/>
  <c r="BZ14" i="1" s="1"/>
  <c r="CA14" i="1" s="1"/>
  <c r="CB14" i="1" s="1"/>
  <c r="A16" i="1"/>
  <c r="A17" i="1"/>
  <c r="BZ16" i="1" s="1"/>
  <c r="CA16" i="1" s="1"/>
  <c r="CB16" i="1" s="1"/>
  <c r="A18" i="1"/>
  <c r="BZ17" i="1" s="1"/>
  <c r="CA17" i="1" s="1"/>
  <c r="CB17" i="1" s="1"/>
  <c r="A19" i="1"/>
  <c r="BZ18" i="1" s="1"/>
  <c r="CA18" i="1" s="1"/>
  <c r="CB18" i="1" s="1"/>
  <c r="A20" i="1"/>
  <c r="BZ19" i="1" s="1"/>
  <c r="CA19" i="1" s="1"/>
  <c r="CB19" i="1" s="1"/>
  <c r="A21" i="1"/>
  <c r="BZ20" i="1" s="1"/>
  <c r="CA20" i="1" s="1"/>
  <c r="CB20" i="1" s="1"/>
  <c r="A22" i="1"/>
  <c r="BZ21" i="1" s="1"/>
  <c r="CA21" i="1" s="1"/>
  <c r="CB21" i="1" s="1"/>
  <c r="A23" i="1"/>
  <c r="BZ22" i="1" s="1"/>
  <c r="CA22" i="1" s="1"/>
  <c r="CB22" i="1" s="1"/>
  <c r="A24" i="1"/>
  <c r="BZ23" i="1" s="1"/>
  <c r="CA23" i="1" s="1"/>
  <c r="CB23" i="1" s="1"/>
  <c r="A25" i="1"/>
  <c r="BZ24" i="1" s="1"/>
  <c r="CA24" i="1" s="1"/>
  <c r="CB24" i="1" s="1"/>
  <c r="A26" i="1"/>
  <c r="BZ25" i="1" s="1"/>
  <c r="CA25" i="1" s="1"/>
  <c r="CB25" i="1" s="1"/>
  <c r="A27" i="1"/>
  <c r="BZ26" i="1" s="1"/>
  <c r="CA26" i="1" s="1"/>
  <c r="CB26" i="1" s="1"/>
  <c r="A28" i="1"/>
  <c r="BZ27" i="1" s="1"/>
  <c r="CA27" i="1" s="1"/>
  <c r="CB27" i="1" s="1"/>
  <c r="A29" i="1"/>
  <c r="BZ28" i="1" s="1"/>
  <c r="CA28" i="1" s="1"/>
  <c r="CB28" i="1" s="1"/>
  <c r="A30" i="1"/>
  <c r="BZ29" i="1" s="1"/>
  <c r="CA29" i="1" s="1"/>
  <c r="CB29" i="1" s="1"/>
  <c r="A31" i="1"/>
  <c r="BZ30" i="1" s="1"/>
  <c r="CA30" i="1" s="1"/>
  <c r="CB30" i="1" s="1"/>
  <c r="A32" i="1"/>
  <c r="BZ31" i="1" s="1"/>
  <c r="CA31" i="1" s="1"/>
  <c r="CB31" i="1" s="1"/>
  <c r="A33" i="1"/>
  <c r="BZ32" i="1" s="1"/>
  <c r="CA32" i="1" s="1"/>
  <c r="CB32" i="1" s="1"/>
  <c r="A34" i="1"/>
  <c r="BZ33" i="1" s="1"/>
  <c r="CA33" i="1" s="1"/>
  <c r="CB33" i="1" s="1"/>
  <c r="A35" i="1"/>
  <c r="BZ34" i="1" s="1"/>
  <c r="CA34" i="1" s="1"/>
  <c r="CB34" i="1" s="1"/>
  <c r="A36" i="1"/>
  <c r="BZ35" i="1" s="1"/>
  <c r="CA35" i="1" s="1"/>
  <c r="CB35" i="1" s="1"/>
  <c r="A37" i="1"/>
  <c r="BZ36" i="1" s="1"/>
  <c r="CA36" i="1" s="1"/>
  <c r="CB36" i="1" s="1"/>
  <c r="A38" i="1"/>
  <c r="BZ37" i="1" s="1"/>
  <c r="CA37" i="1" s="1"/>
  <c r="CB37" i="1" s="1"/>
  <c r="A39" i="1"/>
  <c r="BZ38" i="1" s="1"/>
  <c r="CA38" i="1" s="1"/>
  <c r="CB38" i="1" s="1"/>
  <c r="A40" i="1"/>
  <c r="BZ39" i="1" s="1"/>
  <c r="CA39" i="1" s="1"/>
  <c r="CB39" i="1" s="1"/>
  <c r="A41" i="1"/>
  <c r="BZ40" i="1" s="1"/>
  <c r="CA40" i="1" s="1"/>
  <c r="CB40" i="1" s="1"/>
  <c r="A42" i="1"/>
  <c r="BZ41" i="1" s="1"/>
  <c r="CA41" i="1" s="1"/>
  <c r="CB41" i="1" s="1"/>
  <c r="A43" i="1"/>
  <c r="BZ42" i="1" s="1"/>
  <c r="CA42" i="1" s="1"/>
  <c r="CB42" i="1" s="1"/>
  <c r="A44" i="1"/>
  <c r="BZ43" i="1" s="1"/>
  <c r="CA43" i="1" s="1"/>
  <c r="CB43" i="1" s="1"/>
  <c r="A45" i="1"/>
  <c r="BZ44" i="1" s="1"/>
  <c r="CA44" i="1" s="1"/>
  <c r="CB44" i="1" s="1"/>
  <c r="A46" i="1"/>
  <c r="BZ45" i="1" s="1"/>
  <c r="CA45" i="1" s="1"/>
  <c r="CB45" i="1" s="1"/>
  <c r="A47" i="1"/>
  <c r="BZ46" i="1" s="1"/>
  <c r="CA46" i="1" s="1"/>
  <c r="CB46" i="1" s="1"/>
  <c r="A48" i="1"/>
  <c r="BZ47" i="1" s="1"/>
  <c r="CA47" i="1" s="1"/>
  <c r="CB47" i="1" s="1"/>
  <c r="A49" i="1"/>
  <c r="BZ48" i="1" s="1"/>
  <c r="CA48" i="1" s="1"/>
  <c r="CB48" i="1" s="1"/>
  <c r="A50" i="1"/>
  <c r="BZ49" i="1" s="1"/>
  <c r="CA49" i="1" s="1"/>
  <c r="CB49" i="1" s="1"/>
  <c r="A51" i="1"/>
  <c r="BZ50" i="1" s="1"/>
  <c r="CA50" i="1" s="1"/>
  <c r="CB50" i="1" s="1"/>
  <c r="A52" i="1"/>
  <c r="BZ51" i="1" s="1"/>
  <c r="CA51" i="1" s="1"/>
  <c r="CB51" i="1" s="1"/>
  <c r="A53" i="1"/>
  <c r="BZ52" i="1" s="1"/>
  <c r="CA52" i="1" s="1"/>
  <c r="CB52" i="1" s="1"/>
  <c r="A54" i="1"/>
  <c r="BZ53" i="1" s="1"/>
  <c r="CA53" i="1" s="1"/>
  <c r="CB53" i="1" s="1"/>
  <c r="A55" i="1"/>
  <c r="BZ54" i="1" s="1"/>
  <c r="CA54" i="1" s="1"/>
  <c r="CB54" i="1" s="1"/>
  <c r="A56" i="1"/>
  <c r="BZ55" i="1" s="1"/>
  <c r="CA55" i="1" s="1"/>
  <c r="CB55" i="1" s="1"/>
  <c r="A57" i="1"/>
  <c r="BZ56" i="1" s="1"/>
  <c r="CA56" i="1" s="1"/>
  <c r="CB56" i="1" s="1"/>
  <c r="A58" i="1"/>
  <c r="BZ57" i="1" s="1"/>
  <c r="CA57" i="1" s="1"/>
  <c r="CB57" i="1" s="1"/>
  <c r="A59" i="1"/>
  <c r="BZ58" i="1" s="1"/>
  <c r="CA58" i="1" s="1"/>
  <c r="CB58" i="1" s="1"/>
  <c r="A60" i="1"/>
  <c r="BZ59" i="1" s="1"/>
  <c r="CA59" i="1" s="1"/>
  <c r="CB59" i="1" s="1"/>
  <c r="A61" i="1"/>
  <c r="BZ60" i="1" s="1"/>
  <c r="CA60" i="1" s="1"/>
  <c r="CB60" i="1" s="1"/>
  <c r="A62" i="1"/>
  <c r="BZ61" i="1" s="1"/>
  <c r="CA61" i="1" s="1"/>
  <c r="CB61" i="1" s="1"/>
  <c r="A63" i="1"/>
  <c r="BZ62" i="1" s="1"/>
  <c r="CA62" i="1" s="1"/>
  <c r="CB62" i="1" s="1"/>
  <c r="A64" i="1"/>
  <c r="BZ63" i="1" s="1"/>
  <c r="CA63" i="1" s="1"/>
  <c r="CB63" i="1" s="1"/>
  <c r="A65" i="1"/>
  <c r="BZ64" i="1" s="1"/>
  <c r="CA64" i="1" s="1"/>
  <c r="CB64" i="1" s="1"/>
  <c r="A66" i="1"/>
  <c r="BZ65" i="1" s="1"/>
  <c r="CA65" i="1" s="1"/>
  <c r="CB65" i="1" s="1"/>
  <c r="A67" i="1"/>
  <c r="BZ66" i="1" s="1"/>
  <c r="CA66" i="1" s="1"/>
  <c r="CB66" i="1" s="1"/>
  <c r="A68" i="1"/>
  <c r="BZ67" i="1" s="1"/>
  <c r="CA67" i="1" s="1"/>
  <c r="CB67" i="1" s="1"/>
  <c r="A69" i="1"/>
  <c r="BZ68" i="1" s="1"/>
  <c r="CA68" i="1" s="1"/>
  <c r="CB68" i="1" s="1"/>
  <c r="A70" i="1"/>
  <c r="BZ69" i="1" s="1"/>
  <c r="CA69" i="1" s="1"/>
  <c r="CB69" i="1" s="1"/>
  <c r="A71" i="1"/>
  <c r="BZ70" i="1" s="1"/>
  <c r="CA70" i="1" s="1"/>
  <c r="CB70" i="1" s="1"/>
  <c r="A72" i="1"/>
  <c r="BZ71" i="1" s="1"/>
  <c r="CA71" i="1" s="1"/>
  <c r="CB71" i="1" s="1"/>
  <c r="A73" i="1"/>
  <c r="BZ72" i="1" s="1"/>
  <c r="CA72" i="1" s="1"/>
  <c r="CB72" i="1" s="1"/>
  <c r="A74" i="1"/>
  <c r="BZ73" i="1" s="1"/>
  <c r="CA73" i="1" s="1"/>
  <c r="CB73" i="1" s="1"/>
  <c r="A75" i="1"/>
  <c r="BZ74" i="1" s="1"/>
  <c r="CA74" i="1" s="1"/>
  <c r="CB74" i="1" s="1"/>
  <c r="A76" i="1"/>
  <c r="BZ75" i="1" s="1"/>
  <c r="CA75" i="1" s="1"/>
  <c r="CB75" i="1" s="1"/>
  <c r="A77" i="1"/>
  <c r="BZ76" i="1" s="1"/>
  <c r="CA76" i="1" s="1"/>
  <c r="CB76" i="1" s="1"/>
  <c r="A78" i="1"/>
  <c r="BZ77" i="1" s="1"/>
  <c r="CA77" i="1" s="1"/>
  <c r="CB77" i="1" s="1"/>
  <c r="A79" i="1"/>
  <c r="BZ78" i="1" s="1"/>
  <c r="CA78" i="1" s="1"/>
  <c r="CB78" i="1" s="1"/>
  <c r="A80" i="1"/>
  <c r="BZ79" i="1" s="1"/>
  <c r="CA79" i="1" s="1"/>
  <c r="CB79" i="1" s="1"/>
  <c r="A81" i="1"/>
  <c r="BZ80" i="1" s="1"/>
  <c r="CA80" i="1" s="1"/>
  <c r="CB80" i="1" s="1"/>
  <c r="A82" i="1"/>
  <c r="BZ81" i="1" s="1"/>
  <c r="CA81" i="1" s="1"/>
  <c r="CB81" i="1" s="1"/>
  <c r="A83" i="1"/>
  <c r="BZ82" i="1" s="1"/>
  <c r="CA82" i="1" s="1"/>
  <c r="CB82" i="1" s="1"/>
  <c r="A84" i="1"/>
  <c r="BZ83" i="1" s="1"/>
  <c r="CA83" i="1" s="1"/>
  <c r="CB83" i="1" s="1"/>
  <c r="A85" i="1"/>
  <c r="BZ84" i="1" s="1"/>
  <c r="CA84" i="1" s="1"/>
  <c r="CB84" i="1" s="1"/>
  <c r="A86" i="1"/>
  <c r="BZ85" i="1" s="1"/>
  <c r="CA85" i="1" s="1"/>
  <c r="CB85" i="1" s="1"/>
  <c r="A87" i="1"/>
  <c r="BZ86" i="1" s="1"/>
  <c r="CA86" i="1" s="1"/>
  <c r="CB86" i="1" s="1"/>
  <c r="A88" i="1"/>
  <c r="BZ87" i="1" s="1"/>
  <c r="CA87" i="1" s="1"/>
  <c r="CB87" i="1" s="1"/>
  <c r="A89" i="1"/>
  <c r="BZ88" i="1" s="1"/>
  <c r="CA88" i="1" s="1"/>
  <c r="CB88" i="1" s="1"/>
  <c r="A90" i="1"/>
  <c r="BZ89" i="1" s="1"/>
  <c r="CA89" i="1" s="1"/>
  <c r="CB89" i="1" s="1"/>
  <c r="A91" i="1"/>
  <c r="BZ90" i="1" s="1"/>
  <c r="CA90" i="1" s="1"/>
  <c r="CB90" i="1" s="1"/>
  <c r="A92" i="1"/>
  <c r="BZ91" i="1" s="1"/>
  <c r="CA91" i="1" s="1"/>
  <c r="CB91" i="1" s="1"/>
  <c r="A93" i="1"/>
  <c r="BZ92" i="1" s="1"/>
  <c r="CA92" i="1" s="1"/>
  <c r="CB92" i="1" s="1"/>
  <c r="A94" i="1"/>
  <c r="BZ93" i="1" s="1"/>
  <c r="CA93" i="1" s="1"/>
  <c r="CB93" i="1" s="1"/>
  <c r="A95" i="1"/>
  <c r="BZ94" i="1" s="1"/>
  <c r="CA94" i="1" s="1"/>
  <c r="CB94" i="1" s="1"/>
  <c r="A96" i="1"/>
  <c r="BZ95" i="1" s="1"/>
  <c r="CA95" i="1" s="1"/>
  <c r="CB95" i="1" s="1"/>
  <c r="A97" i="1"/>
  <c r="BZ96" i="1" s="1"/>
  <c r="CA96" i="1" s="1"/>
  <c r="CB96" i="1" s="1"/>
  <c r="A98" i="1"/>
  <c r="BZ97" i="1" s="1"/>
  <c r="CA97" i="1" s="1"/>
  <c r="CB97" i="1" s="1"/>
  <c r="A99" i="1"/>
  <c r="BZ98" i="1" s="1"/>
  <c r="CA98" i="1" s="1"/>
  <c r="CB98" i="1" s="1"/>
  <c r="A100" i="1"/>
  <c r="BZ99" i="1" s="1"/>
  <c r="CA99" i="1" s="1"/>
  <c r="CB99" i="1" s="1"/>
  <c r="A101" i="1"/>
  <c r="BZ100" i="1" s="1"/>
  <c r="CA100" i="1" s="1"/>
  <c r="CB100" i="1" s="1"/>
  <c r="A102" i="1"/>
  <c r="BZ101" i="1" s="1"/>
  <c r="CA101" i="1" s="1"/>
  <c r="CB101" i="1" s="1"/>
  <c r="A103" i="1"/>
  <c r="BZ102" i="1" s="1"/>
  <c r="CA102" i="1" s="1"/>
  <c r="CB102" i="1" s="1"/>
  <c r="A104" i="1"/>
  <c r="BZ103" i="1" s="1"/>
  <c r="CA103" i="1" s="1"/>
  <c r="CB103" i="1" s="1"/>
  <c r="A105" i="1"/>
  <c r="BZ104" i="1" s="1"/>
  <c r="CA104" i="1" s="1"/>
  <c r="CB104" i="1" s="1"/>
  <c r="A106" i="1"/>
  <c r="BZ105" i="1" s="1"/>
  <c r="CA105" i="1" s="1"/>
  <c r="CB105" i="1" s="1"/>
  <c r="A107" i="1"/>
  <c r="BZ106" i="1" s="1"/>
  <c r="CA106" i="1" s="1"/>
  <c r="CB106" i="1" s="1"/>
  <c r="A108" i="1"/>
  <c r="BZ107" i="1" s="1"/>
  <c r="CA107" i="1" s="1"/>
  <c r="CB107" i="1" s="1"/>
  <c r="A109" i="1"/>
  <c r="BZ108" i="1" s="1"/>
  <c r="CA108" i="1" s="1"/>
  <c r="CB108" i="1" s="1"/>
  <c r="A110" i="1"/>
  <c r="BZ109" i="1" s="1"/>
  <c r="CA109" i="1" s="1"/>
  <c r="CB109" i="1" s="1"/>
  <c r="A111" i="1"/>
  <c r="BZ110" i="1" s="1"/>
  <c r="CA110" i="1" s="1"/>
  <c r="CB110" i="1" s="1"/>
  <c r="A112" i="1"/>
  <c r="BZ111" i="1" s="1"/>
  <c r="CA111" i="1" s="1"/>
  <c r="CB111" i="1" s="1"/>
  <c r="A113" i="1"/>
  <c r="BZ112" i="1" s="1"/>
  <c r="CA112" i="1" s="1"/>
  <c r="CB112" i="1" s="1"/>
  <c r="A114" i="1"/>
  <c r="BZ113" i="1" s="1"/>
  <c r="CA113" i="1" s="1"/>
  <c r="CB113" i="1" s="1"/>
  <c r="A115" i="1"/>
  <c r="BZ114" i="1" s="1"/>
  <c r="CA114" i="1" s="1"/>
  <c r="CB114" i="1" s="1"/>
  <c r="A116" i="1"/>
  <c r="BZ115" i="1" s="1"/>
  <c r="CA115" i="1" s="1"/>
  <c r="CB115" i="1" s="1"/>
  <c r="A117" i="1"/>
  <c r="BZ116" i="1" s="1"/>
  <c r="CA116" i="1" s="1"/>
  <c r="CB116" i="1" s="1"/>
  <c r="A118" i="1"/>
  <c r="BZ117" i="1" s="1"/>
  <c r="CA117" i="1" s="1"/>
  <c r="CB117" i="1" s="1"/>
  <c r="A119" i="1"/>
  <c r="BZ118" i="1" s="1"/>
  <c r="CA118" i="1" s="1"/>
  <c r="CB118" i="1" s="1"/>
  <c r="A120" i="1"/>
  <c r="BZ119" i="1" s="1"/>
  <c r="CA119" i="1" s="1"/>
  <c r="CB119" i="1" s="1"/>
  <c r="A121" i="1"/>
  <c r="BZ120" i="1" s="1"/>
  <c r="CA120" i="1" s="1"/>
  <c r="CB120" i="1" s="1"/>
  <c r="A122" i="1"/>
  <c r="BZ121" i="1" s="1"/>
  <c r="CA121" i="1" s="1"/>
  <c r="CB121" i="1" s="1"/>
  <c r="A123" i="1"/>
  <c r="BZ122" i="1" s="1"/>
  <c r="CA122" i="1" s="1"/>
  <c r="CB122" i="1" s="1"/>
  <c r="A124" i="1"/>
  <c r="BZ123" i="1" s="1"/>
  <c r="CA123" i="1" s="1"/>
  <c r="CB123" i="1" s="1"/>
  <c r="A125" i="1"/>
  <c r="BZ124" i="1" s="1"/>
  <c r="CA124" i="1" s="1"/>
  <c r="CB124" i="1" s="1"/>
  <c r="A126" i="1"/>
  <c r="BZ125" i="1" s="1"/>
  <c r="CA125" i="1" s="1"/>
  <c r="CB125" i="1" s="1"/>
  <c r="A127" i="1"/>
  <c r="BZ126" i="1" s="1"/>
  <c r="CA126" i="1" s="1"/>
  <c r="CB126" i="1" s="1"/>
  <c r="A128" i="1"/>
  <c r="BZ127" i="1" s="1"/>
  <c r="CA127" i="1" s="1"/>
  <c r="CB127" i="1" s="1"/>
  <c r="A129" i="1"/>
  <c r="BZ128" i="1" s="1"/>
  <c r="CA128" i="1" s="1"/>
  <c r="CB128" i="1" s="1"/>
  <c r="A130" i="1"/>
  <c r="BZ129" i="1" s="1"/>
  <c r="CA129" i="1" s="1"/>
  <c r="CB129" i="1" s="1"/>
  <c r="A131" i="1"/>
  <c r="BZ130" i="1" s="1"/>
  <c r="CA130" i="1" s="1"/>
  <c r="CB130" i="1" s="1"/>
  <c r="A132" i="1"/>
  <c r="BZ131" i="1" s="1"/>
  <c r="CA131" i="1" s="1"/>
  <c r="CB131" i="1" s="1"/>
  <c r="A133" i="1"/>
  <c r="BZ132" i="1" s="1"/>
  <c r="CA132" i="1" s="1"/>
  <c r="CB132" i="1" s="1"/>
  <c r="A134" i="1"/>
  <c r="BZ133" i="1" s="1"/>
  <c r="CA133" i="1" s="1"/>
  <c r="CB133" i="1" s="1"/>
  <c r="A135" i="1"/>
  <c r="BZ134" i="1" s="1"/>
  <c r="CA134" i="1" s="1"/>
  <c r="CB134" i="1" s="1"/>
  <c r="A136" i="1"/>
  <c r="BZ135" i="1" s="1"/>
  <c r="CA135" i="1" s="1"/>
  <c r="CB135" i="1" s="1"/>
  <c r="A137" i="1"/>
  <c r="BZ136" i="1" s="1"/>
  <c r="CA136" i="1" s="1"/>
  <c r="CB136" i="1" s="1"/>
  <c r="A138" i="1"/>
  <c r="BZ137" i="1" s="1"/>
  <c r="CA137" i="1" s="1"/>
  <c r="CB137" i="1" s="1"/>
  <c r="A139" i="1"/>
  <c r="BZ138" i="1" s="1"/>
  <c r="CA138" i="1" s="1"/>
  <c r="CB138" i="1" s="1"/>
  <c r="A140" i="1"/>
  <c r="BZ139" i="1" s="1"/>
  <c r="CA139" i="1" s="1"/>
  <c r="CB139" i="1" s="1"/>
  <c r="A141" i="1"/>
  <c r="BZ140" i="1" s="1"/>
  <c r="CA140" i="1" s="1"/>
  <c r="CB140" i="1" s="1"/>
  <c r="A142" i="1"/>
  <c r="BZ141" i="1" s="1"/>
  <c r="CA141" i="1" s="1"/>
  <c r="CB141" i="1" s="1"/>
  <c r="A143" i="1"/>
  <c r="BZ142" i="1" s="1"/>
  <c r="CA142" i="1" s="1"/>
  <c r="CB142" i="1" s="1"/>
  <c r="A144" i="1"/>
  <c r="BZ143" i="1" s="1"/>
  <c r="CA143" i="1" s="1"/>
  <c r="CB143" i="1" s="1"/>
  <c r="A145" i="1"/>
  <c r="BZ144" i="1" s="1"/>
  <c r="CA144" i="1" s="1"/>
  <c r="CB144" i="1" s="1"/>
  <c r="A146" i="1"/>
  <c r="BZ145" i="1" s="1"/>
  <c r="CA145" i="1" s="1"/>
  <c r="CB145" i="1" s="1"/>
  <c r="A147" i="1"/>
  <c r="BZ146" i="1" s="1"/>
  <c r="CA146" i="1" s="1"/>
  <c r="CB146" i="1" s="1"/>
  <c r="A148" i="1"/>
  <c r="BZ147" i="1" s="1"/>
  <c r="CA147" i="1" s="1"/>
  <c r="CB147" i="1" s="1"/>
  <c r="A149" i="1"/>
  <c r="BZ148" i="1" s="1"/>
  <c r="CA148" i="1" s="1"/>
  <c r="CB148" i="1" s="1"/>
  <c r="A150" i="1"/>
  <c r="BZ149" i="1" s="1"/>
  <c r="CA149" i="1" s="1"/>
  <c r="CB149" i="1" s="1"/>
  <c r="A151" i="1"/>
  <c r="BZ150" i="1" s="1"/>
  <c r="CA150" i="1" s="1"/>
  <c r="CB150" i="1" s="1"/>
  <c r="A152" i="1"/>
  <c r="BZ151" i="1" s="1"/>
  <c r="CA151" i="1" s="1"/>
  <c r="CB151" i="1" s="1"/>
  <c r="A153" i="1"/>
  <c r="BZ152" i="1" s="1"/>
  <c r="CA152" i="1" s="1"/>
  <c r="CB152" i="1" s="1"/>
  <c r="A154" i="1"/>
  <c r="BZ153" i="1" s="1"/>
  <c r="CA153" i="1" s="1"/>
  <c r="CB153" i="1" s="1"/>
  <c r="A155" i="1"/>
  <c r="BZ154" i="1" s="1"/>
  <c r="CA154" i="1" s="1"/>
  <c r="CB154" i="1" s="1"/>
  <c r="A156" i="1"/>
  <c r="BZ155" i="1" s="1"/>
  <c r="CA155" i="1" s="1"/>
  <c r="CB155" i="1" s="1"/>
  <c r="A157" i="1"/>
  <c r="BZ156" i="1" s="1"/>
  <c r="CA156" i="1" s="1"/>
  <c r="CB156" i="1" s="1"/>
  <c r="A158" i="1"/>
  <c r="BZ157" i="1" s="1"/>
  <c r="CA157" i="1" s="1"/>
  <c r="CB157" i="1" s="1"/>
  <c r="A159" i="1"/>
  <c r="BZ158" i="1" s="1"/>
  <c r="CA158" i="1" s="1"/>
  <c r="CB158" i="1" s="1"/>
  <c r="A160" i="1"/>
  <c r="BZ159" i="1" s="1"/>
  <c r="CA159" i="1" s="1"/>
  <c r="CB159" i="1" s="1"/>
  <c r="A161" i="1"/>
  <c r="BZ160" i="1" s="1"/>
  <c r="CA160" i="1" s="1"/>
  <c r="CB160" i="1" s="1"/>
  <c r="A162" i="1"/>
  <c r="BZ161" i="1" s="1"/>
  <c r="CA161" i="1" s="1"/>
  <c r="CB161" i="1" s="1"/>
  <c r="A163" i="1"/>
  <c r="BZ162" i="1" s="1"/>
  <c r="CA162" i="1" s="1"/>
  <c r="CB162" i="1" s="1"/>
  <c r="A164" i="1"/>
  <c r="BZ163" i="1" s="1"/>
  <c r="CA163" i="1" s="1"/>
  <c r="CB163" i="1" s="1"/>
  <c r="A165" i="1"/>
  <c r="BZ164" i="1" s="1"/>
  <c r="CA164" i="1" s="1"/>
  <c r="CB164" i="1" s="1"/>
  <c r="A166" i="1"/>
  <c r="BZ165" i="1" s="1"/>
  <c r="CA165" i="1" s="1"/>
  <c r="CB165" i="1" s="1"/>
  <c r="A167" i="1"/>
  <c r="BZ166" i="1" s="1"/>
  <c r="CA166" i="1" s="1"/>
  <c r="CB166" i="1" s="1"/>
  <c r="A168" i="1"/>
  <c r="BZ167" i="1" s="1"/>
  <c r="CA167" i="1" s="1"/>
  <c r="CB167" i="1" s="1"/>
  <c r="A169" i="1"/>
  <c r="BZ168" i="1" s="1"/>
  <c r="CA168" i="1" s="1"/>
  <c r="CB168" i="1" s="1"/>
  <c r="A170" i="1"/>
  <c r="BZ169" i="1" s="1"/>
  <c r="CA169" i="1" s="1"/>
  <c r="CB169" i="1" s="1"/>
  <c r="A171" i="1"/>
  <c r="BZ170" i="1" s="1"/>
  <c r="CA170" i="1" s="1"/>
  <c r="CB170" i="1" s="1"/>
  <c r="A172" i="1"/>
  <c r="BZ171" i="1" s="1"/>
  <c r="CA171" i="1" s="1"/>
  <c r="CB171" i="1" s="1"/>
  <c r="A173" i="1"/>
  <c r="BZ172" i="1" s="1"/>
  <c r="CA172" i="1" s="1"/>
  <c r="CB172" i="1" s="1"/>
  <c r="A174" i="1"/>
  <c r="BZ173" i="1" s="1"/>
  <c r="CA173" i="1" s="1"/>
  <c r="CB173" i="1" s="1"/>
  <c r="A175" i="1"/>
  <c r="BZ174" i="1" s="1"/>
  <c r="CA174" i="1" s="1"/>
  <c r="CB174" i="1" s="1"/>
  <c r="A176" i="1"/>
  <c r="BZ175" i="1" s="1"/>
  <c r="CA175" i="1" s="1"/>
  <c r="CB175" i="1" s="1"/>
  <c r="A177" i="1"/>
  <c r="BZ176" i="1" s="1"/>
  <c r="CA176" i="1" s="1"/>
  <c r="CB176" i="1" s="1"/>
  <c r="A178" i="1"/>
  <c r="BZ177" i="1" s="1"/>
  <c r="CA177" i="1" s="1"/>
  <c r="CB177" i="1" s="1"/>
  <c r="A179" i="1"/>
  <c r="BZ178" i="1" s="1"/>
  <c r="CA178" i="1" s="1"/>
  <c r="CB178" i="1" s="1"/>
  <c r="A180" i="1"/>
  <c r="BZ179" i="1" s="1"/>
  <c r="CA179" i="1" s="1"/>
  <c r="CB179" i="1" s="1"/>
  <c r="A181" i="1"/>
  <c r="BZ180" i="1" s="1"/>
  <c r="CA180" i="1" s="1"/>
  <c r="CB180" i="1" s="1"/>
  <c r="A182" i="1"/>
  <c r="BZ181" i="1" s="1"/>
  <c r="CA181" i="1" s="1"/>
  <c r="CB181" i="1" s="1"/>
  <c r="A183" i="1"/>
  <c r="BZ182" i="1" s="1"/>
  <c r="CA182" i="1" s="1"/>
  <c r="CB182" i="1" s="1"/>
  <c r="A184" i="1"/>
  <c r="BZ183" i="1" s="1"/>
  <c r="CA183" i="1" s="1"/>
  <c r="CB183" i="1" s="1"/>
  <c r="A185" i="1"/>
  <c r="BZ184" i="1" s="1"/>
  <c r="CA184" i="1" s="1"/>
  <c r="CB184" i="1" s="1"/>
  <c r="A186" i="1"/>
  <c r="BZ185" i="1" s="1"/>
  <c r="CA185" i="1" s="1"/>
  <c r="CB185" i="1" s="1"/>
  <c r="A187" i="1"/>
  <c r="BZ186" i="1" s="1"/>
  <c r="CA186" i="1" s="1"/>
  <c r="CB186" i="1" s="1"/>
  <c r="A188" i="1"/>
  <c r="BZ187" i="1" s="1"/>
  <c r="CA187" i="1" s="1"/>
  <c r="CB187" i="1" s="1"/>
  <c r="A189" i="1"/>
  <c r="BZ188" i="1" s="1"/>
  <c r="CA188" i="1" s="1"/>
  <c r="CB188" i="1" s="1"/>
  <c r="A190" i="1"/>
  <c r="BZ189" i="1" s="1"/>
  <c r="CA189" i="1" s="1"/>
  <c r="CB189" i="1" s="1"/>
  <c r="A191" i="1"/>
  <c r="BZ190" i="1" s="1"/>
  <c r="CA190" i="1" s="1"/>
  <c r="CB190" i="1" s="1"/>
  <c r="A192" i="1"/>
  <c r="BZ191" i="1" s="1"/>
  <c r="CA191" i="1" s="1"/>
  <c r="CB191" i="1" s="1"/>
  <c r="A193" i="1"/>
  <c r="BZ192" i="1" s="1"/>
  <c r="CA192" i="1" s="1"/>
  <c r="CB192" i="1" s="1"/>
  <c r="A194" i="1"/>
  <c r="BZ193" i="1" s="1"/>
  <c r="CA193" i="1" s="1"/>
  <c r="CB193" i="1" s="1"/>
  <c r="A195" i="1"/>
  <c r="BZ194" i="1" s="1"/>
  <c r="CA194" i="1" s="1"/>
  <c r="CB194" i="1" s="1"/>
  <c r="A196" i="1"/>
  <c r="BZ195" i="1" s="1"/>
  <c r="CA195" i="1" s="1"/>
  <c r="CB195" i="1" s="1"/>
  <c r="A197" i="1"/>
  <c r="BZ196" i="1" s="1"/>
  <c r="CA196" i="1" s="1"/>
  <c r="CB196" i="1" s="1"/>
  <c r="A198" i="1"/>
  <c r="BZ197" i="1" s="1"/>
  <c r="CA197" i="1" s="1"/>
  <c r="CB197" i="1" s="1"/>
  <c r="A199" i="1"/>
  <c r="BZ198" i="1" s="1"/>
  <c r="CA198" i="1" s="1"/>
  <c r="CB198" i="1" s="1"/>
  <c r="A200" i="1"/>
  <c r="BZ199" i="1" s="1"/>
  <c r="CA199" i="1" s="1"/>
  <c r="CB199" i="1" s="1"/>
  <c r="A201" i="1"/>
  <c r="BZ200" i="1" s="1"/>
  <c r="CA200" i="1" s="1"/>
  <c r="CB200" i="1" s="1"/>
  <c r="A202" i="1"/>
  <c r="BZ201" i="1" s="1"/>
  <c r="CA201" i="1" s="1"/>
  <c r="CB201" i="1" s="1"/>
  <c r="A203" i="1"/>
  <c r="BZ202" i="1" s="1"/>
  <c r="CA202" i="1" s="1"/>
  <c r="CB202" i="1" s="1"/>
  <c r="A4" i="1"/>
  <c r="X52" i="2"/>
  <c r="X51" i="2"/>
  <c r="X50" i="2"/>
  <c r="X49" i="2"/>
  <c r="X48" i="2"/>
  <c r="X47" i="2"/>
  <c r="X46" i="2"/>
  <c r="X45" i="2"/>
  <c r="X44" i="2"/>
  <c r="X43" i="2"/>
  <c r="X42" i="2"/>
  <c r="X41" i="2"/>
  <c r="X40" i="2"/>
  <c r="X39" i="2"/>
  <c r="X38" i="2"/>
  <c r="X37" i="2"/>
  <c r="X36" i="2"/>
  <c r="X35" i="2"/>
  <c r="X34" i="2"/>
  <c r="X33" i="2"/>
  <c r="X32" i="2"/>
  <c r="X31" i="2"/>
  <c r="X30" i="2"/>
  <c r="X29" i="2"/>
  <c r="X28" i="2"/>
  <c r="X27" i="2"/>
  <c r="X26" i="2"/>
  <c r="X25" i="2"/>
  <c r="X24" i="2"/>
  <c r="X23" i="2"/>
  <c r="X22" i="2"/>
  <c r="X21" i="2"/>
  <c r="X20" i="2"/>
  <c r="X19" i="2"/>
  <c r="X18" i="2"/>
  <c r="X17" i="2"/>
  <c r="X16" i="2"/>
  <c r="X15" i="2"/>
  <c r="X14" i="2"/>
  <c r="X13" i="2"/>
  <c r="X12" i="2"/>
  <c r="X11" i="2"/>
  <c r="X10" i="2"/>
  <c r="X9" i="2"/>
  <c r="X8" i="2"/>
  <c r="X7" i="2"/>
  <c r="X6" i="2"/>
  <c r="X5" i="2"/>
  <c r="X4" i="2"/>
  <c r="X3" i="2"/>
  <c r="X2" i="2"/>
  <c r="CC200" i="1" l="1"/>
  <c r="CG200" i="1"/>
  <c r="CD200" i="1"/>
  <c r="CE200" i="1"/>
  <c r="CF200" i="1"/>
  <c r="CC184" i="1"/>
  <c r="CG184" i="1"/>
  <c r="CD184" i="1"/>
  <c r="CE184" i="1"/>
  <c r="CF184" i="1"/>
  <c r="CF168" i="1"/>
  <c r="CD168" i="1"/>
  <c r="CG168" i="1"/>
  <c r="CC168" i="1"/>
  <c r="CE168" i="1"/>
  <c r="CF152" i="1"/>
  <c r="CC152" i="1"/>
  <c r="CG152" i="1"/>
  <c r="CD152" i="1"/>
  <c r="CE152" i="1"/>
  <c r="CF136" i="1"/>
  <c r="CC136" i="1"/>
  <c r="CG136" i="1"/>
  <c r="CD136" i="1"/>
  <c r="CE136" i="1"/>
  <c r="CD128" i="1"/>
  <c r="CE128" i="1"/>
  <c r="CF128" i="1"/>
  <c r="CC128" i="1"/>
  <c r="CG128" i="1"/>
  <c r="CD120" i="1"/>
  <c r="CE120" i="1"/>
  <c r="CF120" i="1"/>
  <c r="CC120" i="1"/>
  <c r="CG120" i="1"/>
  <c r="CD112" i="1"/>
  <c r="CE112" i="1"/>
  <c r="CF112" i="1"/>
  <c r="CC112" i="1"/>
  <c r="CG112" i="1"/>
  <c r="CD104" i="1"/>
  <c r="CE104" i="1"/>
  <c r="CF104" i="1"/>
  <c r="CC104" i="1"/>
  <c r="CG104" i="1"/>
  <c r="CD100" i="1"/>
  <c r="CE100" i="1"/>
  <c r="CF100" i="1"/>
  <c r="CC100" i="1"/>
  <c r="CG100" i="1"/>
  <c r="CD96" i="1"/>
  <c r="CE96" i="1"/>
  <c r="CF96" i="1"/>
  <c r="CC96" i="1"/>
  <c r="CG96" i="1"/>
  <c r="CD92" i="1"/>
  <c r="CF92" i="1"/>
  <c r="CC92" i="1"/>
  <c r="CE92" i="1"/>
  <c r="CG92" i="1"/>
  <c r="CD88" i="1"/>
  <c r="CE88" i="1"/>
  <c r="CF88" i="1"/>
  <c r="CC88" i="1"/>
  <c r="CG88" i="1"/>
  <c r="CD84" i="1"/>
  <c r="CE84" i="1"/>
  <c r="CF84" i="1"/>
  <c r="CG84" i="1"/>
  <c r="CC84" i="1"/>
  <c r="CD80" i="1"/>
  <c r="CE80" i="1"/>
  <c r="CF80" i="1"/>
  <c r="CC80" i="1"/>
  <c r="CG80" i="1"/>
  <c r="CD76" i="1"/>
  <c r="CE76" i="1"/>
  <c r="CF76" i="1"/>
  <c r="CC76" i="1"/>
  <c r="CG76" i="1"/>
  <c r="CE72" i="1"/>
  <c r="CF72" i="1"/>
  <c r="CC72" i="1"/>
  <c r="CG72" i="1"/>
  <c r="CD72" i="1"/>
  <c r="CE68" i="1"/>
  <c r="CF68" i="1"/>
  <c r="CC68" i="1"/>
  <c r="CG68" i="1"/>
  <c r="CD68" i="1"/>
  <c r="CE64" i="1"/>
  <c r="CF64" i="1"/>
  <c r="CC64" i="1"/>
  <c r="CG64" i="1"/>
  <c r="CD64" i="1"/>
  <c r="CE60" i="1"/>
  <c r="CF60" i="1"/>
  <c r="CC60" i="1"/>
  <c r="CG60" i="1"/>
  <c r="CD60" i="1"/>
  <c r="CF56" i="1"/>
  <c r="CE56" i="1"/>
  <c r="CG56" i="1"/>
  <c r="CC56" i="1"/>
  <c r="CD56" i="1"/>
  <c r="CF52" i="1"/>
  <c r="CD52" i="1"/>
  <c r="CE52" i="1"/>
  <c r="CC52" i="1"/>
  <c r="CG52" i="1"/>
  <c r="CE48" i="1"/>
  <c r="CF48" i="1"/>
  <c r="CC48" i="1"/>
  <c r="CG48" i="1"/>
  <c r="CD48" i="1"/>
  <c r="CE44" i="1"/>
  <c r="CF44" i="1"/>
  <c r="CC44" i="1"/>
  <c r="CG44" i="1"/>
  <c r="CD44" i="1"/>
  <c r="CE40" i="1"/>
  <c r="CF40" i="1"/>
  <c r="CC40" i="1"/>
  <c r="CG40" i="1"/>
  <c r="CD40" i="1"/>
  <c r="CE36" i="1"/>
  <c r="CF36" i="1"/>
  <c r="CC36" i="1"/>
  <c r="CG36" i="1"/>
  <c r="CD36" i="1"/>
  <c r="CE32" i="1"/>
  <c r="CC32" i="1"/>
  <c r="CG32" i="1"/>
  <c r="CD32" i="1"/>
  <c r="CF32" i="1"/>
  <c r="CE28" i="1"/>
  <c r="CF28" i="1"/>
  <c r="CC28" i="1"/>
  <c r="CG28" i="1"/>
  <c r="CD28" i="1"/>
  <c r="CE24" i="1"/>
  <c r="CF24" i="1"/>
  <c r="CC24" i="1"/>
  <c r="CG24" i="1"/>
  <c r="CD24" i="1"/>
  <c r="CF20" i="1"/>
  <c r="CC20" i="1"/>
  <c r="CG20" i="1"/>
  <c r="CD20" i="1"/>
  <c r="CE20" i="1"/>
  <c r="CF16" i="1"/>
  <c r="CC16" i="1"/>
  <c r="CG16" i="1"/>
  <c r="CD16" i="1"/>
  <c r="CE16" i="1"/>
  <c r="CC12" i="1"/>
  <c r="CG12" i="1"/>
  <c r="CD12" i="1"/>
  <c r="CE12" i="1"/>
  <c r="CF12" i="1"/>
  <c r="CC8" i="1"/>
  <c r="CG8" i="1"/>
  <c r="CD8" i="1"/>
  <c r="CE8" i="1"/>
  <c r="CF8" i="1"/>
  <c r="CC4" i="1"/>
  <c r="CG4" i="1"/>
  <c r="CD4" i="1"/>
  <c r="CE4" i="1"/>
  <c r="CF4" i="1"/>
  <c r="CC196" i="1"/>
  <c r="CG196" i="1"/>
  <c r="CD196" i="1"/>
  <c r="CE196" i="1"/>
  <c r="CF196" i="1"/>
  <c r="CC180" i="1"/>
  <c r="CG180" i="1"/>
  <c r="CD180" i="1"/>
  <c r="CE180" i="1"/>
  <c r="CF180" i="1"/>
  <c r="CE164" i="1"/>
  <c r="CF164" i="1"/>
  <c r="CC164" i="1"/>
  <c r="CG164" i="1"/>
  <c r="CD164" i="1"/>
  <c r="CF148" i="1"/>
  <c r="CC148" i="1"/>
  <c r="CG148" i="1"/>
  <c r="CD148" i="1"/>
  <c r="CE148" i="1"/>
  <c r="CF132" i="1"/>
  <c r="CC132" i="1"/>
  <c r="CG132" i="1"/>
  <c r="CD132" i="1"/>
  <c r="CE132" i="1"/>
  <c r="CD124" i="1"/>
  <c r="CE124" i="1"/>
  <c r="CF124" i="1"/>
  <c r="CG124" i="1"/>
  <c r="CC124" i="1"/>
  <c r="CD116" i="1"/>
  <c r="CE116" i="1"/>
  <c r="CF116" i="1"/>
  <c r="CC116" i="1"/>
  <c r="CG116" i="1"/>
  <c r="CD108" i="1"/>
  <c r="CE108" i="1"/>
  <c r="CF108" i="1"/>
  <c r="CG108" i="1"/>
  <c r="CC108" i="1"/>
  <c r="CF199" i="1"/>
  <c r="CC199" i="1"/>
  <c r="CG199" i="1"/>
  <c r="CD199" i="1"/>
  <c r="CE199" i="1"/>
  <c r="CF195" i="1"/>
  <c r="CC195" i="1"/>
  <c r="CG195" i="1"/>
  <c r="CD195" i="1"/>
  <c r="CE195" i="1"/>
  <c r="CF191" i="1"/>
  <c r="CC191" i="1"/>
  <c r="CG191" i="1"/>
  <c r="CD191" i="1"/>
  <c r="CE191" i="1"/>
  <c r="CF187" i="1"/>
  <c r="CC187" i="1"/>
  <c r="CG187" i="1"/>
  <c r="CD187" i="1"/>
  <c r="CE187" i="1"/>
  <c r="CF183" i="1"/>
  <c r="CC183" i="1"/>
  <c r="CG183" i="1"/>
  <c r="CD183" i="1"/>
  <c r="CE183" i="1"/>
  <c r="CF179" i="1"/>
  <c r="CC179" i="1"/>
  <c r="CG179" i="1"/>
  <c r="CD179" i="1"/>
  <c r="CE179" i="1"/>
  <c r="CF175" i="1"/>
  <c r="CC175" i="1"/>
  <c r="CG175" i="1"/>
  <c r="CD175" i="1"/>
  <c r="CE175" i="1"/>
  <c r="CE171" i="1"/>
  <c r="CC171" i="1"/>
  <c r="CG171" i="1"/>
  <c r="CD171" i="1"/>
  <c r="CF171" i="1"/>
  <c r="CE167" i="1"/>
  <c r="CC167" i="1"/>
  <c r="CG167" i="1"/>
  <c r="CF167" i="1"/>
  <c r="CD167" i="1"/>
  <c r="CE163" i="1"/>
  <c r="CC163" i="1"/>
  <c r="CG163" i="1"/>
  <c r="CD163" i="1"/>
  <c r="CF163" i="1"/>
  <c r="CE159" i="1"/>
  <c r="CC159" i="1"/>
  <c r="CG159" i="1"/>
  <c r="CF159" i="1"/>
  <c r="CD159" i="1"/>
  <c r="CE155" i="1"/>
  <c r="CF155" i="1"/>
  <c r="CC155" i="1"/>
  <c r="CG155" i="1"/>
  <c r="CD155" i="1"/>
  <c r="CE151" i="1"/>
  <c r="CF151" i="1"/>
  <c r="CC151" i="1"/>
  <c r="CG151" i="1"/>
  <c r="CD151" i="1"/>
  <c r="CE147" i="1"/>
  <c r="CF147" i="1"/>
  <c r="CC147" i="1"/>
  <c r="CG147" i="1"/>
  <c r="CD147" i="1"/>
  <c r="CE143" i="1"/>
  <c r="CF143" i="1"/>
  <c r="CC143" i="1"/>
  <c r="CG143" i="1"/>
  <c r="CD143" i="1"/>
  <c r="CE139" i="1"/>
  <c r="CF139" i="1"/>
  <c r="CC139" i="1"/>
  <c r="CG139" i="1"/>
  <c r="CD139" i="1"/>
  <c r="CE135" i="1"/>
  <c r="CF135" i="1"/>
  <c r="CC135" i="1"/>
  <c r="CG135" i="1"/>
  <c r="CD135" i="1"/>
  <c r="CE131" i="1"/>
  <c r="CF131" i="1"/>
  <c r="CC131" i="1"/>
  <c r="CG131" i="1"/>
  <c r="CD131" i="1"/>
  <c r="CC127" i="1"/>
  <c r="CG127" i="1"/>
  <c r="CD127" i="1"/>
  <c r="CE127" i="1"/>
  <c r="CF127" i="1"/>
  <c r="CC123" i="1"/>
  <c r="CG123" i="1"/>
  <c r="CD123" i="1"/>
  <c r="CE123" i="1"/>
  <c r="CF123" i="1"/>
  <c r="CC119" i="1"/>
  <c r="CG119" i="1"/>
  <c r="CD119" i="1"/>
  <c r="CE119" i="1"/>
  <c r="CF119" i="1"/>
  <c r="CC115" i="1"/>
  <c r="CG115" i="1"/>
  <c r="CD115" i="1"/>
  <c r="CE115" i="1"/>
  <c r="CF115" i="1"/>
  <c r="CC111" i="1"/>
  <c r="CG111" i="1"/>
  <c r="CD111" i="1"/>
  <c r="CE111" i="1"/>
  <c r="CF111" i="1"/>
  <c r="CC107" i="1"/>
  <c r="CG107" i="1"/>
  <c r="CD107" i="1"/>
  <c r="CE107" i="1"/>
  <c r="CF107" i="1"/>
  <c r="CC103" i="1"/>
  <c r="CG103" i="1"/>
  <c r="CD103" i="1"/>
  <c r="CE103" i="1"/>
  <c r="CF103" i="1"/>
  <c r="CC99" i="1"/>
  <c r="CG99" i="1"/>
  <c r="CD99" i="1"/>
  <c r="CE99" i="1"/>
  <c r="CF99" i="1"/>
  <c r="CC95" i="1"/>
  <c r="CG95" i="1"/>
  <c r="CD95" i="1"/>
  <c r="CE95" i="1"/>
  <c r="CF95" i="1"/>
  <c r="CC91" i="1"/>
  <c r="CG91" i="1"/>
  <c r="CE91" i="1"/>
  <c r="CD91" i="1"/>
  <c r="CF91" i="1"/>
  <c r="CC87" i="1"/>
  <c r="CG87" i="1"/>
  <c r="CD87" i="1"/>
  <c r="CE87" i="1"/>
  <c r="CF87" i="1"/>
  <c r="CC83" i="1"/>
  <c r="CG83" i="1"/>
  <c r="CD83" i="1"/>
  <c r="CE83" i="1"/>
  <c r="CF83" i="1"/>
  <c r="CC79" i="1"/>
  <c r="CG79" i="1"/>
  <c r="CD79" i="1"/>
  <c r="CE79" i="1"/>
  <c r="CF79" i="1"/>
  <c r="CD75" i="1"/>
  <c r="CG75" i="1"/>
  <c r="CC75" i="1"/>
  <c r="CE75" i="1"/>
  <c r="CF75" i="1"/>
  <c r="CD71" i="1"/>
  <c r="CE71" i="1"/>
  <c r="CF71" i="1"/>
  <c r="CC71" i="1"/>
  <c r="CG71" i="1"/>
  <c r="CD67" i="1"/>
  <c r="CE67" i="1"/>
  <c r="CF67" i="1"/>
  <c r="CG67" i="1"/>
  <c r="CC67" i="1"/>
  <c r="CD63" i="1"/>
  <c r="CE63" i="1"/>
  <c r="CF63" i="1"/>
  <c r="CC63" i="1"/>
  <c r="CG63" i="1"/>
  <c r="CD59" i="1"/>
  <c r="CE59" i="1"/>
  <c r="CF59" i="1"/>
  <c r="CC59" i="1"/>
  <c r="CG59" i="1"/>
  <c r="CE55" i="1"/>
  <c r="CD55" i="1"/>
  <c r="CF55" i="1"/>
  <c r="CG55" i="1"/>
  <c r="CC55" i="1"/>
  <c r="CD51" i="1"/>
  <c r="CF51" i="1"/>
  <c r="CC51" i="1"/>
  <c r="CG51" i="1"/>
  <c r="CE51" i="1"/>
  <c r="CD47" i="1"/>
  <c r="CE47" i="1"/>
  <c r="CF47" i="1"/>
  <c r="CG47" i="1"/>
  <c r="CC47" i="1"/>
  <c r="CD43" i="1"/>
  <c r="CE43" i="1"/>
  <c r="CF43" i="1"/>
  <c r="CC43" i="1"/>
  <c r="CG43" i="1"/>
  <c r="CD39" i="1"/>
  <c r="CE39" i="1"/>
  <c r="CF39" i="1"/>
  <c r="CG39" i="1"/>
  <c r="CC39" i="1"/>
  <c r="CD35" i="1"/>
  <c r="CE35" i="1"/>
  <c r="CF35" i="1"/>
  <c r="CC35" i="1"/>
  <c r="CG35" i="1"/>
  <c r="CD31" i="1"/>
  <c r="CF31" i="1"/>
  <c r="CC31" i="1"/>
  <c r="CE31" i="1"/>
  <c r="CG31" i="1"/>
  <c r="CD27" i="1"/>
  <c r="CE27" i="1"/>
  <c r="CF27" i="1"/>
  <c r="CC27" i="1"/>
  <c r="CG27" i="1"/>
  <c r="CD23" i="1"/>
  <c r="CE23" i="1"/>
  <c r="CF23" i="1"/>
  <c r="CC23" i="1"/>
  <c r="CG23" i="1"/>
  <c r="CE19" i="1"/>
  <c r="CF19" i="1"/>
  <c r="CC19" i="1"/>
  <c r="CG19" i="1"/>
  <c r="CD19" i="1"/>
  <c r="AM15" i="1"/>
  <c r="BZ15" i="1"/>
  <c r="CA15" i="1" s="1"/>
  <c r="CB15" i="1" s="1"/>
  <c r="CF11" i="1"/>
  <c r="CC11" i="1"/>
  <c r="CG11" i="1"/>
  <c r="CD11" i="1"/>
  <c r="CE11" i="1"/>
  <c r="CF7" i="1"/>
  <c r="CC7" i="1"/>
  <c r="CG7" i="1"/>
  <c r="CD7" i="1"/>
  <c r="CE7" i="1"/>
  <c r="CC188" i="1"/>
  <c r="CG188" i="1"/>
  <c r="CD188" i="1"/>
  <c r="CE188" i="1"/>
  <c r="CF188" i="1"/>
  <c r="CF172" i="1"/>
  <c r="CD172" i="1"/>
  <c r="CC172" i="1"/>
  <c r="CE172" i="1"/>
  <c r="CG172" i="1"/>
  <c r="CF156" i="1"/>
  <c r="CC156" i="1"/>
  <c r="CG156" i="1"/>
  <c r="CD156" i="1"/>
  <c r="CE156" i="1"/>
  <c r="CF140" i="1"/>
  <c r="CC140" i="1"/>
  <c r="CG140" i="1"/>
  <c r="CD140" i="1"/>
  <c r="CE140" i="1"/>
  <c r="CE198" i="1"/>
  <c r="CF198" i="1"/>
  <c r="CC198" i="1"/>
  <c r="CG198" i="1"/>
  <c r="CD198" i="1"/>
  <c r="CE194" i="1"/>
  <c r="CF194" i="1"/>
  <c r="CC194" i="1"/>
  <c r="CG194" i="1"/>
  <c r="CD194" i="1"/>
  <c r="CE190" i="1"/>
  <c r="CF190" i="1"/>
  <c r="CC190" i="1"/>
  <c r="CG190" i="1"/>
  <c r="CD190" i="1"/>
  <c r="CE186" i="1"/>
  <c r="CF186" i="1"/>
  <c r="CC186" i="1"/>
  <c r="CG186" i="1"/>
  <c r="CD186" i="1"/>
  <c r="CE182" i="1"/>
  <c r="CF182" i="1"/>
  <c r="CC182" i="1"/>
  <c r="CG182" i="1"/>
  <c r="CD182" i="1"/>
  <c r="CE178" i="1"/>
  <c r="CF178" i="1"/>
  <c r="CC178" i="1"/>
  <c r="CG178" i="1"/>
  <c r="CD178" i="1"/>
  <c r="CE174" i="1"/>
  <c r="CF174" i="1"/>
  <c r="CC174" i="1"/>
  <c r="CG174" i="1"/>
  <c r="CD174" i="1"/>
  <c r="CD170" i="1"/>
  <c r="CF170" i="1"/>
  <c r="CC170" i="1"/>
  <c r="CE170" i="1"/>
  <c r="CG170" i="1"/>
  <c r="CC166" i="1"/>
  <c r="CG166" i="1"/>
  <c r="CD166" i="1"/>
  <c r="CE166" i="1"/>
  <c r="CF166" i="1"/>
  <c r="CD162" i="1"/>
  <c r="CF162" i="1"/>
  <c r="CC162" i="1"/>
  <c r="CE162" i="1"/>
  <c r="CG162" i="1"/>
  <c r="CD158" i="1"/>
  <c r="CE158" i="1"/>
  <c r="CF158" i="1"/>
  <c r="CC158" i="1"/>
  <c r="CG158" i="1"/>
  <c r="CD154" i="1"/>
  <c r="CE154" i="1"/>
  <c r="CF154" i="1"/>
  <c r="CC154" i="1"/>
  <c r="CG154" i="1"/>
  <c r="CD150" i="1"/>
  <c r="CE150" i="1"/>
  <c r="CF150" i="1"/>
  <c r="CG150" i="1"/>
  <c r="CC150" i="1"/>
  <c r="CD146" i="1"/>
  <c r="CE146" i="1"/>
  <c r="CF146" i="1"/>
  <c r="CC146" i="1"/>
  <c r="CG146" i="1"/>
  <c r="CD142" i="1"/>
  <c r="CE142" i="1"/>
  <c r="CF142" i="1"/>
  <c r="CC142" i="1"/>
  <c r="CG142" i="1"/>
  <c r="CD138" i="1"/>
  <c r="CE138" i="1"/>
  <c r="CF138" i="1"/>
  <c r="CC138" i="1"/>
  <c r="CG138" i="1"/>
  <c r="CD134" i="1"/>
  <c r="CE134" i="1"/>
  <c r="CF134" i="1"/>
  <c r="CG134" i="1"/>
  <c r="CC134" i="1"/>
  <c r="CF130" i="1"/>
  <c r="CD130" i="1"/>
  <c r="CC130" i="1"/>
  <c r="CE130" i="1"/>
  <c r="CG130" i="1"/>
  <c r="CF126" i="1"/>
  <c r="CC126" i="1"/>
  <c r="CG126" i="1"/>
  <c r="CD126" i="1"/>
  <c r="CE126" i="1"/>
  <c r="CF122" i="1"/>
  <c r="CC122" i="1"/>
  <c r="CG122" i="1"/>
  <c r="CD122" i="1"/>
  <c r="CE122" i="1"/>
  <c r="CF118" i="1"/>
  <c r="CC118" i="1"/>
  <c r="CG118" i="1"/>
  <c r="CD118" i="1"/>
  <c r="CE118" i="1"/>
  <c r="CF114" i="1"/>
  <c r="CC114" i="1"/>
  <c r="CG114" i="1"/>
  <c r="CD114" i="1"/>
  <c r="CE114" i="1"/>
  <c r="CF110" i="1"/>
  <c r="CC110" i="1"/>
  <c r="CG110" i="1"/>
  <c r="CD110" i="1"/>
  <c r="CE110" i="1"/>
  <c r="CF106" i="1"/>
  <c r="CC106" i="1"/>
  <c r="CG106" i="1"/>
  <c r="CD106" i="1"/>
  <c r="CE106" i="1"/>
  <c r="CF102" i="1"/>
  <c r="CC102" i="1"/>
  <c r="CG102" i="1"/>
  <c r="CD102" i="1"/>
  <c r="CE102" i="1"/>
  <c r="CF98" i="1"/>
  <c r="CC98" i="1"/>
  <c r="CG98" i="1"/>
  <c r="CD98" i="1"/>
  <c r="CE98" i="1"/>
  <c r="CF94" i="1"/>
  <c r="CC94" i="1"/>
  <c r="CG94" i="1"/>
  <c r="CD94" i="1"/>
  <c r="CE94" i="1"/>
  <c r="CF90" i="1"/>
  <c r="CC90" i="1"/>
  <c r="CG90" i="1"/>
  <c r="CD90" i="1"/>
  <c r="CE90" i="1"/>
  <c r="CF86" i="1"/>
  <c r="CC86" i="1"/>
  <c r="CG86" i="1"/>
  <c r="CD86" i="1"/>
  <c r="CE86" i="1"/>
  <c r="CF82" i="1"/>
  <c r="CC82" i="1"/>
  <c r="CG82" i="1"/>
  <c r="CD82" i="1"/>
  <c r="CE82" i="1"/>
  <c r="CF78" i="1"/>
  <c r="CC78" i="1"/>
  <c r="CG78" i="1"/>
  <c r="CD78" i="1"/>
  <c r="CE78" i="1"/>
  <c r="CC74" i="1"/>
  <c r="CG74" i="1"/>
  <c r="CE74" i="1"/>
  <c r="CD74" i="1"/>
  <c r="CF74" i="1"/>
  <c r="CC70" i="1"/>
  <c r="CG70" i="1"/>
  <c r="CD70" i="1"/>
  <c r="CE70" i="1"/>
  <c r="CF70" i="1"/>
  <c r="CC66" i="1"/>
  <c r="CG66" i="1"/>
  <c r="CD66" i="1"/>
  <c r="CE66" i="1"/>
  <c r="CF66" i="1"/>
  <c r="CC62" i="1"/>
  <c r="CG62" i="1"/>
  <c r="CD62" i="1"/>
  <c r="CE62" i="1"/>
  <c r="CF62" i="1"/>
  <c r="CC58" i="1"/>
  <c r="CG58" i="1"/>
  <c r="CD58" i="1"/>
  <c r="CE58" i="1"/>
  <c r="CF58" i="1"/>
  <c r="CD54" i="1"/>
  <c r="CC54" i="1"/>
  <c r="CG54" i="1"/>
  <c r="CE54" i="1"/>
  <c r="CF54" i="1"/>
  <c r="CC50" i="1"/>
  <c r="CG50" i="1"/>
  <c r="CD50" i="1"/>
  <c r="CE50" i="1"/>
  <c r="CF50" i="1"/>
  <c r="CC46" i="1"/>
  <c r="CG46" i="1"/>
  <c r="CD46" i="1"/>
  <c r="CE46" i="1"/>
  <c r="CF46" i="1"/>
  <c r="CC42" i="1"/>
  <c r="CG42" i="1"/>
  <c r="CD42" i="1"/>
  <c r="CE42" i="1"/>
  <c r="CF42" i="1"/>
  <c r="CC38" i="1"/>
  <c r="CG38" i="1"/>
  <c r="CD38" i="1"/>
  <c r="CE38" i="1"/>
  <c r="CF38" i="1"/>
  <c r="CC34" i="1"/>
  <c r="CG34" i="1"/>
  <c r="CD34" i="1"/>
  <c r="CE34" i="1"/>
  <c r="CF34" i="1"/>
  <c r="CC30" i="1"/>
  <c r="CG30" i="1"/>
  <c r="CD30" i="1"/>
  <c r="CE30" i="1"/>
  <c r="CF30" i="1"/>
  <c r="CC26" i="1"/>
  <c r="CG26" i="1"/>
  <c r="CD26" i="1"/>
  <c r="CE26" i="1"/>
  <c r="CF26" i="1"/>
  <c r="CD22" i="1"/>
  <c r="CE22" i="1"/>
  <c r="CF22" i="1"/>
  <c r="CC22" i="1"/>
  <c r="CG22" i="1"/>
  <c r="CD18" i="1"/>
  <c r="CE18" i="1"/>
  <c r="CF18" i="1"/>
  <c r="CC18" i="1"/>
  <c r="CG18" i="1"/>
  <c r="CE14" i="1"/>
  <c r="CF14" i="1"/>
  <c r="CC14" i="1"/>
  <c r="CG14" i="1"/>
  <c r="CD14" i="1"/>
  <c r="CE10" i="1"/>
  <c r="CF10" i="1"/>
  <c r="CC10" i="1"/>
  <c r="CG10" i="1"/>
  <c r="CD10" i="1"/>
  <c r="CE6" i="1"/>
  <c r="CF6" i="1"/>
  <c r="CC6" i="1"/>
  <c r="CG6" i="1"/>
  <c r="CD6" i="1"/>
  <c r="CC192" i="1"/>
  <c r="CG192" i="1"/>
  <c r="CD192" i="1"/>
  <c r="CE192" i="1"/>
  <c r="CF192" i="1"/>
  <c r="CC176" i="1"/>
  <c r="CG176" i="1"/>
  <c r="CD176" i="1"/>
  <c r="CE176" i="1"/>
  <c r="CF176" i="1"/>
  <c r="CF160" i="1"/>
  <c r="CD160" i="1"/>
  <c r="CG160" i="1"/>
  <c r="CC160" i="1"/>
  <c r="CE160" i="1"/>
  <c r="CF144" i="1"/>
  <c r="CC144" i="1"/>
  <c r="CG144" i="1"/>
  <c r="CD144" i="1"/>
  <c r="CE144" i="1"/>
  <c r="CE202" i="1"/>
  <c r="CF202" i="1"/>
  <c r="CC202" i="1"/>
  <c r="CG202" i="1"/>
  <c r="CD202" i="1"/>
  <c r="CD201" i="1"/>
  <c r="CE201" i="1"/>
  <c r="CF201" i="1"/>
  <c r="CC201" i="1"/>
  <c r="CG201" i="1"/>
  <c r="CD197" i="1"/>
  <c r="CE197" i="1"/>
  <c r="CF197" i="1"/>
  <c r="CC197" i="1"/>
  <c r="CG197" i="1"/>
  <c r="CD193" i="1"/>
  <c r="CE193" i="1"/>
  <c r="CF193" i="1"/>
  <c r="CC193" i="1"/>
  <c r="CG193" i="1"/>
  <c r="CD189" i="1"/>
  <c r="CE189" i="1"/>
  <c r="CF189" i="1"/>
  <c r="CC189" i="1"/>
  <c r="CG189" i="1"/>
  <c r="CD185" i="1"/>
  <c r="CE185" i="1"/>
  <c r="CF185" i="1"/>
  <c r="CC185" i="1"/>
  <c r="CG185" i="1"/>
  <c r="CD181" i="1"/>
  <c r="CE181" i="1"/>
  <c r="CF181" i="1"/>
  <c r="CC181" i="1"/>
  <c r="CG181" i="1"/>
  <c r="CD177" i="1"/>
  <c r="CE177" i="1"/>
  <c r="CF177" i="1"/>
  <c r="CC177" i="1"/>
  <c r="CG177" i="1"/>
  <c r="CC173" i="1"/>
  <c r="CG173" i="1"/>
  <c r="CE173" i="1"/>
  <c r="CD173" i="1"/>
  <c r="CF173" i="1"/>
  <c r="CC169" i="1"/>
  <c r="CG169" i="1"/>
  <c r="CE169" i="1"/>
  <c r="CD169" i="1"/>
  <c r="CF169" i="1"/>
  <c r="CF165" i="1"/>
  <c r="CC165" i="1"/>
  <c r="CG165" i="1"/>
  <c r="CD165" i="1"/>
  <c r="CE165" i="1"/>
  <c r="CC161" i="1"/>
  <c r="CG161" i="1"/>
  <c r="CE161" i="1"/>
  <c r="CD161" i="1"/>
  <c r="CF161" i="1"/>
  <c r="CC157" i="1"/>
  <c r="CG157" i="1"/>
  <c r="CD157" i="1"/>
  <c r="CE157" i="1"/>
  <c r="CF157" i="1"/>
  <c r="CC153" i="1"/>
  <c r="CG153" i="1"/>
  <c r="CD153" i="1"/>
  <c r="CE153" i="1"/>
  <c r="CF153" i="1"/>
  <c r="CC149" i="1"/>
  <c r="CG149" i="1"/>
  <c r="CD149" i="1"/>
  <c r="CE149" i="1"/>
  <c r="CF149" i="1"/>
  <c r="CC145" i="1"/>
  <c r="CG145" i="1"/>
  <c r="CD145" i="1"/>
  <c r="CE145" i="1"/>
  <c r="CF145" i="1"/>
  <c r="CC141" i="1"/>
  <c r="CG141" i="1"/>
  <c r="CD141" i="1"/>
  <c r="CE141" i="1"/>
  <c r="CF141" i="1"/>
  <c r="CC137" i="1"/>
  <c r="CG137" i="1"/>
  <c r="CD137" i="1"/>
  <c r="CE137" i="1"/>
  <c r="CF137" i="1"/>
  <c r="CC133" i="1"/>
  <c r="CG133" i="1"/>
  <c r="CD133" i="1"/>
  <c r="CE133" i="1"/>
  <c r="CF133" i="1"/>
  <c r="CE129" i="1"/>
  <c r="CF129" i="1"/>
  <c r="CC129" i="1"/>
  <c r="CG129" i="1"/>
  <c r="CD129" i="1"/>
  <c r="CE125" i="1"/>
  <c r="CF125" i="1"/>
  <c r="CC125" i="1"/>
  <c r="CG125" i="1"/>
  <c r="CD125" i="1"/>
  <c r="CE121" i="1"/>
  <c r="CF121" i="1"/>
  <c r="CC121" i="1"/>
  <c r="CG121" i="1"/>
  <c r="CD121" i="1"/>
  <c r="CE117" i="1"/>
  <c r="CF117" i="1"/>
  <c r="CC117" i="1"/>
  <c r="CG117" i="1"/>
  <c r="CD117" i="1"/>
  <c r="CE113" i="1"/>
  <c r="CF113" i="1"/>
  <c r="CC113" i="1"/>
  <c r="CG113" i="1"/>
  <c r="CD113" i="1"/>
  <c r="CE109" i="1"/>
  <c r="CF109" i="1"/>
  <c r="CC109" i="1"/>
  <c r="CG109" i="1"/>
  <c r="CD109" i="1"/>
  <c r="CE105" i="1"/>
  <c r="CF105" i="1"/>
  <c r="CC105" i="1"/>
  <c r="CG105" i="1"/>
  <c r="CD105" i="1"/>
  <c r="CE101" i="1"/>
  <c r="CF101" i="1"/>
  <c r="CC101" i="1"/>
  <c r="CG101" i="1"/>
  <c r="CD101" i="1"/>
  <c r="CE97" i="1"/>
  <c r="CF97" i="1"/>
  <c r="CC97" i="1"/>
  <c r="CG97" i="1"/>
  <c r="CD97" i="1"/>
  <c r="CE93" i="1"/>
  <c r="CC93" i="1"/>
  <c r="CG93" i="1"/>
  <c r="CD93" i="1"/>
  <c r="CF93" i="1"/>
  <c r="CE89" i="1"/>
  <c r="CF89" i="1"/>
  <c r="CC89" i="1"/>
  <c r="CG89" i="1"/>
  <c r="CD89" i="1"/>
  <c r="CE85" i="1"/>
  <c r="CF85" i="1"/>
  <c r="CC85" i="1"/>
  <c r="CG85" i="1"/>
  <c r="CD85" i="1"/>
  <c r="CE81" i="1"/>
  <c r="CF81" i="1"/>
  <c r="CC81" i="1"/>
  <c r="CG81" i="1"/>
  <c r="CD81" i="1"/>
  <c r="CE77" i="1"/>
  <c r="CF77" i="1"/>
  <c r="CC77" i="1"/>
  <c r="CG77" i="1"/>
  <c r="CD77" i="1"/>
  <c r="CF73" i="1"/>
  <c r="CD73" i="1"/>
  <c r="CG73" i="1"/>
  <c r="CC73" i="1"/>
  <c r="CE73" i="1"/>
  <c r="CF69" i="1"/>
  <c r="CC69" i="1"/>
  <c r="CG69" i="1"/>
  <c r="CD69" i="1"/>
  <c r="CE69" i="1"/>
  <c r="CF65" i="1"/>
  <c r="CC65" i="1"/>
  <c r="CG65" i="1"/>
  <c r="CD65" i="1"/>
  <c r="CE65" i="1"/>
  <c r="CF61" i="1"/>
  <c r="CC61" i="1"/>
  <c r="CG61" i="1"/>
  <c r="CD61" i="1"/>
  <c r="CE61" i="1"/>
  <c r="CF57" i="1"/>
  <c r="CC57" i="1"/>
  <c r="CG57" i="1"/>
  <c r="CD57" i="1"/>
  <c r="CE57" i="1"/>
  <c r="CC53" i="1"/>
  <c r="CG53" i="1"/>
  <c r="CE53" i="1"/>
  <c r="CF53" i="1"/>
  <c r="CD53" i="1"/>
  <c r="CF49" i="1"/>
  <c r="CC49" i="1"/>
  <c r="CG49" i="1"/>
  <c r="CD49" i="1"/>
  <c r="CE49" i="1"/>
  <c r="CF45" i="1"/>
  <c r="CC45" i="1"/>
  <c r="CG45" i="1"/>
  <c r="CD45" i="1"/>
  <c r="CE45" i="1"/>
  <c r="CF41" i="1"/>
  <c r="CC41" i="1"/>
  <c r="CG41" i="1"/>
  <c r="CD41" i="1"/>
  <c r="CE41" i="1"/>
  <c r="CF37" i="1"/>
  <c r="CC37" i="1"/>
  <c r="CG37" i="1"/>
  <c r="CD37" i="1"/>
  <c r="CE37" i="1"/>
  <c r="CF33" i="1"/>
  <c r="CC33" i="1"/>
  <c r="CG33" i="1"/>
  <c r="CD33" i="1"/>
  <c r="CE33" i="1"/>
  <c r="CF29" i="1"/>
  <c r="CC29" i="1"/>
  <c r="CG29" i="1"/>
  <c r="CD29" i="1"/>
  <c r="CE29" i="1"/>
  <c r="CF25" i="1"/>
  <c r="CC25" i="1"/>
  <c r="CG25" i="1"/>
  <c r="CD25" i="1"/>
  <c r="CE25" i="1"/>
  <c r="CC21" i="1"/>
  <c r="CG21" i="1"/>
  <c r="CD21" i="1"/>
  <c r="CE21" i="1"/>
  <c r="CF21" i="1"/>
  <c r="CC17" i="1"/>
  <c r="CG17" i="1"/>
  <c r="CD17" i="1"/>
  <c r="CE17" i="1"/>
  <c r="CF17" i="1"/>
  <c r="CD13" i="1"/>
  <c r="CE13" i="1"/>
  <c r="CF13" i="1"/>
  <c r="CC13" i="1"/>
  <c r="CG13" i="1"/>
  <c r="CD9" i="1"/>
  <c r="CE9" i="1"/>
  <c r="CF9" i="1"/>
  <c r="CG9" i="1"/>
  <c r="CC9" i="1"/>
  <c r="CD5" i="1"/>
  <c r="CE5" i="1"/>
  <c r="CF5" i="1"/>
  <c r="CC5" i="1"/>
  <c r="CG5" i="1"/>
  <c r="AM4" i="1"/>
  <c r="AM202" i="1"/>
  <c r="AN202" i="1" s="1"/>
  <c r="AI202" i="1"/>
  <c r="AJ202" i="1" s="1"/>
  <c r="AM201" i="1"/>
  <c r="AN201" i="1" s="1"/>
  <c r="AI201" i="1"/>
  <c r="AJ201" i="1" s="1"/>
  <c r="AM200" i="1"/>
  <c r="AN200" i="1" s="1"/>
  <c r="AI200" i="1"/>
  <c r="AJ200" i="1" s="1"/>
  <c r="AM199" i="1"/>
  <c r="AN199" i="1" s="1"/>
  <c r="AI199" i="1"/>
  <c r="AJ199" i="1" s="1"/>
  <c r="AM198" i="1"/>
  <c r="AN198" i="1" s="1"/>
  <c r="AI198" i="1"/>
  <c r="AJ198" i="1" s="1"/>
  <c r="AM197" i="1"/>
  <c r="AN197" i="1" s="1"/>
  <c r="AI197" i="1"/>
  <c r="AJ197" i="1" s="1"/>
  <c r="AM196" i="1"/>
  <c r="AN196" i="1" s="1"/>
  <c r="AI196" i="1"/>
  <c r="AJ196" i="1" s="1"/>
  <c r="AM195" i="1"/>
  <c r="AN195" i="1" s="1"/>
  <c r="AI195" i="1"/>
  <c r="AJ195" i="1" s="1"/>
  <c r="AM194" i="1"/>
  <c r="AN194" i="1" s="1"/>
  <c r="AI194" i="1"/>
  <c r="AJ194" i="1" s="1"/>
  <c r="AM193" i="1"/>
  <c r="AN193" i="1" s="1"/>
  <c r="AI193" i="1"/>
  <c r="AJ193" i="1" s="1"/>
  <c r="AM192" i="1"/>
  <c r="AN192" i="1" s="1"/>
  <c r="AI192" i="1"/>
  <c r="AJ192" i="1" s="1"/>
  <c r="AM191" i="1"/>
  <c r="AN191" i="1" s="1"/>
  <c r="AI191" i="1"/>
  <c r="AJ191" i="1" s="1"/>
  <c r="AM190" i="1"/>
  <c r="AN190" i="1" s="1"/>
  <c r="AI190" i="1"/>
  <c r="AJ190" i="1" s="1"/>
  <c r="AM189" i="1"/>
  <c r="AN189" i="1" s="1"/>
  <c r="AI189" i="1"/>
  <c r="AJ189" i="1" s="1"/>
  <c r="AM188" i="1"/>
  <c r="AN188" i="1" s="1"/>
  <c r="AI188" i="1"/>
  <c r="AJ188" i="1" s="1"/>
  <c r="AM187" i="1"/>
  <c r="AN187" i="1" s="1"/>
  <c r="AI187" i="1"/>
  <c r="AJ187" i="1" s="1"/>
  <c r="AM186" i="1"/>
  <c r="AN186" i="1" s="1"/>
  <c r="AI186" i="1"/>
  <c r="AJ186" i="1" s="1"/>
  <c r="AM185" i="1"/>
  <c r="AN185" i="1" s="1"/>
  <c r="AI185" i="1"/>
  <c r="AJ185" i="1" s="1"/>
  <c r="AM184" i="1"/>
  <c r="AN184" i="1" s="1"/>
  <c r="AI184" i="1"/>
  <c r="AJ184" i="1" s="1"/>
  <c r="AM183" i="1"/>
  <c r="AN183" i="1" s="1"/>
  <c r="AI183" i="1"/>
  <c r="AJ183" i="1" s="1"/>
  <c r="AM182" i="1"/>
  <c r="AN182" i="1" s="1"/>
  <c r="AI182" i="1"/>
  <c r="AJ182" i="1" s="1"/>
  <c r="AM181" i="1"/>
  <c r="AN181" i="1" s="1"/>
  <c r="AI181" i="1"/>
  <c r="AJ181" i="1" s="1"/>
  <c r="AM180" i="1"/>
  <c r="AN180" i="1" s="1"/>
  <c r="AI180" i="1"/>
  <c r="AJ180" i="1" s="1"/>
  <c r="AM179" i="1"/>
  <c r="AN179" i="1" s="1"/>
  <c r="AI179" i="1"/>
  <c r="AJ179" i="1" s="1"/>
  <c r="AM178" i="1"/>
  <c r="AN178" i="1" s="1"/>
  <c r="AI178" i="1"/>
  <c r="AJ178" i="1" s="1"/>
  <c r="AM177" i="1"/>
  <c r="AN177" i="1" s="1"/>
  <c r="AI177" i="1"/>
  <c r="AJ177" i="1" s="1"/>
  <c r="AM176" i="1"/>
  <c r="AN176" i="1" s="1"/>
  <c r="AI176" i="1"/>
  <c r="AJ176" i="1" s="1"/>
  <c r="AM175" i="1"/>
  <c r="AN175" i="1" s="1"/>
  <c r="AI175" i="1"/>
  <c r="AJ175" i="1" s="1"/>
  <c r="AM174" i="1"/>
  <c r="AN174" i="1" s="1"/>
  <c r="AI174" i="1"/>
  <c r="AJ174" i="1" s="1"/>
  <c r="AM173" i="1"/>
  <c r="AN173" i="1" s="1"/>
  <c r="AI173" i="1"/>
  <c r="AJ173" i="1" s="1"/>
  <c r="AM172" i="1"/>
  <c r="AN172" i="1" s="1"/>
  <c r="AI172" i="1"/>
  <c r="AJ172" i="1" s="1"/>
  <c r="AM171" i="1"/>
  <c r="AN171" i="1" s="1"/>
  <c r="AI171" i="1"/>
  <c r="AJ171" i="1" s="1"/>
  <c r="AM170" i="1"/>
  <c r="AN170" i="1" s="1"/>
  <c r="AI170" i="1"/>
  <c r="AJ170" i="1" s="1"/>
  <c r="AM169" i="1"/>
  <c r="AN169" i="1" s="1"/>
  <c r="AI169" i="1"/>
  <c r="AJ169" i="1" s="1"/>
  <c r="AM168" i="1"/>
  <c r="AN168" i="1" s="1"/>
  <c r="AI168" i="1"/>
  <c r="AJ168" i="1" s="1"/>
  <c r="AM167" i="1"/>
  <c r="AN167" i="1" s="1"/>
  <c r="AI167" i="1"/>
  <c r="AJ167" i="1" s="1"/>
  <c r="AM166" i="1"/>
  <c r="AN166" i="1" s="1"/>
  <c r="AI166" i="1"/>
  <c r="AJ166" i="1" s="1"/>
  <c r="AM165" i="1"/>
  <c r="AN165" i="1" s="1"/>
  <c r="AI165" i="1"/>
  <c r="AJ165" i="1" s="1"/>
  <c r="AM164" i="1"/>
  <c r="AN164" i="1" s="1"/>
  <c r="AI164" i="1"/>
  <c r="AJ164" i="1" s="1"/>
  <c r="AM163" i="1"/>
  <c r="AN163" i="1" s="1"/>
  <c r="AI163" i="1"/>
  <c r="AJ163" i="1" s="1"/>
  <c r="AM162" i="1"/>
  <c r="AN162" i="1" s="1"/>
  <c r="AI162" i="1"/>
  <c r="AJ162" i="1" s="1"/>
  <c r="AM161" i="1"/>
  <c r="AN161" i="1" s="1"/>
  <c r="AI161" i="1"/>
  <c r="AJ161" i="1" s="1"/>
  <c r="AM160" i="1"/>
  <c r="AN160" i="1" s="1"/>
  <c r="AI160" i="1"/>
  <c r="AJ160" i="1" s="1"/>
  <c r="AM159" i="1"/>
  <c r="AN159" i="1" s="1"/>
  <c r="AI159" i="1"/>
  <c r="AJ159" i="1" s="1"/>
  <c r="AM158" i="1"/>
  <c r="AN158" i="1" s="1"/>
  <c r="AI158" i="1"/>
  <c r="AJ158" i="1" s="1"/>
  <c r="AM157" i="1"/>
  <c r="AN157" i="1" s="1"/>
  <c r="AI157" i="1"/>
  <c r="AJ157" i="1" s="1"/>
  <c r="AM156" i="1"/>
  <c r="AN156" i="1" s="1"/>
  <c r="AI156" i="1"/>
  <c r="AJ156" i="1" s="1"/>
  <c r="AM155" i="1"/>
  <c r="AN155" i="1" s="1"/>
  <c r="AI155" i="1"/>
  <c r="AJ155" i="1" s="1"/>
  <c r="AM154" i="1"/>
  <c r="AN154" i="1" s="1"/>
  <c r="AI154" i="1"/>
  <c r="AJ154" i="1" s="1"/>
  <c r="AM153" i="1"/>
  <c r="AN153" i="1" s="1"/>
  <c r="AI153" i="1"/>
  <c r="AJ153" i="1" s="1"/>
  <c r="AM152" i="1"/>
  <c r="AN152" i="1" s="1"/>
  <c r="AI152" i="1"/>
  <c r="AJ152" i="1" s="1"/>
  <c r="AM151" i="1"/>
  <c r="AN151" i="1" s="1"/>
  <c r="AI151" i="1"/>
  <c r="AJ151" i="1" s="1"/>
  <c r="AM150" i="1"/>
  <c r="AN150" i="1" s="1"/>
  <c r="AI150" i="1"/>
  <c r="AJ150" i="1" s="1"/>
  <c r="AM149" i="1"/>
  <c r="AN149" i="1" s="1"/>
  <c r="AI149" i="1"/>
  <c r="AJ149" i="1" s="1"/>
  <c r="AM148" i="1"/>
  <c r="AN148" i="1" s="1"/>
  <c r="AI148" i="1"/>
  <c r="AJ148" i="1" s="1"/>
  <c r="AM147" i="1"/>
  <c r="AN147" i="1" s="1"/>
  <c r="AI147" i="1"/>
  <c r="AJ147" i="1" s="1"/>
  <c r="AM146" i="1"/>
  <c r="AN146" i="1" s="1"/>
  <c r="AI146" i="1"/>
  <c r="AJ146" i="1" s="1"/>
  <c r="AM145" i="1"/>
  <c r="AN145" i="1" s="1"/>
  <c r="AI145" i="1"/>
  <c r="AJ145" i="1" s="1"/>
  <c r="AM144" i="1"/>
  <c r="AN144" i="1" s="1"/>
  <c r="AI144" i="1"/>
  <c r="AJ144" i="1" s="1"/>
  <c r="AM143" i="1"/>
  <c r="AN143" i="1" s="1"/>
  <c r="AI143" i="1"/>
  <c r="AJ143" i="1" s="1"/>
  <c r="AM142" i="1"/>
  <c r="AN142" i="1" s="1"/>
  <c r="AI142" i="1"/>
  <c r="AJ142" i="1" s="1"/>
  <c r="AM141" i="1"/>
  <c r="AN141" i="1" s="1"/>
  <c r="AI141" i="1"/>
  <c r="AJ141" i="1" s="1"/>
  <c r="AM140" i="1"/>
  <c r="AN140" i="1" s="1"/>
  <c r="AI140" i="1"/>
  <c r="AJ140" i="1" s="1"/>
  <c r="AM139" i="1"/>
  <c r="AN139" i="1" s="1"/>
  <c r="AI139" i="1"/>
  <c r="AJ139" i="1" s="1"/>
  <c r="AM138" i="1"/>
  <c r="AN138" i="1" s="1"/>
  <c r="AI138" i="1"/>
  <c r="AJ138" i="1" s="1"/>
  <c r="AM137" i="1"/>
  <c r="AN137" i="1" s="1"/>
  <c r="AI137" i="1"/>
  <c r="AJ137" i="1" s="1"/>
  <c r="AM136" i="1"/>
  <c r="AN136" i="1" s="1"/>
  <c r="AI136" i="1"/>
  <c r="AJ136" i="1" s="1"/>
  <c r="AM135" i="1"/>
  <c r="AN135" i="1" s="1"/>
  <c r="AI135" i="1"/>
  <c r="AJ135" i="1" s="1"/>
  <c r="AM134" i="1"/>
  <c r="AN134" i="1" s="1"/>
  <c r="AI134" i="1"/>
  <c r="AJ134" i="1" s="1"/>
  <c r="AM133" i="1"/>
  <c r="AN133" i="1" s="1"/>
  <c r="AI133" i="1"/>
  <c r="AJ133" i="1" s="1"/>
  <c r="AM132" i="1"/>
  <c r="AN132" i="1" s="1"/>
  <c r="AI132" i="1"/>
  <c r="AJ132" i="1" s="1"/>
  <c r="AM131" i="1"/>
  <c r="AN131" i="1" s="1"/>
  <c r="AI131" i="1"/>
  <c r="AJ131" i="1" s="1"/>
  <c r="AM130" i="1"/>
  <c r="AN130" i="1" s="1"/>
  <c r="AI130" i="1"/>
  <c r="AJ130" i="1" s="1"/>
  <c r="AM129" i="1"/>
  <c r="AN129" i="1" s="1"/>
  <c r="AI129" i="1"/>
  <c r="AJ129" i="1" s="1"/>
  <c r="AM128" i="1"/>
  <c r="AN128" i="1" s="1"/>
  <c r="AI128" i="1"/>
  <c r="AJ128" i="1" s="1"/>
  <c r="AM127" i="1"/>
  <c r="AN127" i="1" s="1"/>
  <c r="AI127" i="1"/>
  <c r="AJ127" i="1" s="1"/>
  <c r="AM126" i="1"/>
  <c r="AN126" i="1" s="1"/>
  <c r="AI126" i="1"/>
  <c r="AJ126" i="1" s="1"/>
  <c r="AM125" i="1"/>
  <c r="AN125" i="1" s="1"/>
  <c r="AI125" i="1"/>
  <c r="AJ125" i="1" s="1"/>
  <c r="AM124" i="1"/>
  <c r="AN124" i="1" s="1"/>
  <c r="AI124" i="1"/>
  <c r="AJ124" i="1" s="1"/>
  <c r="AM123" i="1"/>
  <c r="AN123" i="1" s="1"/>
  <c r="AI123" i="1"/>
  <c r="AJ123" i="1" s="1"/>
  <c r="AM122" i="1"/>
  <c r="AN122" i="1" s="1"/>
  <c r="AI122" i="1"/>
  <c r="AJ122" i="1" s="1"/>
  <c r="AM121" i="1"/>
  <c r="AN121" i="1" s="1"/>
  <c r="AI121" i="1"/>
  <c r="AJ121" i="1" s="1"/>
  <c r="AM120" i="1"/>
  <c r="AN120" i="1" s="1"/>
  <c r="AI120" i="1"/>
  <c r="AJ120" i="1" s="1"/>
  <c r="AM119" i="1"/>
  <c r="AN119" i="1" s="1"/>
  <c r="AI119" i="1"/>
  <c r="AJ119" i="1" s="1"/>
  <c r="AM118" i="1"/>
  <c r="AN118" i="1" s="1"/>
  <c r="AI118" i="1"/>
  <c r="AJ118" i="1" s="1"/>
  <c r="AM117" i="1"/>
  <c r="AN117" i="1" s="1"/>
  <c r="AI117" i="1"/>
  <c r="AJ117" i="1" s="1"/>
  <c r="AM116" i="1"/>
  <c r="AN116" i="1" s="1"/>
  <c r="AI116" i="1"/>
  <c r="AJ116" i="1" s="1"/>
  <c r="AM115" i="1"/>
  <c r="AN115" i="1" s="1"/>
  <c r="AI115" i="1"/>
  <c r="AJ115" i="1" s="1"/>
  <c r="AM114" i="1"/>
  <c r="AN114" i="1" s="1"/>
  <c r="AI114" i="1"/>
  <c r="AJ114" i="1" s="1"/>
  <c r="AM113" i="1"/>
  <c r="AN113" i="1" s="1"/>
  <c r="AI113" i="1"/>
  <c r="AJ113" i="1" s="1"/>
  <c r="AM112" i="1"/>
  <c r="AN112" i="1" s="1"/>
  <c r="AI112" i="1"/>
  <c r="AJ112" i="1" s="1"/>
  <c r="AM111" i="1"/>
  <c r="AN111" i="1" s="1"/>
  <c r="AI111" i="1"/>
  <c r="AJ111" i="1" s="1"/>
  <c r="AM110" i="1"/>
  <c r="AN110" i="1" s="1"/>
  <c r="AI110" i="1"/>
  <c r="AJ110" i="1" s="1"/>
  <c r="AM109" i="1"/>
  <c r="AN109" i="1" s="1"/>
  <c r="AI109" i="1"/>
  <c r="AJ109" i="1" s="1"/>
  <c r="AM108" i="1"/>
  <c r="AN108" i="1" s="1"/>
  <c r="AI108" i="1"/>
  <c r="AJ108" i="1" s="1"/>
  <c r="AM107" i="1"/>
  <c r="AN107" i="1" s="1"/>
  <c r="AI107" i="1"/>
  <c r="AJ107" i="1" s="1"/>
  <c r="AM106" i="1"/>
  <c r="AN106" i="1" s="1"/>
  <c r="AI106" i="1"/>
  <c r="AJ106" i="1" s="1"/>
  <c r="AM105" i="1"/>
  <c r="AN105" i="1" s="1"/>
  <c r="AI105" i="1"/>
  <c r="AJ105" i="1" s="1"/>
  <c r="AM104" i="1"/>
  <c r="AN104" i="1" s="1"/>
  <c r="AI104" i="1"/>
  <c r="AJ104" i="1" s="1"/>
  <c r="AM103" i="1"/>
  <c r="AN103" i="1" s="1"/>
  <c r="AI103" i="1"/>
  <c r="AJ103" i="1" s="1"/>
  <c r="AM102" i="1"/>
  <c r="AN102" i="1" s="1"/>
  <c r="AI102" i="1"/>
  <c r="AJ102" i="1" s="1"/>
  <c r="AM101" i="1"/>
  <c r="AN101" i="1" s="1"/>
  <c r="AI101" i="1"/>
  <c r="AJ101" i="1" s="1"/>
  <c r="AM100" i="1"/>
  <c r="AN100" i="1" s="1"/>
  <c r="AI100" i="1"/>
  <c r="AJ100" i="1" s="1"/>
  <c r="AM99" i="1"/>
  <c r="AN99" i="1" s="1"/>
  <c r="AI99" i="1"/>
  <c r="AJ99" i="1" s="1"/>
  <c r="AM98" i="1"/>
  <c r="AN98" i="1" s="1"/>
  <c r="AI98" i="1"/>
  <c r="AJ98" i="1" s="1"/>
  <c r="AM97" i="1"/>
  <c r="AN97" i="1" s="1"/>
  <c r="AI97" i="1"/>
  <c r="AJ97" i="1" s="1"/>
  <c r="AM96" i="1"/>
  <c r="AN96" i="1" s="1"/>
  <c r="AI96" i="1"/>
  <c r="AJ96" i="1" s="1"/>
  <c r="AM95" i="1"/>
  <c r="AN95" i="1" s="1"/>
  <c r="AI95" i="1"/>
  <c r="AJ95" i="1" s="1"/>
  <c r="AM94" i="1"/>
  <c r="AN94" i="1" s="1"/>
  <c r="AI94" i="1"/>
  <c r="AJ94" i="1" s="1"/>
  <c r="AM93" i="1"/>
  <c r="AN93" i="1" s="1"/>
  <c r="AI93" i="1"/>
  <c r="AJ93" i="1" s="1"/>
  <c r="AM92" i="1"/>
  <c r="AN92" i="1" s="1"/>
  <c r="AI92" i="1"/>
  <c r="AJ92" i="1" s="1"/>
  <c r="AM91" i="1"/>
  <c r="AN91" i="1" s="1"/>
  <c r="AI91" i="1"/>
  <c r="AJ91" i="1" s="1"/>
  <c r="AM90" i="1"/>
  <c r="AN90" i="1" s="1"/>
  <c r="AI90" i="1"/>
  <c r="AJ90" i="1" s="1"/>
  <c r="AM89" i="1"/>
  <c r="AN89" i="1" s="1"/>
  <c r="AI89" i="1"/>
  <c r="AJ89" i="1" s="1"/>
  <c r="AM88" i="1"/>
  <c r="AN88" i="1" s="1"/>
  <c r="AI88" i="1"/>
  <c r="AJ88" i="1" s="1"/>
  <c r="AM87" i="1"/>
  <c r="AN87" i="1" s="1"/>
  <c r="AI87" i="1"/>
  <c r="AJ87" i="1" s="1"/>
  <c r="AM86" i="1"/>
  <c r="AN86" i="1" s="1"/>
  <c r="AI86" i="1"/>
  <c r="AJ86" i="1" s="1"/>
  <c r="AM85" i="1"/>
  <c r="AN85" i="1" s="1"/>
  <c r="AI85" i="1"/>
  <c r="AJ85" i="1" s="1"/>
  <c r="AM84" i="1"/>
  <c r="AN84" i="1" s="1"/>
  <c r="AI84" i="1"/>
  <c r="AJ84" i="1" s="1"/>
  <c r="AM83" i="1"/>
  <c r="AN83" i="1" s="1"/>
  <c r="AI83" i="1"/>
  <c r="AJ83" i="1" s="1"/>
  <c r="AM82" i="1"/>
  <c r="AN82" i="1" s="1"/>
  <c r="AI82" i="1"/>
  <c r="AJ82" i="1" s="1"/>
  <c r="AM81" i="1"/>
  <c r="AN81" i="1" s="1"/>
  <c r="AI81" i="1"/>
  <c r="AJ81" i="1" s="1"/>
  <c r="AM80" i="1"/>
  <c r="AN80" i="1" s="1"/>
  <c r="AI80" i="1"/>
  <c r="AJ80" i="1" s="1"/>
  <c r="AM79" i="1"/>
  <c r="AN79" i="1" s="1"/>
  <c r="AI79" i="1"/>
  <c r="AJ79" i="1" s="1"/>
  <c r="AM78" i="1"/>
  <c r="AN78" i="1" s="1"/>
  <c r="AI78" i="1"/>
  <c r="AJ78" i="1" s="1"/>
  <c r="AM77" i="1"/>
  <c r="AN77" i="1" s="1"/>
  <c r="AI77" i="1"/>
  <c r="AJ77" i="1" s="1"/>
  <c r="AM76" i="1"/>
  <c r="AN76" i="1" s="1"/>
  <c r="AI76" i="1"/>
  <c r="AJ76" i="1" s="1"/>
  <c r="AM75" i="1"/>
  <c r="AN75" i="1" s="1"/>
  <c r="AI75" i="1"/>
  <c r="AJ75" i="1" s="1"/>
  <c r="AM74" i="1"/>
  <c r="AN74" i="1" s="1"/>
  <c r="AI74" i="1"/>
  <c r="AJ74" i="1" s="1"/>
  <c r="AM73" i="1"/>
  <c r="AN73" i="1" s="1"/>
  <c r="AI73" i="1"/>
  <c r="AJ73" i="1" s="1"/>
  <c r="AM72" i="1"/>
  <c r="AN72" i="1" s="1"/>
  <c r="AI72" i="1"/>
  <c r="AJ72" i="1" s="1"/>
  <c r="AM71" i="1"/>
  <c r="AN71" i="1" s="1"/>
  <c r="AI71" i="1"/>
  <c r="AJ71" i="1" s="1"/>
  <c r="AM70" i="1"/>
  <c r="AN70" i="1" s="1"/>
  <c r="AI70" i="1"/>
  <c r="AJ70" i="1" s="1"/>
  <c r="AM69" i="1"/>
  <c r="AN69" i="1" s="1"/>
  <c r="AI69" i="1"/>
  <c r="AJ69" i="1" s="1"/>
  <c r="AM68" i="1"/>
  <c r="AN68" i="1" s="1"/>
  <c r="AI68" i="1"/>
  <c r="AJ68" i="1" s="1"/>
  <c r="AM67" i="1"/>
  <c r="AN67" i="1" s="1"/>
  <c r="AI67" i="1"/>
  <c r="AJ67" i="1" s="1"/>
  <c r="AM66" i="1"/>
  <c r="AN66" i="1" s="1"/>
  <c r="AI66" i="1"/>
  <c r="AJ66" i="1" s="1"/>
  <c r="AM65" i="1"/>
  <c r="AN65" i="1" s="1"/>
  <c r="AI65" i="1"/>
  <c r="AJ65" i="1" s="1"/>
  <c r="AM64" i="1"/>
  <c r="AN64" i="1" s="1"/>
  <c r="AI64" i="1"/>
  <c r="AJ64" i="1" s="1"/>
  <c r="AM63" i="1"/>
  <c r="AN63" i="1" s="1"/>
  <c r="AI63" i="1"/>
  <c r="AJ63" i="1" s="1"/>
  <c r="AM62" i="1"/>
  <c r="AN62" i="1" s="1"/>
  <c r="AI62" i="1"/>
  <c r="AJ62" i="1" s="1"/>
  <c r="AM61" i="1"/>
  <c r="AN61" i="1" s="1"/>
  <c r="AI61" i="1"/>
  <c r="AJ61" i="1" s="1"/>
  <c r="AM60" i="1"/>
  <c r="AN60" i="1" s="1"/>
  <c r="AI60" i="1"/>
  <c r="AJ60" i="1" s="1"/>
  <c r="AM59" i="1"/>
  <c r="AN59" i="1" s="1"/>
  <c r="AI59" i="1"/>
  <c r="AJ59" i="1" s="1"/>
  <c r="AM58" i="1"/>
  <c r="AN58" i="1" s="1"/>
  <c r="AI58" i="1"/>
  <c r="AJ58" i="1" s="1"/>
  <c r="AM57" i="1"/>
  <c r="AN57" i="1" s="1"/>
  <c r="AI57" i="1"/>
  <c r="AJ57" i="1" s="1"/>
  <c r="AM56" i="1"/>
  <c r="AN56" i="1" s="1"/>
  <c r="AI56" i="1"/>
  <c r="AJ56" i="1" s="1"/>
  <c r="AM55" i="1"/>
  <c r="AN55" i="1" s="1"/>
  <c r="AI55" i="1"/>
  <c r="AJ55" i="1" s="1"/>
  <c r="AM54" i="1"/>
  <c r="AN54" i="1" s="1"/>
  <c r="AI54" i="1"/>
  <c r="AJ54" i="1" s="1"/>
  <c r="AM53" i="1"/>
  <c r="AN53" i="1" s="1"/>
  <c r="AI53" i="1"/>
  <c r="AJ53" i="1" s="1"/>
  <c r="AM52" i="1"/>
  <c r="AN52" i="1" s="1"/>
  <c r="AI52" i="1"/>
  <c r="AJ52" i="1" s="1"/>
  <c r="AM51" i="1"/>
  <c r="AN51" i="1" s="1"/>
  <c r="AI51" i="1"/>
  <c r="AJ51" i="1" s="1"/>
  <c r="AM50" i="1"/>
  <c r="AN50" i="1" s="1"/>
  <c r="AI50" i="1"/>
  <c r="AJ50" i="1" s="1"/>
  <c r="AM49" i="1"/>
  <c r="AN49" i="1" s="1"/>
  <c r="AI49" i="1"/>
  <c r="AJ49" i="1" s="1"/>
  <c r="AM48" i="1"/>
  <c r="AN48" i="1" s="1"/>
  <c r="AI48" i="1"/>
  <c r="AJ48" i="1" s="1"/>
  <c r="AM47" i="1"/>
  <c r="AN47" i="1" s="1"/>
  <c r="AI47" i="1"/>
  <c r="AJ47" i="1" s="1"/>
  <c r="AM46" i="1"/>
  <c r="AN46" i="1" s="1"/>
  <c r="AI46" i="1"/>
  <c r="AJ46" i="1" s="1"/>
  <c r="AM45" i="1"/>
  <c r="AN45" i="1" s="1"/>
  <c r="AI45" i="1"/>
  <c r="AJ45" i="1" s="1"/>
  <c r="AM44" i="1"/>
  <c r="AN44" i="1" s="1"/>
  <c r="AI44" i="1"/>
  <c r="AJ44" i="1" s="1"/>
  <c r="AM43" i="1"/>
  <c r="AN43" i="1" s="1"/>
  <c r="AI43" i="1"/>
  <c r="AJ43" i="1" s="1"/>
  <c r="AM42" i="1"/>
  <c r="AN42" i="1" s="1"/>
  <c r="AI42" i="1"/>
  <c r="AJ42" i="1" s="1"/>
  <c r="AM41" i="1"/>
  <c r="AN41" i="1" s="1"/>
  <c r="AI41" i="1"/>
  <c r="AJ41" i="1" s="1"/>
  <c r="AM40" i="1"/>
  <c r="AN40" i="1" s="1"/>
  <c r="AI40" i="1"/>
  <c r="AJ40" i="1" s="1"/>
  <c r="AM39" i="1"/>
  <c r="AN39" i="1" s="1"/>
  <c r="AI39" i="1"/>
  <c r="AJ39" i="1" s="1"/>
  <c r="AM38" i="1"/>
  <c r="AN38" i="1" s="1"/>
  <c r="AI38" i="1"/>
  <c r="AJ38" i="1" s="1"/>
  <c r="AM37" i="1"/>
  <c r="AN37" i="1" s="1"/>
  <c r="AI37" i="1"/>
  <c r="AJ37" i="1" s="1"/>
  <c r="AM36" i="1"/>
  <c r="AN36" i="1" s="1"/>
  <c r="AI36" i="1"/>
  <c r="AJ36" i="1" s="1"/>
  <c r="AM35" i="1"/>
  <c r="AN35" i="1" s="1"/>
  <c r="AI35" i="1"/>
  <c r="AJ35" i="1" s="1"/>
  <c r="AM34" i="1"/>
  <c r="AN34" i="1" s="1"/>
  <c r="AI34" i="1"/>
  <c r="AJ34" i="1" s="1"/>
  <c r="AM33" i="1"/>
  <c r="AN33" i="1" s="1"/>
  <c r="AI33" i="1"/>
  <c r="AJ33" i="1" s="1"/>
  <c r="AM32" i="1"/>
  <c r="AN32" i="1" s="1"/>
  <c r="AI32" i="1"/>
  <c r="AJ32" i="1" s="1"/>
  <c r="AM31" i="1"/>
  <c r="AN31" i="1" s="1"/>
  <c r="AI31" i="1"/>
  <c r="AJ31" i="1" s="1"/>
  <c r="AM30" i="1"/>
  <c r="AN30" i="1" s="1"/>
  <c r="AI30" i="1"/>
  <c r="AJ30" i="1" s="1"/>
  <c r="AM29" i="1"/>
  <c r="AN29" i="1" s="1"/>
  <c r="AI29" i="1"/>
  <c r="AJ29" i="1" s="1"/>
  <c r="AM28" i="1"/>
  <c r="AN28" i="1" s="1"/>
  <c r="AI28" i="1"/>
  <c r="AJ28" i="1" s="1"/>
  <c r="AM27" i="1"/>
  <c r="AN27" i="1" s="1"/>
  <c r="AI27" i="1"/>
  <c r="AJ27" i="1" s="1"/>
  <c r="AM26" i="1"/>
  <c r="AN26" i="1" s="1"/>
  <c r="AI26" i="1"/>
  <c r="AJ26" i="1" s="1"/>
  <c r="AM25" i="1"/>
  <c r="AN25" i="1" s="1"/>
  <c r="AI25" i="1"/>
  <c r="AJ25" i="1" s="1"/>
  <c r="AM24" i="1"/>
  <c r="AN24" i="1" s="1"/>
  <c r="AI24" i="1"/>
  <c r="AJ24" i="1" s="1"/>
  <c r="AM23" i="1"/>
  <c r="AN23" i="1" s="1"/>
  <c r="AI23" i="1"/>
  <c r="AJ23" i="1" s="1"/>
  <c r="AM22" i="1"/>
  <c r="AN22" i="1" s="1"/>
  <c r="AI22" i="1"/>
  <c r="AJ22" i="1" s="1"/>
  <c r="AM21" i="1"/>
  <c r="AN21" i="1" s="1"/>
  <c r="AI21" i="1"/>
  <c r="AJ21" i="1" s="1"/>
  <c r="AM20" i="1"/>
  <c r="AN20" i="1" s="1"/>
  <c r="AI20" i="1"/>
  <c r="AJ20" i="1" s="1"/>
  <c r="AM19" i="1"/>
  <c r="AN19" i="1" s="1"/>
  <c r="AI19" i="1"/>
  <c r="AJ19" i="1" s="1"/>
  <c r="AM18" i="1"/>
  <c r="AN18" i="1" s="1"/>
  <c r="AI18" i="1"/>
  <c r="AJ18" i="1" s="1"/>
  <c r="AM17" i="1"/>
  <c r="AN17" i="1" s="1"/>
  <c r="AI17" i="1"/>
  <c r="AJ17" i="1" s="1"/>
  <c r="AM16" i="1"/>
  <c r="AN16" i="1" s="1"/>
  <c r="AI16" i="1"/>
  <c r="AJ16" i="1" s="1"/>
  <c r="AN15" i="1"/>
  <c r="AI15" i="1"/>
  <c r="AJ15" i="1" s="1"/>
  <c r="AM14" i="1"/>
  <c r="AN14" i="1" s="1"/>
  <c r="AI14" i="1"/>
  <c r="AJ14" i="1" s="1"/>
  <c r="AM13" i="1"/>
  <c r="AN13" i="1" s="1"/>
  <c r="AI13" i="1"/>
  <c r="AJ13" i="1" s="1"/>
  <c r="AM12" i="1"/>
  <c r="AN12" i="1" s="1"/>
  <c r="AI12" i="1"/>
  <c r="AJ12" i="1" s="1"/>
  <c r="AM11" i="1"/>
  <c r="AN11" i="1" s="1"/>
  <c r="AI11" i="1"/>
  <c r="AJ11" i="1" s="1"/>
  <c r="AM10" i="1"/>
  <c r="AN10" i="1" s="1"/>
  <c r="AI10" i="1"/>
  <c r="AJ10" i="1" s="1"/>
  <c r="AM9" i="1"/>
  <c r="AN9" i="1" s="1"/>
  <c r="AI9" i="1"/>
  <c r="AJ9" i="1" s="1"/>
  <c r="AM8" i="1"/>
  <c r="AN8" i="1" s="1"/>
  <c r="AI8" i="1"/>
  <c r="AJ8" i="1" s="1"/>
  <c r="AM7" i="1"/>
  <c r="AN7" i="1" s="1"/>
  <c r="AI7" i="1"/>
  <c r="AJ7" i="1" s="1"/>
  <c r="AM6" i="1"/>
  <c r="AN6" i="1" s="1"/>
  <c r="AI6" i="1"/>
  <c r="AJ6" i="1" s="1"/>
  <c r="AM5" i="1"/>
  <c r="AN5" i="1" s="1"/>
  <c r="AI5" i="1"/>
  <c r="AJ5" i="1" s="1"/>
  <c r="AN4" i="1"/>
  <c r="AI4" i="1"/>
  <c r="AJ4" i="1" s="1"/>
  <c r="CP5" i="1" l="1"/>
  <c r="CI5" i="1"/>
  <c r="CM5" i="1"/>
  <c r="CQ5" i="1"/>
  <c r="CJ5" i="1"/>
  <c r="CN5" i="1"/>
  <c r="CK5" i="1"/>
  <c r="CJ33" i="1"/>
  <c r="CN33" i="1"/>
  <c r="CK33" i="1"/>
  <c r="CP33" i="1"/>
  <c r="CQ33" i="1"/>
  <c r="CI33" i="1"/>
  <c r="CM33" i="1"/>
  <c r="CJ49" i="1"/>
  <c r="CN49" i="1"/>
  <c r="CK49" i="1"/>
  <c r="CP49" i="1"/>
  <c r="CQ49" i="1"/>
  <c r="CI49" i="1"/>
  <c r="CM49" i="1"/>
  <c r="CK53" i="1"/>
  <c r="CI53" i="1"/>
  <c r="CM53" i="1"/>
  <c r="CQ53" i="1"/>
  <c r="CJ53" i="1"/>
  <c r="CL53" i="1" s="1"/>
  <c r="CN53" i="1"/>
  <c r="CP53" i="1"/>
  <c r="CJ65" i="1"/>
  <c r="CN65" i="1"/>
  <c r="CK65" i="1"/>
  <c r="CP65" i="1"/>
  <c r="CI65" i="1"/>
  <c r="CM65" i="1"/>
  <c r="CQ65" i="1"/>
  <c r="CJ73" i="1"/>
  <c r="CN73" i="1"/>
  <c r="CP73" i="1"/>
  <c r="CI73" i="1"/>
  <c r="CQ73" i="1"/>
  <c r="CK73" i="1"/>
  <c r="CM73" i="1"/>
  <c r="CI85" i="1"/>
  <c r="CM85" i="1"/>
  <c r="CQ85" i="1"/>
  <c r="CJ85" i="1"/>
  <c r="CN85" i="1"/>
  <c r="CK85" i="1"/>
  <c r="CP85" i="1"/>
  <c r="CI101" i="1"/>
  <c r="CM101" i="1"/>
  <c r="CQ101" i="1"/>
  <c r="CJ101" i="1"/>
  <c r="CN101" i="1"/>
  <c r="CK101" i="1"/>
  <c r="CP101" i="1"/>
  <c r="CR101" i="1" s="1"/>
  <c r="CI117" i="1"/>
  <c r="CM117" i="1"/>
  <c r="CQ117" i="1"/>
  <c r="CJ117" i="1"/>
  <c r="CN117" i="1"/>
  <c r="CK117" i="1"/>
  <c r="CP117" i="1"/>
  <c r="CR117" i="1" s="1"/>
  <c r="CK141" i="1"/>
  <c r="CP141" i="1"/>
  <c r="CI141" i="1"/>
  <c r="CM141" i="1"/>
  <c r="CQ141" i="1"/>
  <c r="CN141" i="1"/>
  <c r="CJ141" i="1"/>
  <c r="CK157" i="1"/>
  <c r="CP157" i="1"/>
  <c r="CI157" i="1"/>
  <c r="CM157" i="1"/>
  <c r="CQ157" i="1"/>
  <c r="CN157" i="1"/>
  <c r="CJ157" i="1"/>
  <c r="CK161" i="1"/>
  <c r="CI161" i="1"/>
  <c r="CM161" i="1"/>
  <c r="CQ161" i="1"/>
  <c r="CP161" i="1"/>
  <c r="CJ161" i="1"/>
  <c r="CN161" i="1"/>
  <c r="CP181" i="1"/>
  <c r="CI181" i="1"/>
  <c r="CM181" i="1"/>
  <c r="CQ181" i="1"/>
  <c r="CJ181" i="1"/>
  <c r="CN181" i="1"/>
  <c r="CK181" i="1"/>
  <c r="CP197" i="1"/>
  <c r="CI197" i="1"/>
  <c r="CM197" i="1"/>
  <c r="CQ197" i="1"/>
  <c r="CJ197" i="1"/>
  <c r="CN197" i="1"/>
  <c r="CK197" i="1"/>
  <c r="CJ144" i="1"/>
  <c r="CN144" i="1"/>
  <c r="CK144" i="1"/>
  <c r="CP144" i="1"/>
  <c r="CQ144" i="1"/>
  <c r="CI144" i="1"/>
  <c r="CM144" i="1"/>
  <c r="CK192" i="1"/>
  <c r="CP192" i="1"/>
  <c r="CI192" i="1"/>
  <c r="CM192" i="1"/>
  <c r="CQ192" i="1"/>
  <c r="CJ192" i="1"/>
  <c r="CN192" i="1"/>
  <c r="CI10" i="1"/>
  <c r="CM10" i="1"/>
  <c r="CQ10" i="1"/>
  <c r="CJ10" i="1"/>
  <c r="CN10" i="1"/>
  <c r="CK10" i="1"/>
  <c r="CP10" i="1"/>
  <c r="CK34" i="1"/>
  <c r="CP34" i="1"/>
  <c r="CI34" i="1"/>
  <c r="CM34" i="1"/>
  <c r="CQ34" i="1"/>
  <c r="CJ34" i="1"/>
  <c r="CN34" i="1"/>
  <c r="CK50" i="1"/>
  <c r="CP50" i="1"/>
  <c r="CI50" i="1"/>
  <c r="CM50" i="1"/>
  <c r="CQ50" i="1"/>
  <c r="CJ50" i="1"/>
  <c r="CN50" i="1"/>
  <c r="CK66" i="1"/>
  <c r="CP66" i="1"/>
  <c r="CI66" i="1"/>
  <c r="CM66" i="1"/>
  <c r="CQ66" i="1"/>
  <c r="CJ66" i="1"/>
  <c r="CN66" i="1"/>
  <c r="CJ86" i="1"/>
  <c r="CN86" i="1"/>
  <c r="CK86" i="1"/>
  <c r="CP86" i="1"/>
  <c r="CI86" i="1"/>
  <c r="CM86" i="1"/>
  <c r="CO86" i="1" s="1"/>
  <c r="CQ86" i="1"/>
  <c r="CJ102" i="1"/>
  <c r="CN102" i="1"/>
  <c r="CK102" i="1"/>
  <c r="CP102" i="1"/>
  <c r="CQ102" i="1"/>
  <c r="CI102" i="1"/>
  <c r="CM102" i="1"/>
  <c r="CJ118" i="1"/>
  <c r="CN118" i="1"/>
  <c r="CK118" i="1"/>
  <c r="CP118" i="1"/>
  <c r="CQ118" i="1"/>
  <c r="CI118" i="1"/>
  <c r="CM118" i="1"/>
  <c r="CP138" i="1"/>
  <c r="CI138" i="1"/>
  <c r="CM138" i="1"/>
  <c r="CQ138" i="1"/>
  <c r="CJ138" i="1"/>
  <c r="CN138" i="1"/>
  <c r="CK138" i="1"/>
  <c r="CP154" i="1"/>
  <c r="CI154" i="1"/>
  <c r="CM154" i="1"/>
  <c r="CQ154" i="1"/>
  <c r="CJ154" i="1"/>
  <c r="CN154" i="1"/>
  <c r="CK154" i="1"/>
  <c r="CP170" i="1"/>
  <c r="CJ170" i="1"/>
  <c r="CN170" i="1"/>
  <c r="CI170" i="1"/>
  <c r="CQ170" i="1"/>
  <c r="CK170" i="1"/>
  <c r="CM170" i="1"/>
  <c r="CO170" i="1" s="1"/>
  <c r="CI186" i="1"/>
  <c r="CM186" i="1"/>
  <c r="CQ186" i="1"/>
  <c r="CJ186" i="1"/>
  <c r="CN186" i="1"/>
  <c r="CK186" i="1"/>
  <c r="CP186" i="1"/>
  <c r="CR186" i="1" s="1"/>
  <c r="CI19" i="1"/>
  <c r="CM19" i="1"/>
  <c r="CQ19" i="1"/>
  <c r="CJ19" i="1"/>
  <c r="CN19" i="1"/>
  <c r="CK19" i="1"/>
  <c r="CP19" i="1"/>
  <c r="CR19" i="1" s="1"/>
  <c r="CP35" i="1"/>
  <c r="CI35" i="1"/>
  <c r="CM35" i="1"/>
  <c r="CQ35" i="1"/>
  <c r="CJ35" i="1"/>
  <c r="CN35" i="1"/>
  <c r="CK35" i="1"/>
  <c r="CI51" i="1"/>
  <c r="CM51" i="1"/>
  <c r="CQ51" i="1"/>
  <c r="CK51" i="1"/>
  <c r="CP51" i="1"/>
  <c r="CJ51" i="1"/>
  <c r="CN51" i="1"/>
  <c r="CI55" i="1"/>
  <c r="CM55" i="1"/>
  <c r="CQ55" i="1"/>
  <c r="CP55" i="1"/>
  <c r="CN55" i="1"/>
  <c r="CJ55" i="1"/>
  <c r="CK55" i="1"/>
  <c r="CP67" i="1"/>
  <c r="CI67" i="1"/>
  <c r="CM67" i="1"/>
  <c r="CQ67" i="1"/>
  <c r="CJ67" i="1"/>
  <c r="CN67" i="1"/>
  <c r="CK67" i="1"/>
  <c r="CK107" i="1"/>
  <c r="CP107" i="1"/>
  <c r="CI107" i="1"/>
  <c r="CM107" i="1"/>
  <c r="CQ107" i="1"/>
  <c r="CJ107" i="1"/>
  <c r="CN107" i="1"/>
  <c r="CK123" i="1"/>
  <c r="CP123" i="1"/>
  <c r="CI123" i="1"/>
  <c r="CM123" i="1"/>
  <c r="CQ123" i="1"/>
  <c r="CJ123" i="1"/>
  <c r="CN123" i="1"/>
  <c r="CI131" i="1"/>
  <c r="CM131" i="1"/>
  <c r="CQ131" i="1"/>
  <c r="CJ131" i="1"/>
  <c r="CN131" i="1"/>
  <c r="CK131" i="1"/>
  <c r="CP131" i="1"/>
  <c r="CR131" i="1" s="1"/>
  <c r="CI147" i="1"/>
  <c r="CM147" i="1"/>
  <c r="CQ147" i="1"/>
  <c r="CJ147" i="1"/>
  <c r="CN147" i="1"/>
  <c r="CK147" i="1"/>
  <c r="CP147" i="1"/>
  <c r="CR147" i="1" s="1"/>
  <c r="CJ175" i="1"/>
  <c r="CN175" i="1"/>
  <c r="CK175" i="1"/>
  <c r="CP175" i="1"/>
  <c r="CI175" i="1"/>
  <c r="CM175" i="1"/>
  <c r="CO175" i="1" s="1"/>
  <c r="CQ175" i="1"/>
  <c r="CJ191" i="1"/>
  <c r="CN191" i="1"/>
  <c r="CK191" i="1"/>
  <c r="CP191" i="1"/>
  <c r="CI191" i="1"/>
  <c r="CM191" i="1"/>
  <c r="CO191" i="1" s="1"/>
  <c r="CQ191" i="1"/>
  <c r="CP124" i="1"/>
  <c r="CI124" i="1"/>
  <c r="CM124" i="1"/>
  <c r="CQ124" i="1"/>
  <c r="CJ124" i="1"/>
  <c r="CN124" i="1"/>
  <c r="CK124" i="1"/>
  <c r="CK4" i="1"/>
  <c r="CP4" i="1"/>
  <c r="CI4" i="1"/>
  <c r="CM4" i="1"/>
  <c r="CQ4" i="1"/>
  <c r="CJ4" i="1"/>
  <c r="CN4" i="1"/>
  <c r="CI28" i="1"/>
  <c r="CM28" i="1"/>
  <c r="CQ28" i="1"/>
  <c r="CJ28" i="1"/>
  <c r="CN28" i="1"/>
  <c r="CK28" i="1"/>
  <c r="CP28" i="1"/>
  <c r="CR28" i="1" s="1"/>
  <c r="CI44" i="1"/>
  <c r="CM44" i="1"/>
  <c r="CQ44" i="1"/>
  <c r="CJ44" i="1"/>
  <c r="CN44" i="1"/>
  <c r="CK44" i="1"/>
  <c r="CP44" i="1"/>
  <c r="CI60" i="1"/>
  <c r="CM60" i="1"/>
  <c r="CQ60" i="1"/>
  <c r="CJ60" i="1"/>
  <c r="CN60" i="1"/>
  <c r="CK60" i="1"/>
  <c r="CP60" i="1"/>
  <c r="CR60" i="1" s="1"/>
  <c r="CP76" i="1"/>
  <c r="CI76" i="1"/>
  <c r="CM76" i="1"/>
  <c r="CQ76" i="1"/>
  <c r="CJ76" i="1"/>
  <c r="CN76" i="1"/>
  <c r="CK76" i="1"/>
  <c r="CP92" i="1"/>
  <c r="CJ92" i="1"/>
  <c r="CN92" i="1"/>
  <c r="CI92" i="1"/>
  <c r="CQ92" i="1"/>
  <c r="CK92" i="1"/>
  <c r="CM92" i="1"/>
  <c r="CO92" i="1" s="1"/>
  <c r="CP112" i="1"/>
  <c r="CI112" i="1"/>
  <c r="CM112" i="1"/>
  <c r="CQ112" i="1"/>
  <c r="CJ112" i="1"/>
  <c r="CN112" i="1"/>
  <c r="CK112" i="1"/>
  <c r="CJ136" i="1"/>
  <c r="CN136" i="1"/>
  <c r="CK136" i="1"/>
  <c r="CP136" i="1"/>
  <c r="CI136" i="1"/>
  <c r="CM136" i="1"/>
  <c r="CO136" i="1" s="1"/>
  <c r="CQ136" i="1"/>
  <c r="CJ168" i="1"/>
  <c r="CN168" i="1"/>
  <c r="CP168" i="1"/>
  <c r="CI168" i="1"/>
  <c r="CQ168" i="1"/>
  <c r="CK168" i="1"/>
  <c r="CM168" i="1"/>
  <c r="CK184" i="1"/>
  <c r="CP184" i="1"/>
  <c r="CI184" i="1"/>
  <c r="CM184" i="1"/>
  <c r="CQ184" i="1"/>
  <c r="CJ184" i="1"/>
  <c r="CL184" i="1" s="1"/>
  <c r="CN184" i="1"/>
  <c r="CP9" i="1"/>
  <c r="CI9" i="1"/>
  <c r="CM9" i="1"/>
  <c r="CQ9" i="1"/>
  <c r="CJ9" i="1"/>
  <c r="CN9" i="1"/>
  <c r="CK9" i="1"/>
  <c r="CK17" i="1"/>
  <c r="CP17" i="1"/>
  <c r="CI17" i="1"/>
  <c r="CM17" i="1"/>
  <c r="CQ17" i="1"/>
  <c r="CJ17" i="1"/>
  <c r="CN17" i="1"/>
  <c r="CJ37" i="1"/>
  <c r="CN37" i="1"/>
  <c r="CK37" i="1"/>
  <c r="CP37" i="1"/>
  <c r="CM37" i="1"/>
  <c r="CO37" i="1" s="1"/>
  <c r="CQ37" i="1"/>
  <c r="CI37" i="1"/>
  <c r="CJ69" i="1"/>
  <c r="CN69" i="1"/>
  <c r="CK69" i="1"/>
  <c r="CP69" i="1"/>
  <c r="CI69" i="1"/>
  <c r="CM69" i="1"/>
  <c r="CO69" i="1" s="1"/>
  <c r="CQ69" i="1"/>
  <c r="CI89" i="1"/>
  <c r="CM89" i="1"/>
  <c r="CQ89" i="1"/>
  <c r="CJ89" i="1"/>
  <c r="CN89" i="1"/>
  <c r="CK89" i="1"/>
  <c r="CP89" i="1"/>
  <c r="CR89" i="1" s="1"/>
  <c r="CI105" i="1"/>
  <c r="CM105" i="1"/>
  <c r="CQ105" i="1"/>
  <c r="CJ105" i="1"/>
  <c r="CN105" i="1"/>
  <c r="CK105" i="1"/>
  <c r="CP105" i="1"/>
  <c r="CI121" i="1"/>
  <c r="CM121" i="1"/>
  <c r="CQ121" i="1"/>
  <c r="CJ121" i="1"/>
  <c r="CN121" i="1"/>
  <c r="CK121" i="1"/>
  <c r="CP121" i="1"/>
  <c r="CK145" i="1"/>
  <c r="CP145" i="1"/>
  <c r="CI145" i="1"/>
  <c r="CM145" i="1"/>
  <c r="CQ145" i="1"/>
  <c r="CJ145" i="1"/>
  <c r="CN145" i="1"/>
  <c r="CJ165" i="1"/>
  <c r="CN165" i="1"/>
  <c r="CK165" i="1"/>
  <c r="CP165" i="1"/>
  <c r="CI165" i="1"/>
  <c r="CM165" i="1"/>
  <c r="CO165" i="1" s="1"/>
  <c r="CQ165" i="1"/>
  <c r="CP185" i="1"/>
  <c r="CI185" i="1"/>
  <c r="CM185" i="1"/>
  <c r="CQ185" i="1"/>
  <c r="CJ185" i="1"/>
  <c r="CN185" i="1"/>
  <c r="CK185" i="1"/>
  <c r="CP201" i="1"/>
  <c r="CI201" i="1"/>
  <c r="CM201" i="1"/>
  <c r="CQ201" i="1"/>
  <c r="CJ201" i="1"/>
  <c r="CN201" i="1"/>
  <c r="CK201" i="1"/>
  <c r="CI14" i="1"/>
  <c r="CM14" i="1"/>
  <c r="CQ14" i="1"/>
  <c r="CJ14" i="1"/>
  <c r="CK14" i="1"/>
  <c r="CN14" i="1"/>
  <c r="CP14" i="1"/>
  <c r="CR14" i="1" s="1"/>
  <c r="CK38" i="1"/>
  <c r="CP38" i="1"/>
  <c r="CI38" i="1"/>
  <c r="CM38" i="1"/>
  <c r="CQ38" i="1"/>
  <c r="CN38" i="1"/>
  <c r="CJ38" i="1"/>
  <c r="CK70" i="1"/>
  <c r="CP70" i="1"/>
  <c r="CI70" i="1"/>
  <c r="CM70" i="1"/>
  <c r="CQ70" i="1"/>
  <c r="CJ70" i="1"/>
  <c r="CN70" i="1"/>
  <c r="CK74" i="1"/>
  <c r="CI74" i="1"/>
  <c r="CM74" i="1"/>
  <c r="CQ74" i="1"/>
  <c r="CP74" i="1"/>
  <c r="CJ74" i="1"/>
  <c r="CN74" i="1"/>
  <c r="CJ90" i="1"/>
  <c r="CN90" i="1"/>
  <c r="CK90" i="1"/>
  <c r="CP90" i="1"/>
  <c r="CM90" i="1"/>
  <c r="CQ90" i="1"/>
  <c r="CI90" i="1"/>
  <c r="CJ106" i="1"/>
  <c r="CN106" i="1"/>
  <c r="CK106" i="1"/>
  <c r="CP106" i="1"/>
  <c r="CI106" i="1"/>
  <c r="CM106" i="1"/>
  <c r="CO106" i="1" s="1"/>
  <c r="CQ106" i="1"/>
  <c r="CJ122" i="1"/>
  <c r="CN122" i="1"/>
  <c r="CK122" i="1"/>
  <c r="CP122" i="1"/>
  <c r="CI122" i="1"/>
  <c r="CM122" i="1"/>
  <c r="CO122" i="1" s="1"/>
  <c r="CQ122" i="1"/>
  <c r="CJ130" i="1"/>
  <c r="CN130" i="1"/>
  <c r="CP130" i="1"/>
  <c r="CK130" i="1"/>
  <c r="CM130" i="1"/>
  <c r="CI130" i="1"/>
  <c r="CQ130" i="1"/>
  <c r="CP142" i="1"/>
  <c r="CI142" i="1"/>
  <c r="CM142" i="1"/>
  <c r="CQ142" i="1"/>
  <c r="CJ142" i="1"/>
  <c r="CN142" i="1"/>
  <c r="CK142" i="1"/>
  <c r="CP158" i="1"/>
  <c r="CI158" i="1"/>
  <c r="CJ158" i="1"/>
  <c r="CN158" i="1"/>
  <c r="CM158" i="1"/>
  <c r="CQ158" i="1"/>
  <c r="CK158" i="1"/>
  <c r="CK166" i="1"/>
  <c r="CP166" i="1"/>
  <c r="CI166" i="1"/>
  <c r="CM166" i="1"/>
  <c r="CQ166" i="1"/>
  <c r="CJ166" i="1"/>
  <c r="CN166" i="1"/>
  <c r="CI174" i="1"/>
  <c r="CM174" i="1"/>
  <c r="CQ174" i="1"/>
  <c r="CJ174" i="1"/>
  <c r="CN174" i="1"/>
  <c r="CK174" i="1"/>
  <c r="CP174" i="1"/>
  <c r="CI190" i="1"/>
  <c r="CM190" i="1"/>
  <c r="CQ190" i="1"/>
  <c r="CJ190" i="1"/>
  <c r="CN190" i="1"/>
  <c r="CK190" i="1"/>
  <c r="CP190" i="1"/>
  <c r="CJ140" i="1"/>
  <c r="CN140" i="1"/>
  <c r="CK140" i="1"/>
  <c r="CP140" i="1"/>
  <c r="CM140" i="1"/>
  <c r="CQ140" i="1"/>
  <c r="CI140" i="1"/>
  <c r="CJ172" i="1"/>
  <c r="CN172" i="1"/>
  <c r="CP172" i="1"/>
  <c r="CK172" i="1"/>
  <c r="CM172" i="1"/>
  <c r="CI172" i="1"/>
  <c r="CQ172" i="1"/>
  <c r="CK188" i="1"/>
  <c r="CP188" i="1"/>
  <c r="CI188" i="1"/>
  <c r="CM188" i="1"/>
  <c r="CQ188" i="1"/>
  <c r="CJ188" i="1"/>
  <c r="CN188" i="1"/>
  <c r="CJ7" i="1"/>
  <c r="CN7" i="1"/>
  <c r="CK7" i="1"/>
  <c r="CP7" i="1"/>
  <c r="CI7" i="1"/>
  <c r="CM7" i="1"/>
  <c r="CO7" i="1" s="1"/>
  <c r="CQ7" i="1"/>
  <c r="CP23" i="1"/>
  <c r="CI23" i="1"/>
  <c r="CM23" i="1"/>
  <c r="CQ23" i="1"/>
  <c r="CJ23" i="1"/>
  <c r="CN23" i="1"/>
  <c r="CK23" i="1"/>
  <c r="CP39" i="1"/>
  <c r="CI39" i="1"/>
  <c r="CM39" i="1"/>
  <c r="CQ39" i="1"/>
  <c r="CJ39" i="1"/>
  <c r="CN39" i="1"/>
  <c r="CK39" i="1"/>
  <c r="CP71" i="1"/>
  <c r="CI71" i="1"/>
  <c r="CM71" i="1"/>
  <c r="CQ71" i="1"/>
  <c r="CJ71" i="1"/>
  <c r="CN71" i="1"/>
  <c r="CK71" i="1"/>
  <c r="CK79" i="1"/>
  <c r="CP79" i="1"/>
  <c r="CI79" i="1"/>
  <c r="CM79" i="1"/>
  <c r="CQ79" i="1"/>
  <c r="CJ79" i="1"/>
  <c r="CN79" i="1"/>
  <c r="CK95" i="1"/>
  <c r="CP95" i="1"/>
  <c r="CI95" i="1"/>
  <c r="CM95" i="1"/>
  <c r="CQ95" i="1"/>
  <c r="CJ95" i="1"/>
  <c r="CN95" i="1"/>
  <c r="CK111" i="1"/>
  <c r="CP111" i="1"/>
  <c r="CI111" i="1"/>
  <c r="CM111" i="1"/>
  <c r="CQ111" i="1"/>
  <c r="CJ111" i="1"/>
  <c r="CN111" i="1"/>
  <c r="CK127" i="1"/>
  <c r="CP127" i="1"/>
  <c r="CI127" i="1"/>
  <c r="CM127" i="1"/>
  <c r="CQ127" i="1"/>
  <c r="CJ127" i="1"/>
  <c r="CN127" i="1"/>
  <c r="CI135" i="1"/>
  <c r="CM135" i="1"/>
  <c r="CQ135" i="1"/>
  <c r="CJ135" i="1"/>
  <c r="CN135" i="1"/>
  <c r="CK135" i="1"/>
  <c r="CP135" i="1"/>
  <c r="CI151" i="1"/>
  <c r="CM151" i="1"/>
  <c r="CQ151" i="1"/>
  <c r="CJ151" i="1"/>
  <c r="CN151" i="1"/>
  <c r="CK151" i="1"/>
  <c r="CP151" i="1"/>
  <c r="CI163" i="1"/>
  <c r="CM163" i="1"/>
  <c r="CQ163" i="1"/>
  <c r="CK163" i="1"/>
  <c r="CJ163" i="1"/>
  <c r="CN163" i="1"/>
  <c r="CP163" i="1"/>
  <c r="CI167" i="1"/>
  <c r="CM167" i="1"/>
  <c r="CQ167" i="1"/>
  <c r="CK167" i="1"/>
  <c r="CN167" i="1"/>
  <c r="CP167" i="1"/>
  <c r="CJ167" i="1"/>
  <c r="CJ179" i="1"/>
  <c r="CN179" i="1"/>
  <c r="CK179" i="1"/>
  <c r="CP179" i="1"/>
  <c r="CI179" i="1"/>
  <c r="CM179" i="1"/>
  <c r="CO179" i="1" s="1"/>
  <c r="CQ179" i="1"/>
  <c r="CJ195" i="1"/>
  <c r="CN195" i="1"/>
  <c r="CK195" i="1"/>
  <c r="CP195" i="1"/>
  <c r="CI195" i="1"/>
  <c r="CM195" i="1"/>
  <c r="CO195" i="1" s="1"/>
  <c r="CQ195" i="1"/>
  <c r="CK8" i="1"/>
  <c r="CP8" i="1"/>
  <c r="CI8" i="1"/>
  <c r="CM8" i="1"/>
  <c r="CQ8" i="1"/>
  <c r="CJ8" i="1"/>
  <c r="CN8" i="1"/>
  <c r="CI48" i="1"/>
  <c r="CM48" i="1"/>
  <c r="CQ48" i="1"/>
  <c r="CJ48" i="1"/>
  <c r="CN48" i="1"/>
  <c r="CK48" i="1"/>
  <c r="CP48" i="1"/>
  <c r="CR48" i="1" s="1"/>
  <c r="CJ52" i="1"/>
  <c r="CN52" i="1"/>
  <c r="CP52" i="1"/>
  <c r="CI52" i="1"/>
  <c r="CM52" i="1"/>
  <c r="CQ52" i="1"/>
  <c r="CK52" i="1"/>
  <c r="CI64" i="1"/>
  <c r="CM64" i="1"/>
  <c r="CQ64" i="1"/>
  <c r="CJ64" i="1"/>
  <c r="CN64" i="1"/>
  <c r="CK64" i="1"/>
  <c r="CP64" i="1"/>
  <c r="CP80" i="1"/>
  <c r="CI80" i="1"/>
  <c r="CM80" i="1"/>
  <c r="CQ80" i="1"/>
  <c r="CJ80" i="1"/>
  <c r="CN80" i="1"/>
  <c r="CK80" i="1"/>
  <c r="CP96" i="1"/>
  <c r="CI96" i="1"/>
  <c r="CM96" i="1"/>
  <c r="CQ96" i="1"/>
  <c r="CJ96" i="1"/>
  <c r="CN96" i="1"/>
  <c r="CK96" i="1"/>
  <c r="CP120" i="1"/>
  <c r="CI120" i="1"/>
  <c r="CM120" i="1"/>
  <c r="CQ120" i="1"/>
  <c r="CJ120" i="1"/>
  <c r="CN120" i="1"/>
  <c r="CK120" i="1"/>
  <c r="CJ152" i="1"/>
  <c r="CN152" i="1"/>
  <c r="CK152" i="1"/>
  <c r="CP152" i="1"/>
  <c r="CI152" i="1"/>
  <c r="CM152" i="1"/>
  <c r="CQ152" i="1"/>
  <c r="CK200" i="1"/>
  <c r="CP200" i="1"/>
  <c r="CI200" i="1"/>
  <c r="CM200" i="1"/>
  <c r="CQ200" i="1"/>
  <c r="CJ200" i="1"/>
  <c r="CN200" i="1"/>
  <c r="CP13" i="1"/>
  <c r="CI13" i="1"/>
  <c r="CM13" i="1"/>
  <c r="CQ13" i="1"/>
  <c r="CJ13" i="1"/>
  <c r="CN13" i="1"/>
  <c r="CK13" i="1"/>
  <c r="CK21" i="1"/>
  <c r="CP21" i="1"/>
  <c r="CI21" i="1"/>
  <c r="CM21" i="1"/>
  <c r="CQ21" i="1"/>
  <c r="CN21" i="1"/>
  <c r="CJ21" i="1"/>
  <c r="CJ25" i="1"/>
  <c r="CN25" i="1"/>
  <c r="CK25" i="1"/>
  <c r="CP25" i="1"/>
  <c r="CM25" i="1"/>
  <c r="CQ25" i="1"/>
  <c r="CI25" i="1"/>
  <c r="CJ41" i="1"/>
  <c r="CN41" i="1"/>
  <c r="CK41" i="1"/>
  <c r="CP41" i="1"/>
  <c r="CI41" i="1"/>
  <c r="CQ41" i="1"/>
  <c r="CM41" i="1"/>
  <c r="CJ57" i="1"/>
  <c r="CN57" i="1"/>
  <c r="CK57" i="1"/>
  <c r="CP57" i="1"/>
  <c r="CM57" i="1"/>
  <c r="CQ57" i="1"/>
  <c r="CI57" i="1"/>
  <c r="CI77" i="1"/>
  <c r="CM77" i="1"/>
  <c r="CQ77" i="1"/>
  <c r="CJ77" i="1"/>
  <c r="CN77" i="1"/>
  <c r="CK77" i="1"/>
  <c r="CP77" i="1"/>
  <c r="CR77" i="1" s="1"/>
  <c r="CI109" i="1"/>
  <c r="CM109" i="1"/>
  <c r="CQ109" i="1"/>
  <c r="CJ109" i="1"/>
  <c r="CN109" i="1"/>
  <c r="CK109" i="1"/>
  <c r="CP109" i="1"/>
  <c r="CI125" i="1"/>
  <c r="CM125" i="1"/>
  <c r="CQ125" i="1"/>
  <c r="CJ125" i="1"/>
  <c r="CN125" i="1"/>
  <c r="CK125" i="1"/>
  <c r="CP125" i="1"/>
  <c r="CK133" i="1"/>
  <c r="CP133" i="1"/>
  <c r="CI133" i="1"/>
  <c r="CM133" i="1"/>
  <c r="CQ133" i="1"/>
  <c r="CJ133" i="1"/>
  <c r="CN133" i="1"/>
  <c r="CK149" i="1"/>
  <c r="CP149" i="1"/>
  <c r="CI149" i="1"/>
  <c r="CM149" i="1"/>
  <c r="CQ149" i="1"/>
  <c r="CJ149" i="1"/>
  <c r="CN149" i="1"/>
  <c r="CK169" i="1"/>
  <c r="CI169" i="1"/>
  <c r="CM169" i="1"/>
  <c r="CQ169" i="1"/>
  <c r="CP169" i="1"/>
  <c r="CJ169" i="1"/>
  <c r="CN169" i="1"/>
  <c r="CP189" i="1"/>
  <c r="CI189" i="1"/>
  <c r="CM189" i="1"/>
  <c r="CQ189" i="1"/>
  <c r="CJ189" i="1"/>
  <c r="CN189" i="1"/>
  <c r="CK189" i="1"/>
  <c r="CI202" i="1"/>
  <c r="CM202" i="1"/>
  <c r="CQ202" i="1"/>
  <c r="CJ202" i="1"/>
  <c r="CN202" i="1"/>
  <c r="CK202" i="1"/>
  <c r="CP202" i="1"/>
  <c r="CP18" i="1"/>
  <c r="CI18" i="1"/>
  <c r="CM18" i="1"/>
  <c r="CQ18" i="1"/>
  <c r="CJ18" i="1"/>
  <c r="CN18" i="1"/>
  <c r="CK18" i="1"/>
  <c r="CK26" i="1"/>
  <c r="CP26" i="1"/>
  <c r="CI26" i="1"/>
  <c r="CM26" i="1"/>
  <c r="CQ26" i="1"/>
  <c r="CN26" i="1"/>
  <c r="CJ26" i="1"/>
  <c r="CK42" i="1"/>
  <c r="CP42" i="1"/>
  <c r="CI42" i="1"/>
  <c r="CM42" i="1"/>
  <c r="CQ42" i="1"/>
  <c r="CJ42" i="1"/>
  <c r="CN42" i="1"/>
  <c r="CK58" i="1"/>
  <c r="CP58" i="1"/>
  <c r="CI58" i="1"/>
  <c r="CM58" i="1"/>
  <c r="CQ58" i="1"/>
  <c r="CN58" i="1"/>
  <c r="CJ58" i="1"/>
  <c r="CJ78" i="1"/>
  <c r="CN78" i="1"/>
  <c r="CK78" i="1"/>
  <c r="CP78" i="1"/>
  <c r="CQ78" i="1"/>
  <c r="CI78" i="1"/>
  <c r="CM78" i="1"/>
  <c r="CJ94" i="1"/>
  <c r="CN94" i="1"/>
  <c r="CK94" i="1"/>
  <c r="CP94" i="1"/>
  <c r="CI94" i="1"/>
  <c r="CM94" i="1"/>
  <c r="CO94" i="1" s="1"/>
  <c r="CQ94" i="1"/>
  <c r="CJ110" i="1"/>
  <c r="CN110" i="1"/>
  <c r="CK110" i="1"/>
  <c r="CP110" i="1"/>
  <c r="CI110" i="1"/>
  <c r="CM110" i="1"/>
  <c r="CO110" i="1" s="1"/>
  <c r="CQ110" i="1"/>
  <c r="CJ126" i="1"/>
  <c r="CN126" i="1"/>
  <c r="CK126" i="1"/>
  <c r="CP126" i="1"/>
  <c r="CI126" i="1"/>
  <c r="CM126" i="1"/>
  <c r="CO126" i="1" s="1"/>
  <c r="CQ126" i="1"/>
  <c r="CP146" i="1"/>
  <c r="CI146" i="1"/>
  <c r="CM146" i="1"/>
  <c r="CQ146" i="1"/>
  <c r="CJ146" i="1"/>
  <c r="CN146" i="1"/>
  <c r="CK146" i="1"/>
  <c r="CP162" i="1"/>
  <c r="CJ162" i="1"/>
  <c r="CN162" i="1"/>
  <c r="CI162" i="1"/>
  <c r="CQ162" i="1"/>
  <c r="CK162" i="1"/>
  <c r="CM162" i="1"/>
  <c r="CO162" i="1" s="1"/>
  <c r="CI178" i="1"/>
  <c r="CM178" i="1"/>
  <c r="CQ178" i="1"/>
  <c r="CJ178" i="1"/>
  <c r="CN178" i="1"/>
  <c r="CK178" i="1"/>
  <c r="CP178" i="1"/>
  <c r="CR178" i="1" s="1"/>
  <c r="CI194" i="1"/>
  <c r="CM194" i="1"/>
  <c r="CQ194" i="1"/>
  <c r="CJ194" i="1"/>
  <c r="CN194" i="1"/>
  <c r="CK194" i="1"/>
  <c r="CP194" i="1"/>
  <c r="CR194" i="1" s="1"/>
  <c r="CJ156" i="1"/>
  <c r="CN156" i="1"/>
  <c r="CK156" i="1"/>
  <c r="CP156" i="1"/>
  <c r="CM156" i="1"/>
  <c r="CQ156" i="1"/>
  <c r="CI156" i="1"/>
  <c r="CJ11" i="1"/>
  <c r="CN11" i="1"/>
  <c r="CK11" i="1"/>
  <c r="CP11" i="1"/>
  <c r="CI11" i="1"/>
  <c r="CM11" i="1"/>
  <c r="CQ11" i="1"/>
  <c r="CE15" i="1"/>
  <c r="CF15" i="1"/>
  <c r="CC15" i="1"/>
  <c r="CS33" i="1" s="1"/>
  <c r="CG15" i="1"/>
  <c r="CG1" i="1" s="1"/>
  <c r="CD15" i="1"/>
  <c r="CH27" i="1"/>
  <c r="CP27" i="1"/>
  <c r="CI27" i="1"/>
  <c r="CM27" i="1"/>
  <c r="CQ27" i="1"/>
  <c r="CJ27" i="1"/>
  <c r="CN27" i="1"/>
  <c r="CK27" i="1"/>
  <c r="CH43" i="1"/>
  <c r="CP43" i="1"/>
  <c r="CI43" i="1"/>
  <c r="CM43" i="1"/>
  <c r="CQ43" i="1"/>
  <c r="CJ43" i="1"/>
  <c r="CN43" i="1"/>
  <c r="CK43" i="1"/>
  <c r="CP59" i="1"/>
  <c r="CR59" i="1" s="1"/>
  <c r="CI59" i="1"/>
  <c r="CM59" i="1"/>
  <c r="CQ59" i="1"/>
  <c r="CJ59" i="1"/>
  <c r="CN59" i="1"/>
  <c r="CK59" i="1"/>
  <c r="CK75" i="1"/>
  <c r="CH75" i="1"/>
  <c r="CP75" i="1"/>
  <c r="CI75" i="1"/>
  <c r="CM75" i="1"/>
  <c r="CQ75" i="1"/>
  <c r="CN75" i="1"/>
  <c r="CJ75" i="1"/>
  <c r="CK83" i="1"/>
  <c r="CH83" i="1"/>
  <c r="CP83" i="1"/>
  <c r="CI83" i="1"/>
  <c r="CM83" i="1"/>
  <c r="CQ83" i="1"/>
  <c r="CJ83" i="1"/>
  <c r="CN83" i="1"/>
  <c r="CS91" i="1"/>
  <c r="CK99" i="1"/>
  <c r="CH99" i="1"/>
  <c r="CP99" i="1"/>
  <c r="CI99" i="1"/>
  <c r="CM99" i="1"/>
  <c r="CQ99" i="1"/>
  <c r="CN99" i="1"/>
  <c r="CJ99" i="1"/>
  <c r="CK115" i="1"/>
  <c r="CH115" i="1"/>
  <c r="CP115" i="1"/>
  <c r="CI115" i="1"/>
  <c r="CM115" i="1"/>
  <c r="CQ115" i="1"/>
  <c r="CN115" i="1"/>
  <c r="CJ115" i="1"/>
  <c r="CI139" i="1"/>
  <c r="CM139" i="1"/>
  <c r="CQ139" i="1"/>
  <c r="CJ139" i="1"/>
  <c r="CN139" i="1"/>
  <c r="CK139" i="1"/>
  <c r="CP139" i="1"/>
  <c r="CR139" i="1" s="1"/>
  <c r="CH139" i="1"/>
  <c r="CS147" i="1"/>
  <c r="CI155" i="1"/>
  <c r="CM155" i="1"/>
  <c r="CQ155" i="1"/>
  <c r="CJ155" i="1"/>
  <c r="CL155" i="1" s="1"/>
  <c r="CN155" i="1"/>
  <c r="CK155" i="1"/>
  <c r="CP155" i="1"/>
  <c r="CR155" i="1" s="1"/>
  <c r="CH155" i="1"/>
  <c r="CJ183" i="1"/>
  <c r="CN183" i="1"/>
  <c r="CK183" i="1"/>
  <c r="CH183" i="1"/>
  <c r="CP183" i="1"/>
  <c r="CI183" i="1"/>
  <c r="CM183" i="1"/>
  <c r="CQ183" i="1"/>
  <c r="CJ199" i="1"/>
  <c r="CN199" i="1"/>
  <c r="CK199" i="1"/>
  <c r="CH199" i="1"/>
  <c r="CP199" i="1"/>
  <c r="CI199" i="1"/>
  <c r="CM199" i="1"/>
  <c r="CO199" i="1" s="1"/>
  <c r="CQ199" i="1"/>
  <c r="CS108" i="1"/>
  <c r="CH108" i="1"/>
  <c r="CP108" i="1"/>
  <c r="CR108" i="1" s="1"/>
  <c r="CI108" i="1"/>
  <c r="CM108" i="1"/>
  <c r="CQ108" i="1"/>
  <c r="CJ108" i="1"/>
  <c r="CN108" i="1"/>
  <c r="CK108" i="1"/>
  <c r="CJ132" i="1"/>
  <c r="CN132" i="1"/>
  <c r="CK132" i="1"/>
  <c r="CH132" i="1"/>
  <c r="CP132" i="1"/>
  <c r="CI132" i="1"/>
  <c r="CM132" i="1"/>
  <c r="CQ132" i="1"/>
  <c r="CK180" i="1"/>
  <c r="CH180" i="1"/>
  <c r="CP180" i="1"/>
  <c r="CI180" i="1"/>
  <c r="CM180" i="1"/>
  <c r="CQ180" i="1"/>
  <c r="CJ180" i="1"/>
  <c r="CL180" i="1" s="1"/>
  <c r="CN180" i="1"/>
  <c r="CK12" i="1"/>
  <c r="CH12" i="1"/>
  <c r="CP12" i="1"/>
  <c r="CI12" i="1"/>
  <c r="CM12" i="1"/>
  <c r="CQ12" i="1"/>
  <c r="CJ12" i="1"/>
  <c r="CN12" i="1"/>
  <c r="CJ16" i="1"/>
  <c r="CN16" i="1"/>
  <c r="CK16" i="1"/>
  <c r="CH16" i="1"/>
  <c r="CP16" i="1"/>
  <c r="CI16" i="1"/>
  <c r="CM16" i="1"/>
  <c r="CQ16" i="1"/>
  <c r="CI32" i="1"/>
  <c r="CM32" i="1"/>
  <c r="CQ32" i="1"/>
  <c r="CK32" i="1"/>
  <c r="CN32" i="1"/>
  <c r="CH32" i="1"/>
  <c r="CP32" i="1"/>
  <c r="CR32" i="1" s="1"/>
  <c r="CJ32" i="1"/>
  <c r="CL32" i="1" s="1"/>
  <c r="CI36" i="1"/>
  <c r="CM36" i="1"/>
  <c r="CQ36" i="1"/>
  <c r="CJ36" i="1"/>
  <c r="CN36" i="1"/>
  <c r="CK36" i="1"/>
  <c r="CP36" i="1"/>
  <c r="CR36" i="1" s="1"/>
  <c r="CH36" i="1"/>
  <c r="CS44" i="1"/>
  <c r="CI68" i="1"/>
  <c r="CM68" i="1"/>
  <c r="CQ68" i="1"/>
  <c r="CJ68" i="1"/>
  <c r="CN68" i="1"/>
  <c r="CK68" i="1"/>
  <c r="CH68" i="1"/>
  <c r="CP68" i="1"/>
  <c r="CH84" i="1"/>
  <c r="CP84" i="1"/>
  <c r="CI84" i="1"/>
  <c r="CM84" i="1"/>
  <c r="CQ84" i="1"/>
  <c r="CJ84" i="1"/>
  <c r="CN84" i="1"/>
  <c r="CK84" i="1"/>
  <c r="CS92" i="1"/>
  <c r="CH100" i="1"/>
  <c r="CP100" i="1"/>
  <c r="CI100" i="1"/>
  <c r="CM100" i="1"/>
  <c r="CQ100" i="1"/>
  <c r="CJ100" i="1"/>
  <c r="CN100" i="1"/>
  <c r="CK100" i="1"/>
  <c r="CH128" i="1"/>
  <c r="CP128" i="1"/>
  <c r="CI128" i="1"/>
  <c r="CM128" i="1"/>
  <c r="CO128" i="1" s="1"/>
  <c r="CQ128" i="1"/>
  <c r="CJ128" i="1"/>
  <c r="CN128" i="1"/>
  <c r="CK128" i="1"/>
  <c r="CS168" i="1"/>
  <c r="CJ29" i="1"/>
  <c r="CN29" i="1"/>
  <c r="CK29" i="1"/>
  <c r="CH29" i="1"/>
  <c r="CP29" i="1"/>
  <c r="CQ29" i="1"/>
  <c r="CI29" i="1"/>
  <c r="CM29" i="1"/>
  <c r="CJ45" i="1"/>
  <c r="CN45" i="1"/>
  <c r="CK45" i="1"/>
  <c r="CH45" i="1"/>
  <c r="CP45" i="1"/>
  <c r="CM45" i="1"/>
  <c r="CO45" i="1" s="1"/>
  <c r="CI45" i="1"/>
  <c r="CQ45" i="1"/>
  <c r="CJ61" i="1"/>
  <c r="CN61" i="1"/>
  <c r="CK61" i="1"/>
  <c r="CH61" i="1"/>
  <c r="CP61" i="1"/>
  <c r="CQ61" i="1"/>
  <c r="CI61" i="1"/>
  <c r="CM61" i="1"/>
  <c r="CI81" i="1"/>
  <c r="CM81" i="1"/>
  <c r="CQ81" i="1"/>
  <c r="CJ81" i="1"/>
  <c r="CN81" i="1"/>
  <c r="CK81" i="1"/>
  <c r="CH81" i="1"/>
  <c r="CP81" i="1"/>
  <c r="CS89" i="1"/>
  <c r="CI93" i="1"/>
  <c r="CM93" i="1"/>
  <c r="CQ93" i="1"/>
  <c r="CK93" i="1"/>
  <c r="CJ93" i="1"/>
  <c r="CN93" i="1"/>
  <c r="CH93" i="1"/>
  <c r="CP93" i="1"/>
  <c r="CI97" i="1"/>
  <c r="CM97" i="1"/>
  <c r="CQ97" i="1"/>
  <c r="CJ97" i="1"/>
  <c r="CN97" i="1"/>
  <c r="CK97" i="1"/>
  <c r="CP97" i="1"/>
  <c r="CR97" i="1" s="1"/>
  <c r="CH97" i="1"/>
  <c r="CI113" i="1"/>
  <c r="CM113" i="1"/>
  <c r="CQ113" i="1"/>
  <c r="CJ113" i="1"/>
  <c r="CN113" i="1"/>
  <c r="CK113" i="1"/>
  <c r="CP113" i="1"/>
  <c r="CR113" i="1" s="1"/>
  <c r="CH113" i="1"/>
  <c r="CS121" i="1"/>
  <c r="CI129" i="1"/>
  <c r="CM129" i="1"/>
  <c r="CQ129" i="1"/>
  <c r="CJ129" i="1"/>
  <c r="CN129" i="1"/>
  <c r="CK129" i="1"/>
  <c r="CP129" i="1"/>
  <c r="CR129" i="1" s="1"/>
  <c r="CH129" i="1"/>
  <c r="CK137" i="1"/>
  <c r="CH137" i="1"/>
  <c r="CP137" i="1"/>
  <c r="CI137" i="1"/>
  <c r="CM137" i="1"/>
  <c r="CQ137" i="1"/>
  <c r="CJ137" i="1"/>
  <c r="CN137" i="1"/>
  <c r="CS145" i="1"/>
  <c r="CK153" i="1"/>
  <c r="CH153" i="1"/>
  <c r="CP153" i="1"/>
  <c r="CI153" i="1"/>
  <c r="CM153" i="1"/>
  <c r="CQ153" i="1"/>
  <c r="CJ153" i="1"/>
  <c r="CN153" i="1"/>
  <c r="CS161" i="1"/>
  <c r="CS165" i="1"/>
  <c r="CK173" i="1"/>
  <c r="CI173" i="1"/>
  <c r="CP173" i="1"/>
  <c r="CM173" i="1"/>
  <c r="CQ173" i="1"/>
  <c r="CH173" i="1"/>
  <c r="CN173" i="1"/>
  <c r="CJ173" i="1"/>
  <c r="CH177" i="1"/>
  <c r="CP177" i="1"/>
  <c r="CI177" i="1"/>
  <c r="CM177" i="1"/>
  <c r="CQ177" i="1"/>
  <c r="CJ177" i="1"/>
  <c r="CN177" i="1"/>
  <c r="CK177" i="1"/>
  <c r="CS189" i="1"/>
  <c r="CH193" i="1"/>
  <c r="CP193" i="1"/>
  <c r="CI193" i="1"/>
  <c r="CM193" i="1"/>
  <c r="CQ193" i="1"/>
  <c r="CJ193" i="1"/>
  <c r="CN193" i="1"/>
  <c r="CK193" i="1"/>
  <c r="CJ160" i="1"/>
  <c r="CN160" i="1"/>
  <c r="CH160" i="1"/>
  <c r="CP160" i="1"/>
  <c r="CI160" i="1"/>
  <c r="CQ160" i="1"/>
  <c r="CK160" i="1"/>
  <c r="CM160" i="1"/>
  <c r="CK176" i="1"/>
  <c r="CH176" i="1"/>
  <c r="CP176" i="1"/>
  <c r="CI176" i="1"/>
  <c r="CM176" i="1"/>
  <c r="CQ176" i="1"/>
  <c r="CJ176" i="1"/>
  <c r="CN176" i="1"/>
  <c r="CI6" i="1"/>
  <c r="CM6" i="1"/>
  <c r="CQ6" i="1"/>
  <c r="CJ6" i="1"/>
  <c r="CN6" i="1"/>
  <c r="CK6" i="1"/>
  <c r="CH6" i="1"/>
  <c r="CP6" i="1"/>
  <c r="CS14" i="1"/>
  <c r="CS18" i="1"/>
  <c r="CH22" i="1"/>
  <c r="CP22" i="1"/>
  <c r="CI22" i="1"/>
  <c r="CJ22" i="1"/>
  <c r="CN22" i="1"/>
  <c r="CM22" i="1"/>
  <c r="CQ22" i="1"/>
  <c r="CK22" i="1"/>
  <c r="CK30" i="1"/>
  <c r="CH30" i="1"/>
  <c r="CP30" i="1"/>
  <c r="CI30" i="1"/>
  <c r="CM30" i="1"/>
  <c r="CQ30" i="1"/>
  <c r="CJ30" i="1"/>
  <c r="CN30" i="1"/>
  <c r="CS38" i="1"/>
  <c r="CK46" i="1"/>
  <c r="CH46" i="1"/>
  <c r="CP46" i="1"/>
  <c r="CI46" i="1"/>
  <c r="CM46" i="1"/>
  <c r="CQ46" i="1"/>
  <c r="CN46" i="1"/>
  <c r="CJ46" i="1"/>
  <c r="CH54" i="1"/>
  <c r="CP54" i="1"/>
  <c r="CK54" i="1"/>
  <c r="CM54" i="1"/>
  <c r="CN54" i="1"/>
  <c r="CI54" i="1"/>
  <c r="CQ54" i="1"/>
  <c r="CJ54" i="1"/>
  <c r="CK62" i="1"/>
  <c r="CH62" i="1"/>
  <c r="CP62" i="1"/>
  <c r="CI62" i="1"/>
  <c r="CM62" i="1"/>
  <c r="CQ62" i="1"/>
  <c r="CJ62" i="1"/>
  <c r="CN62" i="1"/>
  <c r="CS70" i="1"/>
  <c r="CJ82" i="1"/>
  <c r="CN82" i="1"/>
  <c r="CK82" i="1"/>
  <c r="CH82" i="1"/>
  <c r="CP82" i="1"/>
  <c r="CI82" i="1"/>
  <c r="CM82" i="1"/>
  <c r="CQ82" i="1"/>
  <c r="CS90" i="1"/>
  <c r="CJ98" i="1"/>
  <c r="CN98" i="1"/>
  <c r="CK98" i="1"/>
  <c r="CH98" i="1"/>
  <c r="CP98" i="1"/>
  <c r="CM98" i="1"/>
  <c r="CO98" i="1" s="1"/>
  <c r="CQ98" i="1"/>
  <c r="CI98" i="1"/>
  <c r="CS106" i="1"/>
  <c r="CJ114" i="1"/>
  <c r="CN114" i="1"/>
  <c r="CK114" i="1"/>
  <c r="CH114" i="1"/>
  <c r="CP114" i="1"/>
  <c r="CM114" i="1"/>
  <c r="CO114" i="1" s="1"/>
  <c r="CQ114" i="1"/>
  <c r="CI114" i="1"/>
  <c r="CS122" i="1"/>
  <c r="CS134" i="1"/>
  <c r="CH134" i="1"/>
  <c r="CP134" i="1"/>
  <c r="CI134" i="1"/>
  <c r="CM134" i="1"/>
  <c r="CQ134" i="1"/>
  <c r="CJ134" i="1"/>
  <c r="CN134" i="1"/>
  <c r="CK134" i="1"/>
  <c r="CS146" i="1"/>
  <c r="CS150" i="1"/>
  <c r="CH150" i="1"/>
  <c r="CP150" i="1"/>
  <c r="CI150" i="1"/>
  <c r="CM150" i="1"/>
  <c r="CQ150" i="1"/>
  <c r="CJ150" i="1"/>
  <c r="CN150" i="1"/>
  <c r="CK150" i="1"/>
  <c r="CS166" i="1"/>
  <c r="CS174" i="1"/>
  <c r="CI182" i="1"/>
  <c r="CM182" i="1"/>
  <c r="CQ182" i="1"/>
  <c r="CJ182" i="1"/>
  <c r="CN182" i="1"/>
  <c r="CK182" i="1"/>
  <c r="CH182" i="1"/>
  <c r="CP182" i="1"/>
  <c r="CS190" i="1"/>
  <c r="CI198" i="1"/>
  <c r="CM198" i="1"/>
  <c r="CQ198" i="1"/>
  <c r="CJ198" i="1"/>
  <c r="CN198" i="1"/>
  <c r="CK198" i="1"/>
  <c r="CH198" i="1"/>
  <c r="CP198" i="1"/>
  <c r="CS140" i="1"/>
  <c r="CS188" i="1"/>
  <c r="CS7" i="1"/>
  <c r="CS27" i="1"/>
  <c r="CH31" i="1"/>
  <c r="CP31" i="1"/>
  <c r="CR31" i="1" s="1"/>
  <c r="CJ31" i="1"/>
  <c r="CN31" i="1"/>
  <c r="CK31" i="1"/>
  <c r="CM31" i="1"/>
  <c r="CQ31" i="1"/>
  <c r="CI31" i="1"/>
  <c r="CS43" i="1"/>
  <c r="CS47" i="1"/>
  <c r="CH47" i="1"/>
  <c r="CP47" i="1"/>
  <c r="CI47" i="1"/>
  <c r="CM47" i="1"/>
  <c r="CQ47" i="1"/>
  <c r="CJ47" i="1"/>
  <c r="CN47" i="1"/>
  <c r="CK47" i="1"/>
  <c r="CS59" i="1"/>
  <c r="CH63" i="1"/>
  <c r="CP63" i="1"/>
  <c r="CI63" i="1"/>
  <c r="CM63" i="1"/>
  <c r="CQ63" i="1"/>
  <c r="CJ63" i="1"/>
  <c r="CN63" i="1"/>
  <c r="CK63" i="1"/>
  <c r="CS79" i="1"/>
  <c r="CK87" i="1"/>
  <c r="CH87" i="1"/>
  <c r="CP87" i="1"/>
  <c r="CI87" i="1"/>
  <c r="CM87" i="1"/>
  <c r="CQ87" i="1"/>
  <c r="CJ87" i="1"/>
  <c r="CN87" i="1"/>
  <c r="CK91" i="1"/>
  <c r="CI91" i="1"/>
  <c r="CM91" i="1"/>
  <c r="CQ91" i="1"/>
  <c r="CH91" i="1"/>
  <c r="CP91" i="1"/>
  <c r="CJ91" i="1"/>
  <c r="CN91" i="1"/>
  <c r="CS95" i="1"/>
  <c r="CK103" i="1"/>
  <c r="CH103" i="1"/>
  <c r="CP103" i="1"/>
  <c r="CI103" i="1"/>
  <c r="CM103" i="1"/>
  <c r="CQ103" i="1"/>
  <c r="CJ103" i="1"/>
  <c r="CN103" i="1"/>
  <c r="CS111" i="1"/>
  <c r="CK119" i="1"/>
  <c r="CH119" i="1"/>
  <c r="CP119" i="1"/>
  <c r="CI119" i="1"/>
  <c r="CM119" i="1"/>
  <c r="CQ119" i="1"/>
  <c r="CJ119" i="1"/>
  <c r="CN119" i="1"/>
  <c r="CS127" i="1"/>
  <c r="CS135" i="1"/>
  <c r="CI143" i="1"/>
  <c r="CM143" i="1"/>
  <c r="CQ143" i="1"/>
  <c r="CJ143" i="1"/>
  <c r="CN143" i="1"/>
  <c r="CK143" i="1"/>
  <c r="CP143" i="1"/>
  <c r="CR143" i="1" s="1"/>
  <c r="CH143" i="1"/>
  <c r="CS151" i="1"/>
  <c r="CI159" i="1"/>
  <c r="CM159" i="1"/>
  <c r="CQ159" i="1"/>
  <c r="CK159" i="1"/>
  <c r="CN159" i="1"/>
  <c r="CH159" i="1"/>
  <c r="CP159" i="1"/>
  <c r="CR159" i="1" s="1"/>
  <c r="CJ159" i="1"/>
  <c r="CL159" i="1" s="1"/>
  <c r="CS163" i="1"/>
  <c r="CI171" i="1"/>
  <c r="CM171" i="1"/>
  <c r="CQ171" i="1"/>
  <c r="CK171" i="1"/>
  <c r="CJ171" i="1"/>
  <c r="CN171" i="1"/>
  <c r="CH171" i="1"/>
  <c r="CP171" i="1"/>
  <c r="CS179" i="1"/>
  <c r="CJ187" i="1"/>
  <c r="CN187" i="1"/>
  <c r="CK187" i="1"/>
  <c r="CH187" i="1"/>
  <c r="CP187" i="1"/>
  <c r="CI187" i="1"/>
  <c r="CM187" i="1"/>
  <c r="CQ187" i="1"/>
  <c r="CS195" i="1"/>
  <c r="CH116" i="1"/>
  <c r="CP116" i="1"/>
  <c r="CI116" i="1"/>
  <c r="CM116" i="1"/>
  <c r="CQ116" i="1"/>
  <c r="CJ116" i="1"/>
  <c r="CN116" i="1"/>
  <c r="CK116" i="1"/>
  <c r="CJ148" i="1"/>
  <c r="CN148" i="1"/>
  <c r="CK148" i="1"/>
  <c r="CH148" i="1"/>
  <c r="CP148" i="1"/>
  <c r="CI148" i="1"/>
  <c r="CM148" i="1"/>
  <c r="CQ148" i="1"/>
  <c r="CI164" i="1"/>
  <c r="CM164" i="1"/>
  <c r="CQ164" i="1"/>
  <c r="CJ164" i="1"/>
  <c r="CN164" i="1"/>
  <c r="CK164" i="1"/>
  <c r="CH164" i="1"/>
  <c r="CP164" i="1"/>
  <c r="CK196" i="1"/>
  <c r="CH196" i="1"/>
  <c r="CP196" i="1"/>
  <c r="CI196" i="1"/>
  <c r="CM196" i="1"/>
  <c r="CQ196" i="1"/>
  <c r="CJ196" i="1"/>
  <c r="CN196" i="1"/>
  <c r="CS8" i="1"/>
  <c r="CJ20" i="1"/>
  <c r="CN20" i="1"/>
  <c r="CK20" i="1"/>
  <c r="CH20" i="1"/>
  <c r="CP20" i="1"/>
  <c r="CM20" i="1"/>
  <c r="CQ20" i="1"/>
  <c r="CI20" i="1"/>
  <c r="CI24" i="1"/>
  <c r="CM24" i="1"/>
  <c r="CQ24" i="1"/>
  <c r="CJ24" i="1"/>
  <c r="CN24" i="1"/>
  <c r="CK24" i="1"/>
  <c r="CP24" i="1"/>
  <c r="CR24" i="1" s="1"/>
  <c r="CH24" i="1"/>
  <c r="CI40" i="1"/>
  <c r="CM40" i="1"/>
  <c r="CQ40" i="1"/>
  <c r="CJ40" i="1"/>
  <c r="CN40" i="1"/>
  <c r="CK40" i="1"/>
  <c r="CH40" i="1"/>
  <c r="CP40" i="1"/>
  <c r="CS48" i="1"/>
  <c r="CS52" i="1"/>
  <c r="CJ56" i="1"/>
  <c r="CN56" i="1"/>
  <c r="CI56" i="1"/>
  <c r="CM56" i="1"/>
  <c r="CQ56" i="1"/>
  <c r="CH56" i="1"/>
  <c r="CP56" i="1"/>
  <c r="CK56" i="1"/>
  <c r="CS64" i="1"/>
  <c r="CI72" i="1"/>
  <c r="CM72" i="1"/>
  <c r="CQ72" i="1"/>
  <c r="CJ72" i="1"/>
  <c r="CN72" i="1"/>
  <c r="CK72" i="1"/>
  <c r="CP72" i="1"/>
  <c r="CR72" i="1" s="1"/>
  <c r="CH72" i="1"/>
  <c r="CH88" i="1"/>
  <c r="CP88" i="1"/>
  <c r="CI88" i="1"/>
  <c r="CM88" i="1"/>
  <c r="CQ88" i="1"/>
  <c r="CJ88" i="1"/>
  <c r="CN88" i="1"/>
  <c r="CK88" i="1"/>
  <c r="CS100" i="1"/>
  <c r="CH104" i="1"/>
  <c r="CP104" i="1"/>
  <c r="CI104" i="1"/>
  <c r="CM104" i="1"/>
  <c r="CQ104" i="1"/>
  <c r="CJ104" i="1"/>
  <c r="CN104" i="1"/>
  <c r="CK104" i="1"/>
  <c r="CS128" i="1"/>
  <c r="CS152" i="1"/>
  <c r="CS200" i="1"/>
  <c r="A18" i="7"/>
  <c r="BH13" i="1"/>
  <c r="BN13" i="1" s="1"/>
  <c r="BH15" i="1"/>
  <c r="BJ15" i="1" s="1"/>
  <c r="E22" i="7" s="1"/>
  <c r="BH17" i="1"/>
  <c r="BH19" i="1"/>
  <c r="BH21" i="1"/>
  <c r="BQ21" i="1" s="1"/>
  <c r="BH23" i="1"/>
  <c r="BJ23" i="1" s="1"/>
  <c r="E30" i="7" s="1"/>
  <c r="BH25" i="1"/>
  <c r="BP25" i="1" s="1"/>
  <c r="BW25" i="1" s="1"/>
  <c r="N32" i="7" s="1"/>
  <c r="BH27" i="1"/>
  <c r="BH29" i="1"/>
  <c r="BP29" i="1" s="1"/>
  <c r="BW29" i="1" s="1"/>
  <c r="N36" i="7" s="1"/>
  <c r="BH31" i="1"/>
  <c r="BJ31" i="1" s="1"/>
  <c r="E38" i="7" s="1"/>
  <c r="BH33" i="1"/>
  <c r="BL33" i="1" s="1"/>
  <c r="BH35" i="1"/>
  <c r="BH37" i="1"/>
  <c r="BN37" i="1" s="1"/>
  <c r="BH39" i="1"/>
  <c r="BJ39" i="1" s="1"/>
  <c r="BH41" i="1"/>
  <c r="BH43" i="1"/>
  <c r="BH45" i="1"/>
  <c r="BR45" i="1" s="1"/>
  <c r="BH47" i="1"/>
  <c r="BJ47" i="1" s="1"/>
  <c r="BH49" i="1"/>
  <c r="BI49" i="1" s="1"/>
  <c r="BH51" i="1"/>
  <c r="BH53" i="1"/>
  <c r="BP53" i="1" s="1"/>
  <c r="BW53" i="1" s="1"/>
  <c r="BH55" i="1"/>
  <c r="BJ55" i="1" s="1"/>
  <c r="BH57" i="1"/>
  <c r="BP57" i="1" s="1"/>
  <c r="BW57" i="1" s="1"/>
  <c r="BH59" i="1"/>
  <c r="BH61" i="1"/>
  <c r="BN61" i="1" s="1"/>
  <c r="BH63" i="1"/>
  <c r="BJ63" i="1" s="1"/>
  <c r="BH65" i="1"/>
  <c r="BL65" i="1" s="1"/>
  <c r="BH67" i="1"/>
  <c r="BH69" i="1"/>
  <c r="BR69" i="1" s="1"/>
  <c r="BH71" i="1"/>
  <c r="BJ71" i="1" s="1"/>
  <c r="BH73" i="1"/>
  <c r="BH75" i="1"/>
  <c r="BH77" i="1"/>
  <c r="BQ77" i="1" s="1"/>
  <c r="BH79" i="1"/>
  <c r="BJ79" i="1" s="1"/>
  <c r="BH81" i="1"/>
  <c r="BP81" i="1" s="1"/>
  <c r="BW81" i="1" s="1"/>
  <c r="BH83" i="1"/>
  <c r="BH85" i="1"/>
  <c r="BR85" i="1" s="1"/>
  <c r="BH87" i="1"/>
  <c r="BJ87" i="1" s="1"/>
  <c r="BH89" i="1"/>
  <c r="BL89" i="1" s="1"/>
  <c r="BH91" i="1"/>
  <c r="BH93" i="1"/>
  <c r="BP93" i="1" s="1"/>
  <c r="BW93" i="1" s="1"/>
  <c r="BH95" i="1"/>
  <c r="BJ95" i="1" s="1"/>
  <c r="BH97" i="1"/>
  <c r="BH99" i="1"/>
  <c r="BH101" i="1"/>
  <c r="BN101" i="1" s="1"/>
  <c r="BH103" i="1"/>
  <c r="BJ103" i="1" s="1"/>
  <c r="BH105" i="1"/>
  <c r="BH107" i="1"/>
  <c r="BH109" i="1"/>
  <c r="BQ109" i="1" s="1"/>
  <c r="BH111" i="1"/>
  <c r="BJ111" i="1" s="1"/>
  <c r="BH113" i="1"/>
  <c r="BP113" i="1" s="1"/>
  <c r="BW113" i="1" s="1"/>
  <c r="BH115" i="1"/>
  <c r="BH117" i="1"/>
  <c r="BR117" i="1" s="1"/>
  <c r="BH119" i="1"/>
  <c r="BJ119" i="1" s="1"/>
  <c r="BH121" i="1"/>
  <c r="BP121" i="1" s="1"/>
  <c r="BW121" i="1" s="1"/>
  <c r="BH123" i="1"/>
  <c r="BH125" i="1"/>
  <c r="BP125" i="1" s="1"/>
  <c r="BW125" i="1" s="1"/>
  <c r="BH127" i="1"/>
  <c r="BJ127" i="1" s="1"/>
  <c r="BH129" i="1"/>
  <c r="BL129" i="1" s="1"/>
  <c r="BH131" i="1"/>
  <c r="BH133" i="1"/>
  <c r="BR133" i="1" s="1"/>
  <c r="BH135" i="1"/>
  <c r="BJ135" i="1" s="1"/>
  <c r="BH137" i="1"/>
  <c r="BI137" i="1" s="1"/>
  <c r="BH139" i="1"/>
  <c r="BH141" i="1"/>
  <c r="BH143" i="1"/>
  <c r="BJ143" i="1" s="1"/>
  <c r="BH145" i="1"/>
  <c r="BL145" i="1" s="1"/>
  <c r="BH147" i="1"/>
  <c r="BH149" i="1"/>
  <c r="BH151" i="1"/>
  <c r="BJ151" i="1" s="1"/>
  <c r="BH153" i="1"/>
  <c r="BJ153" i="1" s="1"/>
  <c r="BH155" i="1"/>
  <c r="BH157" i="1"/>
  <c r="BH159" i="1"/>
  <c r="BJ159" i="1" s="1"/>
  <c r="BH161" i="1"/>
  <c r="BJ161" i="1" s="1"/>
  <c r="BH163" i="1"/>
  <c r="BH165" i="1"/>
  <c r="BH167" i="1"/>
  <c r="BJ167" i="1" s="1"/>
  <c r="BH169" i="1"/>
  <c r="BJ169" i="1" s="1"/>
  <c r="BH171" i="1"/>
  <c r="BJ171" i="1" s="1"/>
  <c r="BH173" i="1"/>
  <c r="BJ173" i="1" s="1"/>
  <c r="BH175" i="1"/>
  <c r="BJ175" i="1" s="1"/>
  <c r="BH177" i="1"/>
  <c r="BJ177" i="1" s="1"/>
  <c r="BH179" i="1"/>
  <c r="BJ179" i="1" s="1"/>
  <c r="BH181" i="1"/>
  <c r="BJ181" i="1" s="1"/>
  <c r="BH183" i="1"/>
  <c r="BJ183" i="1" s="1"/>
  <c r="BH185" i="1"/>
  <c r="BJ185" i="1" s="1"/>
  <c r="BH187" i="1"/>
  <c r="BJ187" i="1" s="1"/>
  <c r="BH189" i="1"/>
  <c r="BJ189" i="1" s="1"/>
  <c r="BH191" i="1"/>
  <c r="BJ191" i="1" s="1"/>
  <c r="BH193" i="1"/>
  <c r="BJ193" i="1" s="1"/>
  <c r="BH195" i="1"/>
  <c r="BJ195" i="1" s="1"/>
  <c r="BH197" i="1"/>
  <c r="BJ197" i="1" s="1"/>
  <c r="BH199" i="1"/>
  <c r="BJ199" i="1" s="1"/>
  <c r="BH201" i="1"/>
  <c r="BJ201" i="1" s="1"/>
  <c r="A17" i="7"/>
  <c r="A19" i="7"/>
  <c r="BH14" i="1"/>
  <c r="BJ14" i="1" s="1"/>
  <c r="E21" i="7" s="1"/>
  <c r="BH16" i="1"/>
  <c r="BN16" i="1" s="1"/>
  <c r="BH18" i="1"/>
  <c r="BH20" i="1"/>
  <c r="BK20" i="1" s="1"/>
  <c r="BH22" i="1"/>
  <c r="BJ22" i="1" s="1"/>
  <c r="E29" i="7" s="1"/>
  <c r="BH24" i="1"/>
  <c r="BH26" i="1"/>
  <c r="BH28" i="1"/>
  <c r="BR28" i="1" s="1"/>
  <c r="BH30" i="1"/>
  <c r="BJ30" i="1" s="1"/>
  <c r="E37" i="7" s="1"/>
  <c r="BH32" i="1"/>
  <c r="BH34" i="1"/>
  <c r="BH36" i="1"/>
  <c r="BP36" i="1" s="1"/>
  <c r="BW36" i="1" s="1"/>
  <c r="BH38" i="1"/>
  <c r="BJ38" i="1" s="1"/>
  <c r="BH40" i="1"/>
  <c r="BH42" i="1"/>
  <c r="BH44" i="1"/>
  <c r="BL44" i="1" s="1"/>
  <c r="BH46" i="1"/>
  <c r="BJ46" i="1" s="1"/>
  <c r="BH48" i="1"/>
  <c r="BH50" i="1"/>
  <c r="BH52" i="1"/>
  <c r="BR52" i="1" s="1"/>
  <c r="BH54" i="1"/>
  <c r="BJ54" i="1" s="1"/>
  <c r="BH56" i="1"/>
  <c r="BH58" i="1"/>
  <c r="BH60" i="1"/>
  <c r="BP60" i="1" s="1"/>
  <c r="BW60" i="1" s="1"/>
  <c r="BH62" i="1"/>
  <c r="BJ62" i="1" s="1"/>
  <c r="BH64" i="1"/>
  <c r="BH66" i="1"/>
  <c r="BH68" i="1"/>
  <c r="BL68" i="1" s="1"/>
  <c r="BH70" i="1"/>
  <c r="BJ70" i="1" s="1"/>
  <c r="BH72" i="1"/>
  <c r="BH74" i="1"/>
  <c r="BH76" i="1"/>
  <c r="BK76" i="1" s="1"/>
  <c r="BH78" i="1"/>
  <c r="BJ78" i="1" s="1"/>
  <c r="BH80" i="1"/>
  <c r="BN80" i="1" s="1"/>
  <c r="BH82" i="1"/>
  <c r="BH84" i="1"/>
  <c r="BL84" i="1" s="1"/>
  <c r="BH86" i="1"/>
  <c r="BJ86" i="1" s="1"/>
  <c r="BH88" i="1"/>
  <c r="BH90" i="1"/>
  <c r="BH92" i="1"/>
  <c r="BR92" i="1" s="1"/>
  <c r="BH94" i="1"/>
  <c r="BJ94" i="1" s="1"/>
  <c r="BH96" i="1"/>
  <c r="BH98" i="1"/>
  <c r="BH100" i="1"/>
  <c r="BP100" i="1" s="1"/>
  <c r="BW100" i="1" s="1"/>
  <c r="BH102" i="1"/>
  <c r="BJ102" i="1" s="1"/>
  <c r="BH104" i="1"/>
  <c r="BR104" i="1" s="1"/>
  <c r="BH106" i="1"/>
  <c r="BH108" i="1"/>
  <c r="BK108" i="1" s="1"/>
  <c r="BH110" i="1"/>
  <c r="BJ110" i="1" s="1"/>
  <c r="BH112" i="1"/>
  <c r="BH114" i="1"/>
  <c r="BH116" i="1"/>
  <c r="BL116" i="1" s="1"/>
  <c r="BH118" i="1"/>
  <c r="BJ118" i="1" s="1"/>
  <c r="BH120" i="1"/>
  <c r="BH122" i="1"/>
  <c r="BH124" i="1"/>
  <c r="BR124" i="1" s="1"/>
  <c r="BH126" i="1"/>
  <c r="BJ126" i="1" s="1"/>
  <c r="BH128" i="1"/>
  <c r="BH130" i="1"/>
  <c r="BH132" i="1"/>
  <c r="BL132" i="1" s="1"/>
  <c r="BH134" i="1"/>
  <c r="BJ134" i="1" s="1"/>
  <c r="BH136" i="1"/>
  <c r="BH138" i="1"/>
  <c r="BH140" i="1"/>
  <c r="BM140" i="1" s="1"/>
  <c r="BU140" i="1" s="1"/>
  <c r="BH142" i="1"/>
  <c r="BJ142" i="1" s="1"/>
  <c r="BH144" i="1"/>
  <c r="BL144" i="1" s="1"/>
  <c r="BH146" i="1"/>
  <c r="BH148" i="1"/>
  <c r="BK148" i="1" s="1"/>
  <c r="BH150" i="1"/>
  <c r="BJ150" i="1" s="1"/>
  <c r="BH152" i="1"/>
  <c r="BJ152" i="1" s="1"/>
  <c r="BH154" i="1"/>
  <c r="BH156" i="1"/>
  <c r="BH158" i="1"/>
  <c r="BJ158" i="1" s="1"/>
  <c r="BH160" i="1"/>
  <c r="BJ160" i="1" s="1"/>
  <c r="BH162" i="1"/>
  <c r="BH164" i="1"/>
  <c r="BH166" i="1"/>
  <c r="BJ166" i="1" s="1"/>
  <c r="BH168" i="1"/>
  <c r="BJ168" i="1" s="1"/>
  <c r="BH170" i="1"/>
  <c r="BJ170" i="1" s="1"/>
  <c r="BH172" i="1"/>
  <c r="BJ172" i="1" s="1"/>
  <c r="BH174" i="1"/>
  <c r="BJ174" i="1" s="1"/>
  <c r="BH176" i="1"/>
  <c r="BJ176" i="1" s="1"/>
  <c r="BH178" i="1"/>
  <c r="BJ178" i="1" s="1"/>
  <c r="BH180" i="1"/>
  <c r="BJ180" i="1" s="1"/>
  <c r="BH182" i="1"/>
  <c r="BJ182" i="1" s="1"/>
  <c r="BH184" i="1"/>
  <c r="BJ184" i="1" s="1"/>
  <c r="BH186" i="1"/>
  <c r="BJ186" i="1" s="1"/>
  <c r="BH188" i="1"/>
  <c r="BJ188" i="1" s="1"/>
  <c r="BH190" i="1"/>
  <c r="BJ190" i="1" s="1"/>
  <c r="BH192" i="1"/>
  <c r="BJ192" i="1" s="1"/>
  <c r="BH194" i="1"/>
  <c r="BJ194" i="1" s="1"/>
  <c r="BH196" i="1"/>
  <c r="BJ196" i="1" s="1"/>
  <c r="BH198" i="1"/>
  <c r="BJ198" i="1" s="1"/>
  <c r="BH200" i="1"/>
  <c r="BJ200" i="1" s="1"/>
  <c r="BH202" i="1"/>
  <c r="BJ202" i="1" s="1"/>
  <c r="BH5" i="1"/>
  <c r="BO5" i="1" s="1"/>
  <c r="BH4" i="1"/>
  <c r="A11" i="7"/>
  <c r="BH6" i="1"/>
  <c r="BI6" i="1" s="1"/>
  <c r="B13" i="7" s="1"/>
  <c r="BH8" i="1"/>
  <c r="BH10" i="1"/>
  <c r="BJ10" i="1" s="1"/>
  <c r="E17" i="7" s="1"/>
  <c r="BH12" i="1"/>
  <c r="BH7" i="1"/>
  <c r="BH11" i="1"/>
  <c r="BH9" i="1"/>
  <c r="BS9" i="1" s="1"/>
  <c r="BY9" i="1" s="1"/>
  <c r="R16" i="7" s="1"/>
  <c r="X32" i="6"/>
  <c r="X68" i="6"/>
  <c r="X84" i="6"/>
  <c r="X100" i="6"/>
  <c r="X116" i="6"/>
  <c r="X132" i="6"/>
  <c r="X148" i="6"/>
  <c r="X33" i="6"/>
  <c r="X34" i="6"/>
  <c r="X35" i="6"/>
  <c r="X67" i="6"/>
  <c r="X83" i="6"/>
  <c r="X99" i="6"/>
  <c r="X115" i="6"/>
  <c r="X131" i="6"/>
  <c r="X147" i="6"/>
  <c r="X163" i="6"/>
  <c r="X191" i="6"/>
  <c r="X169" i="6"/>
  <c r="X210" i="6"/>
  <c r="X197" i="6"/>
  <c r="X175" i="6"/>
  <c r="X201" i="6"/>
  <c r="X73" i="6"/>
  <c r="X89" i="6"/>
  <c r="X105" i="6"/>
  <c r="X121" i="6"/>
  <c r="X137" i="6"/>
  <c r="X153" i="6"/>
  <c r="X170" i="6"/>
  <c r="X211" i="6"/>
  <c r="X198" i="6"/>
  <c r="X62" i="6"/>
  <c r="X78" i="6"/>
  <c r="X94" i="6"/>
  <c r="X110" i="6"/>
  <c r="X126" i="6"/>
  <c r="X142" i="6"/>
  <c r="X158" i="6"/>
  <c r="X181" i="6"/>
  <c r="X179" i="6"/>
  <c r="X205" i="6"/>
  <c r="X56" i="6"/>
  <c r="X72" i="6"/>
  <c r="X88" i="6"/>
  <c r="X104" i="6"/>
  <c r="X120" i="6"/>
  <c r="X136" i="6"/>
  <c r="X152" i="6"/>
  <c r="X53" i="6"/>
  <c r="X54" i="6"/>
  <c r="X55" i="6"/>
  <c r="X71" i="6"/>
  <c r="X87" i="6"/>
  <c r="X103" i="6"/>
  <c r="X119" i="6"/>
  <c r="X135" i="6"/>
  <c r="X151" i="6"/>
  <c r="X174" i="6"/>
  <c r="X200" i="6"/>
  <c r="X182" i="6"/>
  <c r="X161" i="6"/>
  <c r="X206" i="6"/>
  <c r="X188" i="6"/>
  <c r="X61" i="6"/>
  <c r="X77" i="6"/>
  <c r="X93" i="6"/>
  <c r="X109" i="6"/>
  <c r="X125" i="6"/>
  <c r="X141" i="6"/>
  <c r="X157" i="6"/>
  <c r="X183" i="6"/>
  <c r="X162" i="6"/>
  <c r="X190" i="6"/>
  <c r="X66" i="6"/>
  <c r="X82" i="6"/>
  <c r="X98" i="6"/>
  <c r="X114" i="6"/>
  <c r="X130" i="6"/>
  <c r="X146" i="6"/>
  <c r="X165" i="6"/>
  <c r="X193" i="6"/>
  <c r="X171" i="6"/>
  <c r="X207" i="6"/>
  <c r="X60" i="6"/>
  <c r="X76" i="6"/>
  <c r="X92" i="6"/>
  <c r="X108" i="6"/>
  <c r="X124" i="6"/>
  <c r="X140" i="6"/>
  <c r="X156" i="6"/>
  <c r="X57" i="6"/>
  <c r="X59" i="6"/>
  <c r="X75" i="6"/>
  <c r="X91" i="6"/>
  <c r="X107" i="6"/>
  <c r="X123" i="6"/>
  <c r="X139" i="6"/>
  <c r="X155" i="6"/>
  <c r="X187" i="6"/>
  <c r="X166" i="6"/>
  <c r="X194" i="6"/>
  <c r="X172" i="6"/>
  <c r="X208" i="6"/>
  <c r="X180" i="6"/>
  <c r="X65" i="6"/>
  <c r="X81" i="6"/>
  <c r="X97" i="6"/>
  <c r="X113" i="6"/>
  <c r="X129" i="6"/>
  <c r="X145" i="6"/>
  <c r="X167" i="6"/>
  <c r="X195" i="6"/>
  <c r="X173" i="6"/>
  <c r="X209" i="6"/>
  <c r="X70" i="6"/>
  <c r="X86" i="6"/>
  <c r="X102" i="6"/>
  <c r="X118" i="6"/>
  <c r="X134" i="6"/>
  <c r="X150" i="6"/>
  <c r="X176" i="6"/>
  <c r="X202" i="6"/>
  <c r="X184" i="6"/>
  <c r="X64" i="6"/>
  <c r="X80" i="6"/>
  <c r="X96" i="6"/>
  <c r="X112" i="6"/>
  <c r="X128" i="6"/>
  <c r="X144" i="6"/>
  <c r="X160" i="6"/>
  <c r="X30" i="6"/>
  <c r="X31" i="6"/>
  <c r="X63" i="6"/>
  <c r="X79" i="6"/>
  <c r="X95" i="6"/>
  <c r="X111" i="6"/>
  <c r="X127" i="6"/>
  <c r="X143" i="6"/>
  <c r="X159" i="6"/>
  <c r="X199" i="6"/>
  <c r="X177" i="6"/>
  <c r="X203" i="6"/>
  <c r="X185" i="6"/>
  <c r="X164" i="6"/>
  <c r="X192" i="6"/>
  <c r="X69" i="6"/>
  <c r="X85" i="6"/>
  <c r="X101" i="6"/>
  <c r="X117" i="6"/>
  <c r="X133" i="6"/>
  <c r="X149" i="6"/>
  <c r="X178" i="6"/>
  <c r="X204" i="6"/>
  <c r="X186" i="6"/>
  <c r="X58" i="6"/>
  <c r="X74" i="6"/>
  <c r="X90" i="6"/>
  <c r="X106" i="6"/>
  <c r="X122" i="6"/>
  <c r="X138" i="6"/>
  <c r="X154" i="6"/>
  <c r="X189" i="6"/>
  <c r="X168" i="6"/>
  <c r="X196" i="6"/>
  <c r="X39" i="6"/>
  <c r="X43" i="6"/>
  <c r="X47" i="6"/>
  <c r="X51" i="6"/>
  <c r="X14" i="6"/>
  <c r="X18" i="6"/>
  <c r="X22" i="6"/>
  <c r="X26" i="6"/>
  <c r="X29" i="6"/>
  <c r="X36" i="6"/>
  <c r="X40" i="6"/>
  <c r="X44" i="6"/>
  <c r="X48" i="6"/>
  <c r="X52" i="6"/>
  <c r="X15" i="6"/>
  <c r="X19" i="6"/>
  <c r="X23" i="6"/>
  <c r="X27" i="6"/>
  <c r="X37" i="6"/>
  <c r="X41" i="6"/>
  <c r="X45" i="6"/>
  <c r="X49" i="6"/>
  <c r="X12" i="6"/>
  <c r="X16" i="6"/>
  <c r="X20" i="6"/>
  <c r="X24" i="6"/>
  <c r="X28" i="6"/>
  <c r="X38" i="6"/>
  <c r="X42" i="6"/>
  <c r="X46" i="6"/>
  <c r="X50" i="6"/>
  <c r="X13" i="6"/>
  <c r="X17" i="6"/>
  <c r="X21" i="6"/>
  <c r="X25" i="6"/>
  <c r="X11" i="6"/>
  <c r="BI5" i="1"/>
  <c r="B12" i="7" s="1"/>
  <c r="BO9" i="1"/>
  <c r="BM10" i="1"/>
  <c r="BU10" i="1" s="1"/>
  <c r="J17" i="7" s="1"/>
  <c r="BO10" i="1"/>
  <c r="BS10" i="1"/>
  <c r="BY10" i="1" s="1"/>
  <c r="R17" i="7" s="1"/>
  <c r="BI10" i="1"/>
  <c r="B17" i="7" s="1"/>
  <c r="BK13" i="1"/>
  <c r="BR13" i="1"/>
  <c r="BS13" i="1"/>
  <c r="BY13" i="1" s="1"/>
  <c r="R20" i="7" s="1"/>
  <c r="BK14" i="1"/>
  <c r="BL14" i="1"/>
  <c r="BN14" i="1"/>
  <c r="BO14" i="1"/>
  <c r="BP14" i="1"/>
  <c r="BW14" i="1" s="1"/>
  <c r="N21" i="7" s="1"/>
  <c r="BR14" i="1"/>
  <c r="BS14" i="1"/>
  <c r="BY14" i="1" s="1"/>
  <c r="R21" i="7" s="1"/>
  <c r="BI14" i="1"/>
  <c r="B21" i="7" s="1"/>
  <c r="BK15" i="1"/>
  <c r="BL15" i="1"/>
  <c r="BM15" i="1"/>
  <c r="BU15" i="1" s="1"/>
  <c r="J22" i="7" s="1"/>
  <c r="BN15" i="1"/>
  <c r="BO15" i="1"/>
  <c r="BP15" i="1"/>
  <c r="BW15" i="1" s="1"/>
  <c r="N22" i="7" s="1"/>
  <c r="BQ15" i="1"/>
  <c r="BR15" i="1"/>
  <c r="BS15" i="1"/>
  <c r="BY15" i="1" s="1"/>
  <c r="R22" i="7" s="1"/>
  <c r="BI15" i="1"/>
  <c r="B22" i="7" s="1"/>
  <c r="BI17" i="1"/>
  <c r="B24" i="7" s="1"/>
  <c r="BK18" i="1"/>
  <c r="BN18" i="1"/>
  <c r="BO18" i="1"/>
  <c r="BR18" i="1"/>
  <c r="BS18" i="1"/>
  <c r="BY18" i="1" s="1"/>
  <c r="R25" i="7" s="1"/>
  <c r="BL19" i="1"/>
  <c r="BM19" i="1"/>
  <c r="BU19" i="1" s="1"/>
  <c r="J26" i="7" s="1"/>
  <c r="BP19" i="1"/>
  <c r="BW19" i="1" s="1"/>
  <c r="N26" i="7" s="1"/>
  <c r="BQ19" i="1"/>
  <c r="BI19" i="1"/>
  <c r="B26" i="7" s="1"/>
  <c r="BO20" i="1"/>
  <c r="BR20" i="1"/>
  <c r="BM21" i="1"/>
  <c r="BU21" i="1" s="1"/>
  <c r="J28" i="7" s="1"/>
  <c r="BP21" i="1"/>
  <c r="BW21" i="1" s="1"/>
  <c r="N28" i="7" s="1"/>
  <c r="BK22" i="1"/>
  <c r="BL22" i="1"/>
  <c r="BN22" i="1"/>
  <c r="BO22" i="1"/>
  <c r="BP22" i="1"/>
  <c r="BW22" i="1" s="1"/>
  <c r="N29" i="7" s="1"/>
  <c r="BR22" i="1"/>
  <c r="BS22" i="1"/>
  <c r="BY22" i="1" s="1"/>
  <c r="R29" i="7" s="1"/>
  <c r="BI22" i="1"/>
  <c r="B29" i="7" s="1"/>
  <c r="BK23" i="1"/>
  <c r="BL23" i="1"/>
  <c r="BM23" i="1"/>
  <c r="BU23" i="1" s="1"/>
  <c r="J30" i="7" s="1"/>
  <c r="BN23" i="1"/>
  <c r="BO23" i="1"/>
  <c r="BP23" i="1"/>
  <c r="BW23" i="1" s="1"/>
  <c r="N30" i="7" s="1"/>
  <c r="BQ23" i="1"/>
  <c r="BR23" i="1"/>
  <c r="BS23" i="1"/>
  <c r="BY23" i="1" s="1"/>
  <c r="R30" i="7" s="1"/>
  <c r="BI23" i="1"/>
  <c r="B30" i="7" s="1"/>
  <c r="BM26" i="1"/>
  <c r="BU26" i="1" s="1"/>
  <c r="J33" i="7" s="1"/>
  <c r="BN26" i="1"/>
  <c r="BQ26" i="1"/>
  <c r="BR26" i="1"/>
  <c r="BK27" i="1"/>
  <c r="BL27" i="1"/>
  <c r="BO27" i="1"/>
  <c r="BP27" i="1"/>
  <c r="BW27" i="1" s="1"/>
  <c r="N34" i="7" s="1"/>
  <c r="BS27" i="1"/>
  <c r="BY27" i="1" s="1"/>
  <c r="R34" i="7" s="1"/>
  <c r="BI27" i="1"/>
  <c r="B34" i="7" s="1"/>
  <c r="BN28" i="1"/>
  <c r="BQ28" i="1"/>
  <c r="BL29" i="1"/>
  <c r="BO29" i="1"/>
  <c r="BI29" i="1"/>
  <c r="B36" i="7" s="1"/>
  <c r="BK30" i="1"/>
  <c r="BL30" i="1"/>
  <c r="BN30" i="1"/>
  <c r="BO30" i="1"/>
  <c r="BP30" i="1"/>
  <c r="BW30" i="1" s="1"/>
  <c r="N37" i="7" s="1"/>
  <c r="BR30" i="1"/>
  <c r="BS30" i="1"/>
  <c r="BY30" i="1" s="1"/>
  <c r="R37" i="7" s="1"/>
  <c r="BI30" i="1"/>
  <c r="B37" i="7" s="1"/>
  <c r="BK31" i="1"/>
  <c r="BL31" i="1"/>
  <c r="BM31" i="1"/>
  <c r="BU31" i="1" s="1"/>
  <c r="J38" i="7" s="1"/>
  <c r="BN31" i="1"/>
  <c r="BO31" i="1"/>
  <c r="BP31" i="1"/>
  <c r="BW31" i="1" s="1"/>
  <c r="N38" i="7" s="1"/>
  <c r="BQ31" i="1"/>
  <c r="BR31" i="1"/>
  <c r="BS31" i="1"/>
  <c r="BY31" i="1" s="1"/>
  <c r="R38" i="7" s="1"/>
  <c r="BI31" i="1"/>
  <c r="B38" i="7" s="1"/>
  <c r="BL34" i="1"/>
  <c r="BM34" i="1"/>
  <c r="BU34" i="1" s="1"/>
  <c r="BP34" i="1"/>
  <c r="BW34" i="1" s="1"/>
  <c r="BQ34" i="1"/>
  <c r="BI34" i="1"/>
  <c r="BK35" i="1"/>
  <c r="BN35" i="1"/>
  <c r="BO35" i="1"/>
  <c r="BR35" i="1"/>
  <c r="BS35" i="1"/>
  <c r="BY35" i="1" s="1"/>
  <c r="BL36" i="1"/>
  <c r="BM36" i="1"/>
  <c r="BU36" i="1" s="1"/>
  <c r="BI36" i="1"/>
  <c r="BK37" i="1"/>
  <c r="BR37" i="1"/>
  <c r="BS37" i="1"/>
  <c r="BY37" i="1" s="1"/>
  <c r="BK38" i="1"/>
  <c r="BL38" i="1"/>
  <c r="BM38" i="1"/>
  <c r="BU38" i="1" s="1"/>
  <c r="BN38" i="1"/>
  <c r="BO38" i="1"/>
  <c r="BP38" i="1"/>
  <c r="BW38" i="1" s="1"/>
  <c r="BQ38" i="1"/>
  <c r="BR38" i="1"/>
  <c r="BS38" i="1"/>
  <c r="BY38" i="1" s="1"/>
  <c r="BI38" i="1"/>
  <c r="BK39" i="1"/>
  <c r="BL39" i="1"/>
  <c r="BM39" i="1"/>
  <c r="BU39" i="1" s="1"/>
  <c r="BN39" i="1"/>
  <c r="BO39" i="1"/>
  <c r="BP39" i="1"/>
  <c r="BW39" i="1" s="1"/>
  <c r="BQ39" i="1"/>
  <c r="BR39" i="1"/>
  <c r="BS39" i="1"/>
  <c r="BY39" i="1" s="1"/>
  <c r="BI39" i="1"/>
  <c r="BR40" i="1"/>
  <c r="BK42" i="1"/>
  <c r="BL42" i="1"/>
  <c r="BO42" i="1"/>
  <c r="BP42" i="1"/>
  <c r="BW42" i="1" s="1"/>
  <c r="BS42" i="1"/>
  <c r="BY42" i="1" s="1"/>
  <c r="BI42" i="1"/>
  <c r="BM43" i="1"/>
  <c r="BU43" i="1" s="1"/>
  <c r="BN43" i="1"/>
  <c r="BQ43" i="1"/>
  <c r="BR43" i="1"/>
  <c r="BK44" i="1"/>
  <c r="BP44" i="1"/>
  <c r="BW44" i="1" s="1"/>
  <c r="BS44" i="1"/>
  <c r="BY44" i="1" s="1"/>
  <c r="BN45" i="1"/>
  <c r="BQ45" i="1"/>
  <c r="BK46" i="1"/>
  <c r="BL46" i="1"/>
  <c r="BM46" i="1"/>
  <c r="BU46" i="1" s="1"/>
  <c r="BN46" i="1"/>
  <c r="BO46" i="1"/>
  <c r="BP46" i="1"/>
  <c r="BW46" i="1" s="1"/>
  <c r="BQ46" i="1"/>
  <c r="BR46" i="1"/>
  <c r="BS46" i="1"/>
  <c r="BY46" i="1" s="1"/>
  <c r="BI46" i="1"/>
  <c r="BK47" i="1"/>
  <c r="BL47" i="1"/>
  <c r="BM47" i="1"/>
  <c r="BU47" i="1" s="1"/>
  <c r="BN47" i="1"/>
  <c r="BO47" i="1"/>
  <c r="BP47" i="1"/>
  <c r="BW47" i="1" s="1"/>
  <c r="BQ47" i="1"/>
  <c r="BR47" i="1"/>
  <c r="BS47" i="1"/>
  <c r="BY47" i="1" s="1"/>
  <c r="BI47" i="1"/>
  <c r="BN48" i="1"/>
  <c r="BM50" i="1"/>
  <c r="BU50" i="1" s="1"/>
  <c r="BN50" i="1"/>
  <c r="BQ50" i="1"/>
  <c r="BR50" i="1"/>
  <c r="BK51" i="1"/>
  <c r="BL51" i="1"/>
  <c r="BO51" i="1"/>
  <c r="BP51" i="1"/>
  <c r="BW51" i="1" s="1"/>
  <c r="BS51" i="1"/>
  <c r="BY51" i="1" s="1"/>
  <c r="BI51" i="1"/>
  <c r="BN52" i="1"/>
  <c r="BQ52" i="1"/>
  <c r="BK53" i="1"/>
  <c r="BL53" i="1"/>
  <c r="BO53" i="1"/>
  <c r="BS53" i="1"/>
  <c r="BY53" i="1" s="1"/>
  <c r="BI53" i="1"/>
  <c r="BK54" i="1"/>
  <c r="BL54" i="1"/>
  <c r="BM54" i="1"/>
  <c r="BU54" i="1" s="1"/>
  <c r="BN54" i="1"/>
  <c r="BO54" i="1"/>
  <c r="BP54" i="1"/>
  <c r="BW54" i="1" s="1"/>
  <c r="BQ54" i="1"/>
  <c r="BR54" i="1"/>
  <c r="BS54" i="1"/>
  <c r="BY54" i="1" s="1"/>
  <c r="BI54" i="1"/>
  <c r="BK55" i="1"/>
  <c r="BL55" i="1"/>
  <c r="BM55" i="1"/>
  <c r="BU55" i="1" s="1"/>
  <c r="BN55" i="1"/>
  <c r="BO55" i="1"/>
  <c r="BP55" i="1"/>
  <c r="BW55" i="1" s="1"/>
  <c r="BQ55" i="1"/>
  <c r="BR55" i="1"/>
  <c r="BS55" i="1"/>
  <c r="BY55" i="1" s="1"/>
  <c r="BI55" i="1"/>
  <c r="BL58" i="1"/>
  <c r="BM58" i="1"/>
  <c r="BU58" i="1" s="1"/>
  <c r="BP58" i="1"/>
  <c r="BW58" i="1" s="1"/>
  <c r="BQ58" i="1"/>
  <c r="BI58" i="1"/>
  <c r="BK59" i="1"/>
  <c r="BN59" i="1"/>
  <c r="BO59" i="1"/>
  <c r="BR59" i="1"/>
  <c r="BS59" i="1"/>
  <c r="BY59" i="1" s="1"/>
  <c r="BL60" i="1"/>
  <c r="BM60" i="1"/>
  <c r="BU60" i="1" s="1"/>
  <c r="BQ60" i="1"/>
  <c r="BI60" i="1"/>
  <c r="BK61" i="1"/>
  <c r="BO61" i="1"/>
  <c r="BR61" i="1"/>
  <c r="BS61" i="1"/>
  <c r="BY61" i="1" s="1"/>
  <c r="BK62" i="1"/>
  <c r="BL62" i="1"/>
  <c r="BM62" i="1"/>
  <c r="BU62" i="1" s="1"/>
  <c r="BN62" i="1"/>
  <c r="BO62" i="1"/>
  <c r="BP62" i="1"/>
  <c r="BW62" i="1" s="1"/>
  <c r="BQ62" i="1"/>
  <c r="BR62" i="1"/>
  <c r="BS62" i="1"/>
  <c r="BY62" i="1" s="1"/>
  <c r="BI62" i="1"/>
  <c r="BK63" i="1"/>
  <c r="BL63" i="1"/>
  <c r="BM63" i="1"/>
  <c r="BU63" i="1" s="1"/>
  <c r="BN63" i="1"/>
  <c r="BO63" i="1"/>
  <c r="BP63" i="1"/>
  <c r="BW63" i="1" s="1"/>
  <c r="BQ63" i="1"/>
  <c r="BR63" i="1"/>
  <c r="BS63" i="1"/>
  <c r="BY63" i="1" s="1"/>
  <c r="BI63" i="1"/>
  <c r="BK66" i="1"/>
  <c r="BL66" i="1"/>
  <c r="BO66" i="1"/>
  <c r="BP66" i="1"/>
  <c r="BW66" i="1" s="1"/>
  <c r="BS66" i="1"/>
  <c r="BY66" i="1" s="1"/>
  <c r="BI66" i="1"/>
  <c r="BM67" i="1"/>
  <c r="BU67" i="1" s="1"/>
  <c r="BN67" i="1"/>
  <c r="BQ67" i="1"/>
  <c r="BR67" i="1"/>
  <c r="BK68" i="1"/>
  <c r="BO68" i="1"/>
  <c r="BP68" i="1"/>
  <c r="BW68" i="1" s="1"/>
  <c r="BS68" i="1"/>
  <c r="BY68" i="1" s="1"/>
  <c r="BM69" i="1"/>
  <c r="BU69" i="1" s="1"/>
  <c r="BN69" i="1"/>
  <c r="BQ69" i="1"/>
  <c r="BK70" i="1"/>
  <c r="BL70" i="1"/>
  <c r="BM70" i="1"/>
  <c r="BU70" i="1" s="1"/>
  <c r="BN70" i="1"/>
  <c r="BO70" i="1"/>
  <c r="BP70" i="1"/>
  <c r="BW70" i="1" s="1"/>
  <c r="BQ70" i="1"/>
  <c r="BR70" i="1"/>
  <c r="BS70" i="1"/>
  <c r="BY70" i="1" s="1"/>
  <c r="BI70" i="1"/>
  <c r="BK71" i="1"/>
  <c r="BL71" i="1"/>
  <c r="BM71" i="1"/>
  <c r="BU71" i="1" s="1"/>
  <c r="BN71" i="1"/>
  <c r="BO71" i="1"/>
  <c r="BP71" i="1"/>
  <c r="BW71" i="1" s="1"/>
  <c r="BQ71" i="1"/>
  <c r="BR71" i="1"/>
  <c r="BS71" i="1"/>
  <c r="BY71" i="1" s="1"/>
  <c r="BI71" i="1"/>
  <c r="BR72" i="1"/>
  <c r="BK74" i="1"/>
  <c r="BN74" i="1"/>
  <c r="BO74" i="1"/>
  <c r="BR74" i="1"/>
  <c r="BS74" i="1"/>
  <c r="BY74" i="1" s="1"/>
  <c r="BL75" i="1"/>
  <c r="BM75" i="1"/>
  <c r="BU75" i="1" s="1"/>
  <c r="BP75" i="1"/>
  <c r="BW75" i="1" s="1"/>
  <c r="BQ75" i="1"/>
  <c r="BI75" i="1"/>
  <c r="BN76" i="1"/>
  <c r="BO76" i="1"/>
  <c r="BR76" i="1"/>
  <c r="BL77" i="1"/>
  <c r="BM77" i="1"/>
  <c r="BU77" i="1" s="1"/>
  <c r="BP77" i="1"/>
  <c r="BW77" i="1" s="1"/>
  <c r="BI77" i="1"/>
  <c r="BK78" i="1"/>
  <c r="BL78" i="1"/>
  <c r="BM78" i="1"/>
  <c r="BU78" i="1" s="1"/>
  <c r="BN78" i="1"/>
  <c r="BO78" i="1"/>
  <c r="BP78" i="1"/>
  <c r="BW78" i="1" s="1"/>
  <c r="BQ78" i="1"/>
  <c r="BR78" i="1"/>
  <c r="BS78" i="1"/>
  <c r="BY78" i="1" s="1"/>
  <c r="BI78" i="1"/>
  <c r="BK79" i="1"/>
  <c r="BL79" i="1"/>
  <c r="BM79" i="1"/>
  <c r="BU79" i="1" s="1"/>
  <c r="BN79" i="1"/>
  <c r="BO79" i="1"/>
  <c r="BP79" i="1"/>
  <c r="BW79" i="1" s="1"/>
  <c r="BQ79" i="1"/>
  <c r="BR79" i="1"/>
  <c r="BS79" i="1"/>
  <c r="BY79" i="1" s="1"/>
  <c r="BI79" i="1"/>
  <c r="BI81" i="1"/>
  <c r="BK82" i="1"/>
  <c r="BL82" i="1"/>
  <c r="BO82" i="1"/>
  <c r="BP82" i="1"/>
  <c r="BW82" i="1" s="1"/>
  <c r="BS82" i="1"/>
  <c r="BY82" i="1" s="1"/>
  <c r="BI82" i="1"/>
  <c r="BM83" i="1"/>
  <c r="BU83" i="1" s="1"/>
  <c r="BN83" i="1"/>
  <c r="BQ83" i="1"/>
  <c r="BR83" i="1"/>
  <c r="BK84" i="1"/>
  <c r="BO84" i="1"/>
  <c r="BP84" i="1"/>
  <c r="BW84" i="1" s="1"/>
  <c r="BS84" i="1"/>
  <c r="BY84" i="1" s="1"/>
  <c r="BM85" i="1"/>
  <c r="BU85" i="1" s="1"/>
  <c r="BN85" i="1"/>
  <c r="BQ85" i="1"/>
  <c r="BK86" i="1"/>
  <c r="BL86" i="1"/>
  <c r="BM86" i="1"/>
  <c r="BU86" i="1" s="1"/>
  <c r="BN86" i="1"/>
  <c r="BO86" i="1"/>
  <c r="BP86" i="1"/>
  <c r="BW86" i="1" s="1"/>
  <c r="BQ86" i="1"/>
  <c r="BR86" i="1"/>
  <c r="BS86" i="1"/>
  <c r="BY86" i="1" s="1"/>
  <c r="BI86" i="1"/>
  <c r="BK87" i="1"/>
  <c r="BL87" i="1"/>
  <c r="BM87" i="1"/>
  <c r="BU87" i="1" s="1"/>
  <c r="BN87" i="1"/>
  <c r="BO87" i="1"/>
  <c r="BP87" i="1"/>
  <c r="BW87" i="1" s="1"/>
  <c r="BQ87" i="1"/>
  <c r="BR87" i="1"/>
  <c r="BS87" i="1"/>
  <c r="BY87" i="1" s="1"/>
  <c r="BI87" i="1"/>
  <c r="BP89" i="1"/>
  <c r="BW89" i="1" s="1"/>
  <c r="BM90" i="1"/>
  <c r="BU90" i="1" s="1"/>
  <c r="BN90" i="1"/>
  <c r="BQ90" i="1"/>
  <c r="BR90" i="1"/>
  <c r="BK91" i="1"/>
  <c r="BL91" i="1"/>
  <c r="BO91" i="1"/>
  <c r="BP91" i="1"/>
  <c r="BW91" i="1" s="1"/>
  <c r="BS91" i="1"/>
  <c r="BY91" i="1" s="1"/>
  <c r="BI91" i="1"/>
  <c r="BM92" i="1"/>
  <c r="BU92" i="1" s="1"/>
  <c r="BN92" i="1"/>
  <c r="BQ92" i="1"/>
  <c r="BK93" i="1"/>
  <c r="BL93" i="1"/>
  <c r="BO93" i="1"/>
  <c r="BS93" i="1"/>
  <c r="BY93" i="1" s="1"/>
  <c r="BI93" i="1"/>
  <c r="BK94" i="1"/>
  <c r="BL94" i="1"/>
  <c r="BM94" i="1"/>
  <c r="BU94" i="1" s="1"/>
  <c r="BN94" i="1"/>
  <c r="BO94" i="1"/>
  <c r="BP94" i="1"/>
  <c r="BW94" i="1" s="1"/>
  <c r="BQ94" i="1"/>
  <c r="BR94" i="1"/>
  <c r="BS94" i="1"/>
  <c r="BY94" i="1" s="1"/>
  <c r="BI94" i="1"/>
  <c r="BK95" i="1"/>
  <c r="BL95" i="1"/>
  <c r="BM95" i="1"/>
  <c r="BU95" i="1" s="1"/>
  <c r="BN95" i="1"/>
  <c r="BO95" i="1"/>
  <c r="BP95" i="1"/>
  <c r="BW95" i="1" s="1"/>
  <c r="BQ95" i="1"/>
  <c r="BR95" i="1"/>
  <c r="BS95" i="1"/>
  <c r="BY95" i="1" s="1"/>
  <c r="BI95" i="1"/>
  <c r="BL97" i="1"/>
  <c r="BL98" i="1"/>
  <c r="BM98" i="1"/>
  <c r="BU98" i="1" s="1"/>
  <c r="BP98" i="1"/>
  <c r="BW98" i="1" s="1"/>
  <c r="BQ98" i="1"/>
  <c r="BI98" i="1"/>
  <c r="BK99" i="1"/>
  <c r="BN99" i="1"/>
  <c r="BO99" i="1"/>
  <c r="BR99" i="1"/>
  <c r="BS99" i="1"/>
  <c r="BY99" i="1" s="1"/>
  <c r="BL100" i="1"/>
  <c r="BM100" i="1"/>
  <c r="BU100" i="1" s="1"/>
  <c r="BQ100" i="1"/>
  <c r="BI100" i="1"/>
  <c r="BK101" i="1"/>
  <c r="BO101" i="1"/>
  <c r="BR101" i="1"/>
  <c r="BS101" i="1"/>
  <c r="BY101" i="1" s="1"/>
  <c r="BK102" i="1"/>
  <c r="BL102" i="1"/>
  <c r="BM102" i="1"/>
  <c r="BU102" i="1" s="1"/>
  <c r="BN102" i="1"/>
  <c r="BO102" i="1"/>
  <c r="BP102" i="1"/>
  <c r="BW102" i="1" s="1"/>
  <c r="BQ102" i="1"/>
  <c r="BR102" i="1"/>
  <c r="BS102" i="1"/>
  <c r="BY102" i="1" s="1"/>
  <c r="BI102" i="1"/>
  <c r="BK103" i="1"/>
  <c r="BL103" i="1"/>
  <c r="BM103" i="1"/>
  <c r="BU103" i="1" s="1"/>
  <c r="BN103" i="1"/>
  <c r="BO103" i="1"/>
  <c r="BP103" i="1"/>
  <c r="BW103" i="1" s="1"/>
  <c r="BQ103" i="1"/>
  <c r="BR103" i="1"/>
  <c r="BS103" i="1"/>
  <c r="BY103" i="1" s="1"/>
  <c r="BI103" i="1"/>
  <c r="BI105" i="1"/>
  <c r="BK106" i="1"/>
  <c r="BN106" i="1"/>
  <c r="BO106" i="1"/>
  <c r="BR106" i="1"/>
  <c r="BS106" i="1"/>
  <c r="BY106" i="1" s="1"/>
  <c r="BL107" i="1"/>
  <c r="BM107" i="1"/>
  <c r="BU107" i="1" s="1"/>
  <c r="BP107" i="1"/>
  <c r="BW107" i="1" s="1"/>
  <c r="BQ107" i="1"/>
  <c r="BI107" i="1"/>
  <c r="BN108" i="1"/>
  <c r="BO108" i="1"/>
  <c r="BR108" i="1"/>
  <c r="BL109" i="1"/>
  <c r="BM109" i="1"/>
  <c r="BU109" i="1" s="1"/>
  <c r="BP109" i="1"/>
  <c r="BW109" i="1" s="1"/>
  <c r="BI109" i="1"/>
  <c r="BK110" i="1"/>
  <c r="BL110" i="1"/>
  <c r="BM110" i="1"/>
  <c r="BU110" i="1" s="1"/>
  <c r="BN110" i="1"/>
  <c r="BO110" i="1"/>
  <c r="BP110" i="1"/>
  <c r="BW110" i="1" s="1"/>
  <c r="BQ110" i="1"/>
  <c r="BR110" i="1"/>
  <c r="BS110" i="1"/>
  <c r="BY110" i="1" s="1"/>
  <c r="BI110" i="1"/>
  <c r="BK111" i="1"/>
  <c r="BL111" i="1"/>
  <c r="BM111" i="1"/>
  <c r="BU111" i="1" s="1"/>
  <c r="BN111" i="1"/>
  <c r="BO111" i="1"/>
  <c r="BP111" i="1"/>
  <c r="BW111" i="1" s="1"/>
  <c r="BQ111" i="1"/>
  <c r="BR111" i="1"/>
  <c r="BS111" i="1"/>
  <c r="BY111" i="1" s="1"/>
  <c r="BI111" i="1"/>
  <c r="BN112" i="1"/>
  <c r="BI113" i="1"/>
  <c r="BK114" i="1"/>
  <c r="BL114" i="1"/>
  <c r="BO114" i="1"/>
  <c r="BP114" i="1"/>
  <c r="BW114" i="1" s="1"/>
  <c r="BS114" i="1"/>
  <c r="BY114" i="1" s="1"/>
  <c r="BI114" i="1"/>
  <c r="BM115" i="1"/>
  <c r="BU115" i="1" s="1"/>
  <c r="BN115" i="1"/>
  <c r="BQ115" i="1"/>
  <c r="BR115" i="1"/>
  <c r="BK116" i="1"/>
  <c r="BO116" i="1"/>
  <c r="BP116" i="1"/>
  <c r="BW116" i="1" s="1"/>
  <c r="BS116" i="1"/>
  <c r="BY116" i="1" s="1"/>
  <c r="BM117" i="1"/>
  <c r="BU117" i="1" s="1"/>
  <c r="BN117" i="1"/>
  <c r="BQ117" i="1"/>
  <c r="BK118" i="1"/>
  <c r="BL118" i="1"/>
  <c r="BM118" i="1"/>
  <c r="BU118" i="1" s="1"/>
  <c r="BN118" i="1"/>
  <c r="BO118" i="1"/>
  <c r="BP118" i="1"/>
  <c r="BW118" i="1" s="1"/>
  <c r="BQ118" i="1"/>
  <c r="BR118" i="1"/>
  <c r="BS118" i="1"/>
  <c r="BY118" i="1" s="1"/>
  <c r="BI118" i="1"/>
  <c r="BK119" i="1"/>
  <c r="BL119" i="1"/>
  <c r="BM119" i="1"/>
  <c r="BU119" i="1" s="1"/>
  <c r="BN119" i="1"/>
  <c r="BO119" i="1"/>
  <c r="BP119" i="1"/>
  <c r="BW119" i="1" s="1"/>
  <c r="BQ119" i="1"/>
  <c r="BR119" i="1"/>
  <c r="BS119" i="1"/>
  <c r="BY119" i="1" s="1"/>
  <c r="BI119" i="1"/>
  <c r="BL121" i="1"/>
  <c r="BM122" i="1"/>
  <c r="BU122" i="1" s="1"/>
  <c r="BN122" i="1"/>
  <c r="BQ122" i="1"/>
  <c r="BR122" i="1"/>
  <c r="BK123" i="1"/>
  <c r="BL123" i="1"/>
  <c r="BO123" i="1"/>
  <c r="BP123" i="1"/>
  <c r="BW123" i="1" s="1"/>
  <c r="BS123" i="1"/>
  <c r="BY123" i="1" s="1"/>
  <c r="BI123" i="1"/>
  <c r="BM124" i="1"/>
  <c r="BU124" i="1" s="1"/>
  <c r="BN124" i="1"/>
  <c r="BQ124" i="1"/>
  <c r="BK125" i="1"/>
  <c r="BL125" i="1"/>
  <c r="BO125" i="1"/>
  <c r="BS125" i="1"/>
  <c r="BY125" i="1" s="1"/>
  <c r="BI125" i="1"/>
  <c r="BK126" i="1"/>
  <c r="BL126" i="1"/>
  <c r="BM126" i="1"/>
  <c r="BU126" i="1" s="1"/>
  <c r="BN126" i="1"/>
  <c r="BO126" i="1"/>
  <c r="BP126" i="1"/>
  <c r="BW126" i="1" s="1"/>
  <c r="BQ126" i="1"/>
  <c r="BR126" i="1"/>
  <c r="BS126" i="1"/>
  <c r="BY126" i="1" s="1"/>
  <c r="BI126" i="1"/>
  <c r="BK127" i="1"/>
  <c r="BL127" i="1"/>
  <c r="BM127" i="1"/>
  <c r="BU127" i="1" s="1"/>
  <c r="BN127" i="1"/>
  <c r="BO127" i="1"/>
  <c r="BP127" i="1"/>
  <c r="BW127" i="1" s="1"/>
  <c r="BQ127" i="1"/>
  <c r="BR127" i="1"/>
  <c r="BS127" i="1"/>
  <c r="BY127" i="1" s="1"/>
  <c r="BI127" i="1"/>
  <c r="BR128" i="1"/>
  <c r="BK130" i="1"/>
  <c r="BL130" i="1"/>
  <c r="BO130" i="1"/>
  <c r="BP130" i="1"/>
  <c r="BW130" i="1" s="1"/>
  <c r="BS130" i="1"/>
  <c r="BY130" i="1" s="1"/>
  <c r="BI130" i="1"/>
  <c r="BM131" i="1"/>
  <c r="BU131" i="1" s="1"/>
  <c r="BN131" i="1"/>
  <c r="BQ131" i="1"/>
  <c r="BR131" i="1"/>
  <c r="BK132" i="1"/>
  <c r="BO132" i="1"/>
  <c r="BP132" i="1"/>
  <c r="BW132" i="1" s="1"/>
  <c r="BS132" i="1"/>
  <c r="BY132" i="1" s="1"/>
  <c r="BM133" i="1"/>
  <c r="BU133" i="1" s="1"/>
  <c r="BN133" i="1"/>
  <c r="BQ133" i="1"/>
  <c r="BK134" i="1"/>
  <c r="BL134" i="1"/>
  <c r="BM134" i="1"/>
  <c r="BU134" i="1" s="1"/>
  <c r="BN134" i="1"/>
  <c r="BO134" i="1"/>
  <c r="BP134" i="1"/>
  <c r="BW134" i="1" s="1"/>
  <c r="BQ134" i="1"/>
  <c r="BR134" i="1"/>
  <c r="BS134" i="1"/>
  <c r="BY134" i="1" s="1"/>
  <c r="BI134" i="1"/>
  <c r="BK135" i="1"/>
  <c r="BL135" i="1"/>
  <c r="BM135" i="1"/>
  <c r="BU135" i="1" s="1"/>
  <c r="BN135" i="1"/>
  <c r="BO135" i="1"/>
  <c r="BP135" i="1"/>
  <c r="BW135" i="1" s="1"/>
  <c r="BQ135" i="1"/>
  <c r="BR135" i="1"/>
  <c r="BS135" i="1"/>
  <c r="BY135" i="1" s="1"/>
  <c r="BI135" i="1"/>
  <c r="BN136" i="1"/>
  <c r="BR136" i="1"/>
  <c r="BL138" i="1"/>
  <c r="BM138" i="1"/>
  <c r="BU138" i="1" s="1"/>
  <c r="BO138" i="1"/>
  <c r="BP138" i="1"/>
  <c r="BW138" i="1" s="1"/>
  <c r="BQ138" i="1"/>
  <c r="BS138" i="1"/>
  <c r="BY138" i="1" s="1"/>
  <c r="BI138" i="1"/>
  <c r="BK139" i="1"/>
  <c r="BM139" i="1"/>
  <c r="BU139" i="1" s="1"/>
  <c r="BN139" i="1"/>
  <c r="BO139" i="1"/>
  <c r="BQ139" i="1"/>
  <c r="BR139" i="1"/>
  <c r="BS139" i="1"/>
  <c r="BY139" i="1" s="1"/>
  <c r="BK140" i="1"/>
  <c r="BL140" i="1"/>
  <c r="BO140" i="1"/>
  <c r="BP140" i="1"/>
  <c r="BW140" i="1" s="1"/>
  <c r="BQ140" i="1"/>
  <c r="BI140" i="1"/>
  <c r="BK141" i="1"/>
  <c r="BM141" i="1"/>
  <c r="BU141" i="1" s="1"/>
  <c r="BN141" i="1"/>
  <c r="BO141" i="1"/>
  <c r="BQ141" i="1"/>
  <c r="BR141" i="1"/>
  <c r="BS141" i="1"/>
  <c r="BY141" i="1" s="1"/>
  <c r="BK142" i="1"/>
  <c r="BL142" i="1"/>
  <c r="BM142" i="1"/>
  <c r="BU142" i="1" s="1"/>
  <c r="BN142" i="1"/>
  <c r="BO142" i="1"/>
  <c r="BP142" i="1"/>
  <c r="BW142" i="1" s="1"/>
  <c r="BQ142" i="1"/>
  <c r="BR142" i="1"/>
  <c r="BS142" i="1"/>
  <c r="BY142" i="1" s="1"/>
  <c r="BI142" i="1"/>
  <c r="BK143" i="1"/>
  <c r="BL143" i="1"/>
  <c r="BM143" i="1"/>
  <c r="BU143" i="1" s="1"/>
  <c r="BN143" i="1"/>
  <c r="BO143" i="1"/>
  <c r="BP143" i="1"/>
  <c r="BW143" i="1" s="1"/>
  <c r="BQ143" i="1"/>
  <c r="BR143" i="1"/>
  <c r="BS143" i="1"/>
  <c r="BY143" i="1" s="1"/>
  <c r="BI143" i="1"/>
  <c r="BP144" i="1"/>
  <c r="BW144" i="1" s="1"/>
  <c r="BQ144" i="1"/>
  <c r="BK145" i="1"/>
  <c r="BP145" i="1"/>
  <c r="BW145" i="1" s="1"/>
  <c r="BQ145" i="1"/>
  <c r="BI145" i="1"/>
  <c r="BK146" i="1"/>
  <c r="BL146" i="1"/>
  <c r="BM146" i="1"/>
  <c r="BU146" i="1" s="1"/>
  <c r="BO146" i="1"/>
  <c r="BP146" i="1"/>
  <c r="BW146" i="1" s="1"/>
  <c r="BQ146" i="1"/>
  <c r="BS146" i="1"/>
  <c r="BY146" i="1" s="1"/>
  <c r="BI146" i="1"/>
  <c r="BK147" i="1"/>
  <c r="BM147" i="1"/>
  <c r="BU147" i="1" s="1"/>
  <c r="BN147" i="1"/>
  <c r="BO147" i="1"/>
  <c r="BQ147" i="1"/>
  <c r="BR147" i="1"/>
  <c r="BS147" i="1"/>
  <c r="BY147" i="1" s="1"/>
  <c r="BL148" i="1"/>
  <c r="BM148" i="1"/>
  <c r="BU148" i="1" s="1"/>
  <c r="BO148" i="1"/>
  <c r="BP148" i="1"/>
  <c r="BW148" i="1" s="1"/>
  <c r="BQ148" i="1"/>
  <c r="BS148" i="1"/>
  <c r="BY148" i="1" s="1"/>
  <c r="BI148" i="1"/>
  <c r="BK149" i="1"/>
  <c r="BM149" i="1"/>
  <c r="BU149" i="1" s="1"/>
  <c r="BN149" i="1"/>
  <c r="BO149" i="1"/>
  <c r="BQ149" i="1"/>
  <c r="BR149" i="1"/>
  <c r="BS149" i="1"/>
  <c r="BY149" i="1" s="1"/>
  <c r="BK150" i="1"/>
  <c r="BL150" i="1"/>
  <c r="BM150" i="1"/>
  <c r="BU150" i="1" s="1"/>
  <c r="BN150" i="1"/>
  <c r="BO150" i="1"/>
  <c r="BP150" i="1"/>
  <c r="BW150" i="1" s="1"/>
  <c r="BQ150" i="1"/>
  <c r="BR150" i="1"/>
  <c r="BS150" i="1"/>
  <c r="BY150" i="1" s="1"/>
  <c r="BI150" i="1"/>
  <c r="BK151" i="1"/>
  <c r="BL151" i="1"/>
  <c r="BM151" i="1"/>
  <c r="BU151" i="1" s="1"/>
  <c r="BN151" i="1"/>
  <c r="BO151" i="1"/>
  <c r="BP151" i="1"/>
  <c r="BW151" i="1" s="1"/>
  <c r="BQ151" i="1"/>
  <c r="BR151" i="1"/>
  <c r="BS151" i="1"/>
  <c r="BY151" i="1" s="1"/>
  <c r="BI151" i="1"/>
  <c r="BK152" i="1"/>
  <c r="BN152" i="1"/>
  <c r="BO152" i="1"/>
  <c r="BS152" i="1"/>
  <c r="BY152" i="1" s="1"/>
  <c r="BL153" i="1"/>
  <c r="BM153" i="1"/>
  <c r="BU153" i="1" s="1"/>
  <c r="BQ153" i="1"/>
  <c r="BI153" i="1"/>
  <c r="BK154" i="1"/>
  <c r="BM154" i="1"/>
  <c r="BU154" i="1" s="1"/>
  <c r="BN154" i="1"/>
  <c r="BO154" i="1"/>
  <c r="BQ154" i="1"/>
  <c r="BR154" i="1"/>
  <c r="BS154" i="1"/>
  <c r="BY154" i="1" s="1"/>
  <c r="BK155" i="1"/>
  <c r="BL155" i="1"/>
  <c r="BM155" i="1"/>
  <c r="BU155" i="1" s="1"/>
  <c r="BO155" i="1"/>
  <c r="BP155" i="1"/>
  <c r="BW155" i="1" s="1"/>
  <c r="BQ155" i="1"/>
  <c r="BS155" i="1"/>
  <c r="BY155" i="1" s="1"/>
  <c r="BI155" i="1"/>
  <c r="BK156" i="1"/>
  <c r="BM156" i="1"/>
  <c r="BU156" i="1" s="1"/>
  <c r="BN156" i="1"/>
  <c r="BO156" i="1"/>
  <c r="BQ156" i="1"/>
  <c r="BR156" i="1"/>
  <c r="BS156" i="1"/>
  <c r="BY156" i="1" s="1"/>
  <c r="BK157" i="1"/>
  <c r="BL157" i="1"/>
  <c r="BM157" i="1"/>
  <c r="BU157" i="1" s="1"/>
  <c r="BO157" i="1"/>
  <c r="BP157" i="1"/>
  <c r="BW157" i="1" s="1"/>
  <c r="BQ157" i="1"/>
  <c r="BS157" i="1"/>
  <c r="BY157" i="1" s="1"/>
  <c r="BI157" i="1"/>
  <c r="BK158" i="1"/>
  <c r="BL158" i="1"/>
  <c r="BM158" i="1"/>
  <c r="BU158" i="1" s="1"/>
  <c r="BN158" i="1"/>
  <c r="BO158" i="1"/>
  <c r="BP158" i="1"/>
  <c r="BW158" i="1" s="1"/>
  <c r="BQ158" i="1"/>
  <c r="BR158" i="1"/>
  <c r="BS158" i="1"/>
  <c r="BY158" i="1" s="1"/>
  <c r="BI158" i="1"/>
  <c r="BK159" i="1"/>
  <c r="BL159" i="1"/>
  <c r="BM159" i="1"/>
  <c r="BU159" i="1" s="1"/>
  <c r="BN159" i="1"/>
  <c r="BO159" i="1"/>
  <c r="BP159" i="1"/>
  <c r="BW159" i="1" s="1"/>
  <c r="BQ159" i="1"/>
  <c r="BR159" i="1"/>
  <c r="BS159" i="1"/>
  <c r="BY159" i="1" s="1"/>
  <c r="BI159" i="1"/>
  <c r="BK160" i="1"/>
  <c r="BN160" i="1"/>
  <c r="BO160" i="1"/>
  <c r="BS160" i="1"/>
  <c r="BY160" i="1" s="1"/>
  <c r="BL161" i="1"/>
  <c r="BM161" i="1"/>
  <c r="BU161" i="1" s="1"/>
  <c r="BQ161" i="1"/>
  <c r="BI161" i="1"/>
  <c r="BK162" i="1"/>
  <c r="BL162" i="1"/>
  <c r="BM162" i="1"/>
  <c r="BU162" i="1" s="1"/>
  <c r="BO162" i="1"/>
  <c r="BP162" i="1"/>
  <c r="BW162" i="1" s="1"/>
  <c r="BQ162" i="1"/>
  <c r="BS162" i="1"/>
  <c r="BY162" i="1" s="1"/>
  <c r="BI162" i="1"/>
  <c r="BK163" i="1"/>
  <c r="BM163" i="1"/>
  <c r="BU163" i="1" s="1"/>
  <c r="BN163" i="1"/>
  <c r="BO163" i="1"/>
  <c r="BQ163" i="1"/>
  <c r="BR163" i="1"/>
  <c r="BS163" i="1"/>
  <c r="BY163" i="1" s="1"/>
  <c r="BK164" i="1"/>
  <c r="BL164" i="1"/>
  <c r="BM164" i="1"/>
  <c r="BU164" i="1" s="1"/>
  <c r="BO164" i="1"/>
  <c r="BP164" i="1"/>
  <c r="BW164" i="1" s="1"/>
  <c r="BQ164" i="1"/>
  <c r="BS164" i="1"/>
  <c r="BY164" i="1" s="1"/>
  <c r="BI164" i="1"/>
  <c r="BK165" i="1"/>
  <c r="BM165" i="1"/>
  <c r="BU165" i="1" s="1"/>
  <c r="BN165" i="1"/>
  <c r="BO165" i="1"/>
  <c r="BQ165" i="1"/>
  <c r="BR165" i="1"/>
  <c r="BS165" i="1"/>
  <c r="BY165" i="1" s="1"/>
  <c r="BK166" i="1"/>
  <c r="BL166" i="1"/>
  <c r="BM166" i="1"/>
  <c r="BU166" i="1" s="1"/>
  <c r="BN166" i="1"/>
  <c r="BO166" i="1"/>
  <c r="BP166" i="1"/>
  <c r="BW166" i="1" s="1"/>
  <c r="BQ166" i="1"/>
  <c r="BR166" i="1"/>
  <c r="BS166" i="1"/>
  <c r="BY166" i="1" s="1"/>
  <c r="BI166" i="1"/>
  <c r="BK167" i="1"/>
  <c r="BL167" i="1"/>
  <c r="BM167" i="1"/>
  <c r="BU167" i="1" s="1"/>
  <c r="BN167" i="1"/>
  <c r="BO167" i="1"/>
  <c r="BP167" i="1"/>
  <c r="BW167" i="1" s="1"/>
  <c r="BQ167" i="1"/>
  <c r="BR167" i="1"/>
  <c r="BS167" i="1"/>
  <c r="BY167" i="1" s="1"/>
  <c r="BI167" i="1"/>
  <c r="BK168" i="1"/>
  <c r="BN168" i="1"/>
  <c r="BO168" i="1"/>
  <c r="BS168" i="1"/>
  <c r="BY168" i="1" s="1"/>
  <c r="BK169" i="1"/>
  <c r="BL169" i="1"/>
  <c r="BM169" i="1"/>
  <c r="BU169" i="1" s="1"/>
  <c r="BO169" i="1"/>
  <c r="BP169" i="1"/>
  <c r="BW169" i="1" s="1"/>
  <c r="BQ169" i="1"/>
  <c r="BS169" i="1"/>
  <c r="BY169" i="1" s="1"/>
  <c r="BI169" i="1"/>
  <c r="BK170" i="1"/>
  <c r="BL170" i="1"/>
  <c r="BM170" i="1"/>
  <c r="BU170" i="1" s="1"/>
  <c r="BN170" i="1"/>
  <c r="BO170" i="1"/>
  <c r="BP170" i="1"/>
  <c r="BW170" i="1" s="1"/>
  <c r="BQ170" i="1"/>
  <c r="BR170" i="1"/>
  <c r="BS170" i="1"/>
  <c r="BY170" i="1" s="1"/>
  <c r="BI170" i="1"/>
  <c r="BK171" i="1"/>
  <c r="BL171" i="1"/>
  <c r="BM171" i="1"/>
  <c r="BU171" i="1" s="1"/>
  <c r="BN171" i="1"/>
  <c r="BO171" i="1"/>
  <c r="BP171" i="1"/>
  <c r="BW171" i="1" s="1"/>
  <c r="BQ171" i="1"/>
  <c r="BR171" i="1"/>
  <c r="BS171" i="1"/>
  <c r="BY171" i="1" s="1"/>
  <c r="BI171" i="1"/>
  <c r="BK172" i="1"/>
  <c r="BL172" i="1"/>
  <c r="BM172" i="1"/>
  <c r="BU172" i="1" s="1"/>
  <c r="BN172" i="1"/>
  <c r="BO172" i="1"/>
  <c r="BP172" i="1"/>
  <c r="BW172" i="1" s="1"/>
  <c r="BQ172" i="1"/>
  <c r="BR172" i="1"/>
  <c r="BS172" i="1"/>
  <c r="BY172" i="1" s="1"/>
  <c r="BI172" i="1"/>
  <c r="BK173" i="1"/>
  <c r="BL173" i="1"/>
  <c r="BM173" i="1"/>
  <c r="BU173" i="1" s="1"/>
  <c r="BN173" i="1"/>
  <c r="BO173" i="1"/>
  <c r="BP173" i="1"/>
  <c r="BW173" i="1" s="1"/>
  <c r="BQ173" i="1"/>
  <c r="BR173" i="1"/>
  <c r="BS173" i="1"/>
  <c r="BY173" i="1" s="1"/>
  <c r="BI173" i="1"/>
  <c r="BK174" i="1"/>
  <c r="BL174" i="1"/>
  <c r="BM174" i="1"/>
  <c r="BU174" i="1" s="1"/>
  <c r="BN174" i="1"/>
  <c r="BO174" i="1"/>
  <c r="BP174" i="1"/>
  <c r="BW174" i="1" s="1"/>
  <c r="BQ174" i="1"/>
  <c r="BR174" i="1"/>
  <c r="BS174" i="1"/>
  <c r="BY174" i="1" s="1"/>
  <c r="BI174" i="1"/>
  <c r="BK175" i="1"/>
  <c r="BL175" i="1"/>
  <c r="BM175" i="1"/>
  <c r="BU175" i="1" s="1"/>
  <c r="BN175" i="1"/>
  <c r="BO175" i="1"/>
  <c r="BP175" i="1"/>
  <c r="BW175" i="1" s="1"/>
  <c r="BQ175" i="1"/>
  <c r="BR175" i="1"/>
  <c r="BS175" i="1"/>
  <c r="BY175" i="1" s="1"/>
  <c r="BI175" i="1"/>
  <c r="BK176" i="1"/>
  <c r="BM176" i="1"/>
  <c r="BU176" i="1" s="1"/>
  <c r="BN176" i="1"/>
  <c r="BO176" i="1"/>
  <c r="BQ176" i="1"/>
  <c r="BR176" i="1"/>
  <c r="BS176" i="1"/>
  <c r="BY176" i="1" s="1"/>
  <c r="BK177" i="1"/>
  <c r="BL177" i="1"/>
  <c r="BM177" i="1"/>
  <c r="BU177" i="1" s="1"/>
  <c r="BN177" i="1"/>
  <c r="BO177" i="1"/>
  <c r="BP177" i="1"/>
  <c r="BW177" i="1" s="1"/>
  <c r="BQ177" i="1"/>
  <c r="BR177" i="1"/>
  <c r="BS177" i="1"/>
  <c r="BY177" i="1" s="1"/>
  <c r="BI177" i="1"/>
  <c r="BK178" i="1"/>
  <c r="BL178" i="1"/>
  <c r="BM178" i="1"/>
  <c r="BU178" i="1" s="1"/>
  <c r="BN178" i="1"/>
  <c r="BO178" i="1"/>
  <c r="BP178" i="1"/>
  <c r="BW178" i="1" s="1"/>
  <c r="BQ178" i="1"/>
  <c r="BR178" i="1"/>
  <c r="BS178" i="1"/>
  <c r="BY178" i="1" s="1"/>
  <c r="BI178" i="1"/>
  <c r="BK179" i="1"/>
  <c r="BL179" i="1"/>
  <c r="BM179" i="1"/>
  <c r="BU179" i="1" s="1"/>
  <c r="BN179" i="1"/>
  <c r="BO179" i="1"/>
  <c r="BP179" i="1"/>
  <c r="BW179" i="1" s="1"/>
  <c r="BQ179" i="1"/>
  <c r="BR179" i="1"/>
  <c r="BS179" i="1"/>
  <c r="BY179" i="1" s="1"/>
  <c r="BI179" i="1"/>
  <c r="BK180" i="1"/>
  <c r="BL180" i="1"/>
  <c r="BM180" i="1"/>
  <c r="BU180" i="1" s="1"/>
  <c r="BN180" i="1"/>
  <c r="BO180" i="1"/>
  <c r="BP180" i="1"/>
  <c r="BW180" i="1" s="1"/>
  <c r="BQ180" i="1"/>
  <c r="BR180" i="1"/>
  <c r="BS180" i="1"/>
  <c r="BY180" i="1" s="1"/>
  <c r="BI180" i="1"/>
  <c r="BK181" i="1"/>
  <c r="BL181" i="1"/>
  <c r="BM181" i="1"/>
  <c r="BU181" i="1" s="1"/>
  <c r="BN181" i="1"/>
  <c r="BO181" i="1"/>
  <c r="BP181" i="1"/>
  <c r="BW181" i="1" s="1"/>
  <c r="BQ181" i="1"/>
  <c r="BR181" i="1"/>
  <c r="BS181" i="1"/>
  <c r="BY181" i="1" s="1"/>
  <c r="BI181" i="1"/>
  <c r="BK182" i="1"/>
  <c r="BL182" i="1"/>
  <c r="BM182" i="1"/>
  <c r="BU182" i="1" s="1"/>
  <c r="BN182" i="1"/>
  <c r="BO182" i="1"/>
  <c r="BP182" i="1"/>
  <c r="BW182" i="1" s="1"/>
  <c r="BQ182" i="1"/>
  <c r="BR182" i="1"/>
  <c r="BS182" i="1"/>
  <c r="BY182" i="1" s="1"/>
  <c r="BI182" i="1"/>
  <c r="BK183" i="1"/>
  <c r="BL183" i="1"/>
  <c r="BM183" i="1"/>
  <c r="BU183" i="1" s="1"/>
  <c r="BN183" i="1"/>
  <c r="BO183" i="1"/>
  <c r="BP183" i="1"/>
  <c r="BW183" i="1" s="1"/>
  <c r="BQ183" i="1"/>
  <c r="BR183" i="1"/>
  <c r="BS183" i="1"/>
  <c r="BY183" i="1" s="1"/>
  <c r="BI183" i="1"/>
  <c r="BK184" i="1"/>
  <c r="BL184" i="1"/>
  <c r="BM184" i="1"/>
  <c r="BU184" i="1" s="1"/>
  <c r="BN184" i="1"/>
  <c r="BO184" i="1"/>
  <c r="BP184" i="1"/>
  <c r="BW184" i="1" s="1"/>
  <c r="BQ184" i="1"/>
  <c r="BR184" i="1"/>
  <c r="BS184" i="1"/>
  <c r="BY184" i="1" s="1"/>
  <c r="BI184" i="1"/>
  <c r="BK185" i="1"/>
  <c r="BL185" i="1"/>
  <c r="BM185" i="1"/>
  <c r="BU185" i="1" s="1"/>
  <c r="BN185" i="1"/>
  <c r="BO185" i="1"/>
  <c r="BP185" i="1"/>
  <c r="BW185" i="1" s="1"/>
  <c r="BQ185" i="1"/>
  <c r="BR185" i="1"/>
  <c r="BS185" i="1"/>
  <c r="BY185" i="1" s="1"/>
  <c r="BI185" i="1"/>
  <c r="BK186" i="1"/>
  <c r="BL186" i="1"/>
  <c r="BM186" i="1"/>
  <c r="BU186" i="1" s="1"/>
  <c r="BN186" i="1"/>
  <c r="BO186" i="1"/>
  <c r="BP186" i="1"/>
  <c r="BW186" i="1" s="1"/>
  <c r="BQ186" i="1"/>
  <c r="BR186" i="1"/>
  <c r="BS186" i="1"/>
  <c r="BY186" i="1" s="1"/>
  <c r="BI186" i="1"/>
  <c r="BK187" i="1"/>
  <c r="BL187" i="1"/>
  <c r="BM187" i="1"/>
  <c r="BU187" i="1" s="1"/>
  <c r="BN187" i="1"/>
  <c r="BO187" i="1"/>
  <c r="BP187" i="1"/>
  <c r="BW187" i="1" s="1"/>
  <c r="BQ187" i="1"/>
  <c r="BR187" i="1"/>
  <c r="BS187" i="1"/>
  <c r="BY187" i="1" s="1"/>
  <c r="BI187" i="1"/>
  <c r="BK188" i="1"/>
  <c r="BL188" i="1"/>
  <c r="BM188" i="1"/>
  <c r="BU188" i="1" s="1"/>
  <c r="BN188" i="1"/>
  <c r="BO188" i="1"/>
  <c r="BP188" i="1"/>
  <c r="BW188" i="1" s="1"/>
  <c r="BQ188" i="1"/>
  <c r="BR188" i="1"/>
  <c r="BS188" i="1"/>
  <c r="BY188" i="1" s="1"/>
  <c r="BI188" i="1"/>
  <c r="BK189" i="1"/>
  <c r="BL189" i="1"/>
  <c r="BM189" i="1"/>
  <c r="BU189" i="1" s="1"/>
  <c r="BN189" i="1"/>
  <c r="BO189" i="1"/>
  <c r="BP189" i="1"/>
  <c r="BW189" i="1" s="1"/>
  <c r="BQ189" i="1"/>
  <c r="BR189" i="1"/>
  <c r="BS189" i="1"/>
  <c r="BY189" i="1" s="1"/>
  <c r="BI189" i="1"/>
  <c r="BK190" i="1"/>
  <c r="BL190" i="1"/>
  <c r="BM190" i="1"/>
  <c r="BU190" i="1" s="1"/>
  <c r="BN190" i="1"/>
  <c r="BO190" i="1"/>
  <c r="BP190" i="1"/>
  <c r="BW190" i="1" s="1"/>
  <c r="BQ190" i="1"/>
  <c r="BR190" i="1"/>
  <c r="BS190" i="1"/>
  <c r="BY190" i="1" s="1"/>
  <c r="BI190" i="1"/>
  <c r="BK191" i="1"/>
  <c r="BL191" i="1"/>
  <c r="BM191" i="1"/>
  <c r="BU191" i="1" s="1"/>
  <c r="BN191" i="1"/>
  <c r="BO191" i="1"/>
  <c r="BP191" i="1"/>
  <c r="BW191" i="1" s="1"/>
  <c r="BQ191" i="1"/>
  <c r="BR191" i="1"/>
  <c r="BS191" i="1"/>
  <c r="BY191" i="1" s="1"/>
  <c r="BI191" i="1"/>
  <c r="BK192" i="1"/>
  <c r="BL192" i="1"/>
  <c r="BM192" i="1"/>
  <c r="BU192" i="1" s="1"/>
  <c r="BN192" i="1"/>
  <c r="BO192" i="1"/>
  <c r="BP192" i="1"/>
  <c r="BW192" i="1" s="1"/>
  <c r="BQ192" i="1"/>
  <c r="BR192" i="1"/>
  <c r="BS192" i="1"/>
  <c r="BY192" i="1" s="1"/>
  <c r="BI192" i="1"/>
  <c r="BK193" i="1"/>
  <c r="BL193" i="1"/>
  <c r="BM193" i="1"/>
  <c r="BU193" i="1" s="1"/>
  <c r="BN193" i="1"/>
  <c r="BO193" i="1"/>
  <c r="BP193" i="1"/>
  <c r="BW193" i="1" s="1"/>
  <c r="BQ193" i="1"/>
  <c r="BR193" i="1"/>
  <c r="BS193" i="1"/>
  <c r="BY193" i="1" s="1"/>
  <c r="BI193" i="1"/>
  <c r="BK194" i="1"/>
  <c r="BL194" i="1"/>
  <c r="BM194" i="1"/>
  <c r="BU194" i="1" s="1"/>
  <c r="BN194" i="1"/>
  <c r="BO194" i="1"/>
  <c r="BP194" i="1"/>
  <c r="BW194" i="1" s="1"/>
  <c r="BQ194" i="1"/>
  <c r="BR194" i="1"/>
  <c r="BS194" i="1"/>
  <c r="BY194" i="1" s="1"/>
  <c r="BI194" i="1"/>
  <c r="BK195" i="1"/>
  <c r="BL195" i="1"/>
  <c r="BM195" i="1"/>
  <c r="BU195" i="1" s="1"/>
  <c r="BN195" i="1"/>
  <c r="BO195" i="1"/>
  <c r="BP195" i="1"/>
  <c r="BW195" i="1" s="1"/>
  <c r="BQ195" i="1"/>
  <c r="BR195" i="1"/>
  <c r="BS195" i="1"/>
  <c r="BY195" i="1" s="1"/>
  <c r="BI195" i="1"/>
  <c r="BK196" i="1"/>
  <c r="BL196" i="1"/>
  <c r="BM196" i="1"/>
  <c r="BU196" i="1" s="1"/>
  <c r="BN196" i="1"/>
  <c r="BO196" i="1"/>
  <c r="BP196" i="1"/>
  <c r="BW196" i="1" s="1"/>
  <c r="BQ196" i="1"/>
  <c r="BR196" i="1"/>
  <c r="BS196" i="1"/>
  <c r="BY196" i="1" s="1"/>
  <c r="BI196" i="1"/>
  <c r="BK197" i="1"/>
  <c r="BL197" i="1"/>
  <c r="BM197" i="1"/>
  <c r="BU197" i="1" s="1"/>
  <c r="BN197" i="1"/>
  <c r="BO197" i="1"/>
  <c r="BP197" i="1"/>
  <c r="BW197" i="1" s="1"/>
  <c r="BQ197" i="1"/>
  <c r="BR197" i="1"/>
  <c r="BS197" i="1"/>
  <c r="BY197" i="1" s="1"/>
  <c r="BI197" i="1"/>
  <c r="BK198" i="1"/>
  <c r="BL198" i="1"/>
  <c r="BM198" i="1"/>
  <c r="BU198" i="1" s="1"/>
  <c r="BN198" i="1"/>
  <c r="BO198" i="1"/>
  <c r="BP198" i="1"/>
  <c r="BW198" i="1" s="1"/>
  <c r="BQ198" i="1"/>
  <c r="BR198" i="1"/>
  <c r="BS198" i="1"/>
  <c r="BY198" i="1" s="1"/>
  <c r="BI198" i="1"/>
  <c r="BK199" i="1"/>
  <c r="BL199" i="1"/>
  <c r="BM199" i="1"/>
  <c r="BU199" i="1" s="1"/>
  <c r="BN199" i="1"/>
  <c r="BO199" i="1"/>
  <c r="BP199" i="1"/>
  <c r="BW199" i="1" s="1"/>
  <c r="BQ199" i="1"/>
  <c r="BR199" i="1"/>
  <c r="BS199" i="1"/>
  <c r="BY199" i="1" s="1"/>
  <c r="BI199" i="1"/>
  <c r="BK200" i="1"/>
  <c r="BL200" i="1"/>
  <c r="BM200" i="1"/>
  <c r="BU200" i="1" s="1"/>
  <c r="BN200" i="1"/>
  <c r="BO200" i="1"/>
  <c r="BP200" i="1"/>
  <c r="BW200" i="1" s="1"/>
  <c r="BQ200" i="1"/>
  <c r="BR200" i="1"/>
  <c r="BS200" i="1"/>
  <c r="BY200" i="1" s="1"/>
  <c r="BI200" i="1"/>
  <c r="BK201" i="1"/>
  <c r="BL201" i="1"/>
  <c r="BM201" i="1"/>
  <c r="BU201" i="1" s="1"/>
  <c r="BN201" i="1"/>
  <c r="BO201" i="1"/>
  <c r="BP201" i="1"/>
  <c r="BW201" i="1" s="1"/>
  <c r="BQ201" i="1"/>
  <c r="BR201" i="1"/>
  <c r="BS201" i="1"/>
  <c r="BY201" i="1" s="1"/>
  <c r="BI201" i="1"/>
  <c r="BK202" i="1"/>
  <c r="BL202" i="1"/>
  <c r="BM202" i="1"/>
  <c r="BU202" i="1" s="1"/>
  <c r="BN202" i="1"/>
  <c r="BO202" i="1"/>
  <c r="BP202" i="1"/>
  <c r="BW202" i="1" s="1"/>
  <c r="BQ202" i="1"/>
  <c r="BR202" i="1"/>
  <c r="BS202" i="1"/>
  <c r="BY202" i="1" s="1"/>
  <c r="BI202" i="1"/>
  <c r="AO4" i="1"/>
  <c r="AW4" i="1"/>
  <c r="AX4" i="1"/>
  <c r="AY4" i="1"/>
  <c r="AT4" i="1"/>
  <c r="AU4" i="1"/>
  <c r="AV4" i="1"/>
  <c r="AS4" i="1"/>
  <c r="AR4" i="1"/>
  <c r="AQ4" i="1"/>
  <c r="AP4" i="1"/>
  <c r="AO5" i="1"/>
  <c r="AQ5" i="1"/>
  <c r="AR5" i="1"/>
  <c r="AS5" i="1"/>
  <c r="BC5" i="1" s="1"/>
  <c r="AT5" i="1"/>
  <c r="AU5" i="1"/>
  <c r="AV5" i="1"/>
  <c r="BE5" i="1" s="1"/>
  <c r="AW5" i="1"/>
  <c r="AX5" i="1"/>
  <c r="AY5" i="1"/>
  <c r="BG5" i="1" s="1"/>
  <c r="AP5" i="1"/>
  <c r="AO6" i="1"/>
  <c r="AQ6" i="1"/>
  <c r="AR6" i="1"/>
  <c r="AS6" i="1"/>
  <c r="BC6" i="1" s="1"/>
  <c r="AT6" i="1"/>
  <c r="AU6" i="1"/>
  <c r="AV6" i="1"/>
  <c r="BE6" i="1" s="1"/>
  <c r="AW6" i="1"/>
  <c r="AX6" i="1"/>
  <c r="AY6" i="1"/>
  <c r="BG6" i="1" s="1"/>
  <c r="AP6" i="1"/>
  <c r="AO7" i="1"/>
  <c r="AQ7" i="1"/>
  <c r="AR7" i="1"/>
  <c r="AS7" i="1"/>
  <c r="BC7" i="1" s="1"/>
  <c r="AT7" i="1"/>
  <c r="AU7" i="1"/>
  <c r="AV7" i="1"/>
  <c r="BE7" i="1" s="1"/>
  <c r="AW7" i="1"/>
  <c r="AX7" i="1"/>
  <c r="AY7" i="1"/>
  <c r="BG7" i="1" s="1"/>
  <c r="AP7" i="1"/>
  <c r="AO8" i="1"/>
  <c r="AQ8" i="1"/>
  <c r="AR8" i="1"/>
  <c r="AS8" i="1"/>
  <c r="BC8" i="1" s="1"/>
  <c r="AT8" i="1"/>
  <c r="AU8" i="1"/>
  <c r="AV8" i="1"/>
  <c r="BE8" i="1" s="1"/>
  <c r="AW8" i="1"/>
  <c r="AX8" i="1"/>
  <c r="AY8" i="1"/>
  <c r="BG8" i="1" s="1"/>
  <c r="AP8" i="1"/>
  <c r="AO9" i="1"/>
  <c r="AQ9" i="1"/>
  <c r="AR9" i="1"/>
  <c r="AS9" i="1"/>
  <c r="BC9" i="1" s="1"/>
  <c r="AT9" i="1"/>
  <c r="AU9" i="1"/>
  <c r="AV9" i="1"/>
  <c r="BE9" i="1" s="1"/>
  <c r="AW9" i="1"/>
  <c r="AX9" i="1"/>
  <c r="AY9" i="1"/>
  <c r="BG9" i="1" s="1"/>
  <c r="AP9" i="1"/>
  <c r="AO10" i="1"/>
  <c r="AQ10" i="1"/>
  <c r="AR10" i="1"/>
  <c r="AS10" i="1"/>
  <c r="BC10" i="1" s="1"/>
  <c r="AT10" i="1"/>
  <c r="AU10" i="1"/>
  <c r="AV10" i="1"/>
  <c r="BE10" i="1" s="1"/>
  <c r="AW10" i="1"/>
  <c r="AX10" i="1"/>
  <c r="AY10" i="1"/>
  <c r="BG10" i="1" s="1"/>
  <c r="AP10" i="1"/>
  <c r="AO11" i="1"/>
  <c r="AQ11" i="1"/>
  <c r="AR11" i="1"/>
  <c r="AS11" i="1"/>
  <c r="BC11" i="1" s="1"/>
  <c r="AT11" i="1"/>
  <c r="AU11" i="1"/>
  <c r="AV11" i="1"/>
  <c r="BE11" i="1" s="1"/>
  <c r="AW11" i="1"/>
  <c r="AX11" i="1"/>
  <c r="AY11" i="1"/>
  <c r="BG11" i="1" s="1"/>
  <c r="AP11" i="1"/>
  <c r="AO12" i="1"/>
  <c r="AQ12" i="1"/>
  <c r="AR12" i="1"/>
  <c r="AS12" i="1"/>
  <c r="BC12" i="1" s="1"/>
  <c r="AT12" i="1"/>
  <c r="AU12" i="1"/>
  <c r="AV12" i="1"/>
  <c r="BE12" i="1" s="1"/>
  <c r="AW12" i="1"/>
  <c r="AX12" i="1"/>
  <c r="AY12" i="1"/>
  <c r="BG12" i="1" s="1"/>
  <c r="AP12" i="1"/>
  <c r="AO13" i="1"/>
  <c r="AQ13" i="1"/>
  <c r="AR13" i="1"/>
  <c r="AS13" i="1"/>
  <c r="BC13" i="1" s="1"/>
  <c r="AT13" i="1"/>
  <c r="AU13" i="1"/>
  <c r="AV13" i="1"/>
  <c r="BE13" i="1" s="1"/>
  <c r="AW13" i="1"/>
  <c r="AX13" i="1"/>
  <c r="AY13" i="1"/>
  <c r="BG13" i="1" s="1"/>
  <c r="AP13" i="1"/>
  <c r="AO14" i="1"/>
  <c r="AQ14" i="1"/>
  <c r="AR14" i="1"/>
  <c r="AS14" i="1"/>
  <c r="BC14" i="1" s="1"/>
  <c r="AT14" i="1"/>
  <c r="AU14" i="1"/>
  <c r="AV14" i="1"/>
  <c r="BE14" i="1" s="1"/>
  <c r="AW14" i="1"/>
  <c r="AX14" i="1"/>
  <c r="AY14" i="1"/>
  <c r="BG14" i="1" s="1"/>
  <c r="AP14" i="1"/>
  <c r="AO15" i="1"/>
  <c r="AQ15" i="1"/>
  <c r="AR15" i="1"/>
  <c r="AS15" i="1"/>
  <c r="BC15" i="1" s="1"/>
  <c r="AT15" i="1"/>
  <c r="AU15" i="1"/>
  <c r="AV15" i="1"/>
  <c r="BE15" i="1" s="1"/>
  <c r="AW15" i="1"/>
  <c r="AX15" i="1"/>
  <c r="AY15" i="1"/>
  <c r="BG15" i="1" s="1"/>
  <c r="AP15" i="1"/>
  <c r="AO16" i="1"/>
  <c r="AQ16" i="1"/>
  <c r="AR16" i="1"/>
  <c r="AS16" i="1"/>
  <c r="BC16" i="1" s="1"/>
  <c r="AT16" i="1"/>
  <c r="AU16" i="1"/>
  <c r="AV16" i="1"/>
  <c r="BE16" i="1" s="1"/>
  <c r="AW16" i="1"/>
  <c r="AX16" i="1"/>
  <c r="AY16" i="1"/>
  <c r="BG16" i="1" s="1"/>
  <c r="AP16" i="1"/>
  <c r="AO17" i="1"/>
  <c r="AQ17" i="1"/>
  <c r="AR17" i="1"/>
  <c r="AS17" i="1"/>
  <c r="BC17" i="1" s="1"/>
  <c r="AT17" i="1"/>
  <c r="AU17" i="1"/>
  <c r="AV17" i="1"/>
  <c r="BE17" i="1" s="1"/>
  <c r="AW17" i="1"/>
  <c r="AX17" i="1"/>
  <c r="AY17" i="1"/>
  <c r="BG17" i="1" s="1"/>
  <c r="AP17" i="1"/>
  <c r="AO18" i="1"/>
  <c r="AQ18" i="1"/>
  <c r="AR18" i="1"/>
  <c r="AS18" i="1"/>
  <c r="BC18" i="1" s="1"/>
  <c r="AT18" i="1"/>
  <c r="AU18" i="1"/>
  <c r="AV18" i="1"/>
  <c r="BE18" i="1" s="1"/>
  <c r="AW18" i="1"/>
  <c r="AX18" i="1"/>
  <c r="AY18" i="1"/>
  <c r="BG18" i="1" s="1"/>
  <c r="AP18" i="1"/>
  <c r="AO19" i="1"/>
  <c r="AQ19" i="1"/>
  <c r="AR19" i="1"/>
  <c r="AS19" i="1"/>
  <c r="BC19" i="1" s="1"/>
  <c r="AT19" i="1"/>
  <c r="AU19" i="1"/>
  <c r="AV19" i="1"/>
  <c r="BE19" i="1" s="1"/>
  <c r="AW19" i="1"/>
  <c r="AX19" i="1"/>
  <c r="AY19" i="1"/>
  <c r="BG19" i="1" s="1"/>
  <c r="AP19" i="1"/>
  <c r="AO20" i="1"/>
  <c r="AQ20" i="1"/>
  <c r="AR20" i="1"/>
  <c r="AS20" i="1"/>
  <c r="BC20" i="1" s="1"/>
  <c r="AT20" i="1"/>
  <c r="AU20" i="1"/>
  <c r="AV20" i="1"/>
  <c r="BE20" i="1" s="1"/>
  <c r="AW20" i="1"/>
  <c r="AX20" i="1"/>
  <c r="AY20" i="1"/>
  <c r="BG20" i="1" s="1"/>
  <c r="AP20" i="1"/>
  <c r="AO21" i="1"/>
  <c r="AQ21" i="1"/>
  <c r="AR21" i="1"/>
  <c r="AS21" i="1"/>
  <c r="BC21" i="1" s="1"/>
  <c r="AT21" i="1"/>
  <c r="AU21" i="1"/>
  <c r="AV21" i="1"/>
  <c r="BE21" i="1" s="1"/>
  <c r="AW21" i="1"/>
  <c r="AX21" i="1"/>
  <c r="AY21" i="1"/>
  <c r="BG21" i="1" s="1"/>
  <c r="AP21" i="1"/>
  <c r="AO22" i="1"/>
  <c r="AQ22" i="1"/>
  <c r="AR22" i="1"/>
  <c r="AS22" i="1"/>
  <c r="BC22" i="1" s="1"/>
  <c r="AT22" i="1"/>
  <c r="AU22" i="1"/>
  <c r="AV22" i="1"/>
  <c r="BE22" i="1" s="1"/>
  <c r="AW22" i="1"/>
  <c r="AX22" i="1"/>
  <c r="AY22" i="1"/>
  <c r="BG22" i="1" s="1"/>
  <c r="AP22" i="1"/>
  <c r="AO23" i="1"/>
  <c r="AQ23" i="1"/>
  <c r="AR23" i="1"/>
  <c r="AS23" i="1"/>
  <c r="BC23" i="1" s="1"/>
  <c r="AT23" i="1"/>
  <c r="AU23" i="1"/>
  <c r="AV23" i="1"/>
  <c r="BE23" i="1" s="1"/>
  <c r="AW23" i="1"/>
  <c r="AX23" i="1"/>
  <c r="AY23" i="1"/>
  <c r="BG23" i="1" s="1"/>
  <c r="AP23" i="1"/>
  <c r="AO24" i="1"/>
  <c r="AQ24" i="1"/>
  <c r="AR24" i="1"/>
  <c r="AS24" i="1"/>
  <c r="BC24" i="1" s="1"/>
  <c r="AT24" i="1"/>
  <c r="AU24" i="1"/>
  <c r="AV24" i="1"/>
  <c r="BE24" i="1" s="1"/>
  <c r="AW24" i="1"/>
  <c r="AX24" i="1"/>
  <c r="AY24" i="1"/>
  <c r="BG24" i="1" s="1"/>
  <c r="AP24" i="1"/>
  <c r="AO25" i="1"/>
  <c r="AQ25" i="1"/>
  <c r="AR25" i="1"/>
  <c r="AS25" i="1"/>
  <c r="BC25" i="1" s="1"/>
  <c r="AT25" i="1"/>
  <c r="AU25" i="1"/>
  <c r="AV25" i="1"/>
  <c r="BE25" i="1" s="1"/>
  <c r="AW25" i="1"/>
  <c r="AX25" i="1"/>
  <c r="AY25" i="1"/>
  <c r="BG25" i="1" s="1"/>
  <c r="AP25" i="1"/>
  <c r="AO26" i="1"/>
  <c r="AQ26" i="1"/>
  <c r="AR26" i="1"/>
  <c r="AS26" i="1"/>
  <c r="BC26" i="1" s="1"/>
  <c r="AT26" i="1"/>
  <c r="AU26" i="1"/>
  <c r="AV26" i="1"/>
  <c r="BE26" i="1" s="1"/>
  <c r="AW26" i="1"/>
  <c r="AX26" i="1"/>
  <c r="AY26" i="1"/>
  <c r="BG26" i="1" s="1"/>
  <c r="AP26" i="1"/>
  <c r="AO27" i="1"/>
  <c r="AQ27" i="1"/>
  <c r="AR27" i="1"/>
  <c r="AS27" i="1"/>
  <c r="BC27" i="1" s="1"/>
  <c r="AT27" i="1"/>
  <c r="AU27" i="1"/>
  <c r="AV27" i="1"/>
  <c r="BE27" i="1" s="1"/>
  <c r="AW27" i="1"/>
  <c r="AX27" i="1"/>
  <c r="AY27" i="1"/>
  <c r="BG27" i="1" s="1"/>
  <c r="AP27" i="1"/>
  <c r="AO28" i="1"/>
  <c r="AQ28" i="1"/>
  <c r="AR28" i="1"/>
  <c r="AS28" i="1"/>
  <c r="BC28" i="1" s="1"/>
  <c r="AT28" i="1"/>
  <c r="AU28" i="1"/>
  <c r="AV28" i="1"/>
  <c r="BE28" i="1" s="1"/>
  <c r="AW28" i="1"/>
  <c r="AX28" i="1"/>
  <c r="AY28" i="1"/>
  <c r="BG28" i="1" s="1"/>
  <c r="AP28" i="1"/>
  <c r="AO29" i="1"/>
  <c r="AQ29" i="1"/>
  <c r="AR29" i="1"/>
  <c r="AS29" i="1"/>
  <c r="BC29" i="1" s="1"/>
  <c r="AT29" i="1"/>
  <c r="AU29" i="1"/>
  <c r="AV29" i="1"/>
  <c r="BE29" i="1" s="1"/>
  <c r="AW29" i="1"/>
  <c r="AX29" i="1"/>
  <c r="AY29" i="1"/>
  <c r="BG29" i="1" s="1"/>
  <c r="AP29" i="1"/>
  <c r="AO30" i="1"/>
  <c r="AQ30" i="1"/>
  <c r="AR30" i="1"/>
  <c r="AS30" i="1"/>
  <c r="BC30" i="1" s="1"/>
  <c r="AT30" i="1"/>
  <c r="AU30" i="1"/>
  <c r="AV30" i="1"/>
  <c r="BE30" i="1" s="1"/>
  <c r="AW30" i="1"/>
  <c r="AX30" i="1"/>
  <c r="AY30" i="1"/>
  <c r="BG30" i="1" s="1"/>
  <c r="AP30" i="1"/>
  <c r="AO31" i="1"/>
  <c r="AQ31" i="1"/>
  <c r="AR31" i="1"/>
  <c r="AS31" i="1"/>
  <c r="BC31" i="1" s="1"/>
  <c r="AT31" i="1"/>
  <c r="AU31" i="1"/>
  <c r="AV31" i="1"/>
  <c r="BE31" i="1" s="1"/>
  <c r="AW31" i="1"/>
  <c r="AX31" i="1"/>
  <c r="AY31" i="1"/>
  <c r="BG31" i="1" s="1"/>
  <c r="AP31" i="1"/>
  <c r="AO32" i="1"/>
  <c r="AQ32" i="1"/>
  <c r="AR32" i="1"/>
  <c r="AS32" i="1"/>
  <c r="BC32" i="1" s="1"/>
  <c r="AT32" i="1"/>
  <c r="AU32" i="1"/>
  <c r="AV32" i="1"/>
  <c r="BE32" i="1" s="1"/>
  <c r="AW32" i="1"/>
  <c r="AX32" i="1"/>
  <c r="AY32" i="1"/>
  <c r="BG32" i="1" s="1"/>
  <c r="AP32" i="1"/>
  <c r="AO33" i="1"/>
  <c r="AQ33" i="1"/>
  <c r="AR33" i="1"/>
  <c r="AS33" i="1"/>
  <c r="BC33" i="1" s="1"/>
  <c r="AT33" i="1"/>
  <c r="AU33" i="1"/>
  <c r="AV33" i="1"/>
  <c r="BE33" i="1" s="1"/>
  <c r="AW33" i="1"/>
  <c r="AX33" i="1"/>
  <c r="AY33" i="1"/>
  <c r="BG33" i="1" s="1"/>
  <c r="AP33" i="1"/>
  <c r="AO34" i="1"/>
  <c r="AQ34" i="1"/>
  <c r="AR34" i="1"/>
  <c r="AS34" i="1"/>
  <c r="BC34" i="1" s="1"/>
  <c r="AT34" i="1"/>
  <c r="AU34" i="1"/>
  <c r="AV34" i="1"/>
  <c r="BE34" i="1" s="1"/>
  <c r="AW34" i="1"/>
  <c r="AX34" i="1"/>
  <c r="AY34" i="1"/>
  <c r="BG34" i="1" s="1"/>
  <c r="AP34" i="1"/>
  <c r="AO35" i="1"/>
  <c r="AQ35" i="1"/>
  <c r="AR35" i="1"/>
  <c r="AS35" i="1"/>
  <c r="BC35" i="1" s="1"/>
  <c r="AT35" i="1"/>
  <c r="AU35" i="1"/>
  <c r="AV35" i="1"/>
  <c r="BE35" i="1" s="1"/>
  <c r="AW35" i="1"/>
  <c r="AX35" i="1"/>
  <c r="AY35" i="1"/>
  <c r="BG35" i="1" s="1"/>
  <c r="AP35" i="1"/>
  <c r="AO36" i="1"/>
  <c r="AQ36" i="1"/>
  <c r="AR36" i="1"/>
  <c r="AS36" i="1"/>
  <c r="BC36" i="1" s="1"/>
  <c r="AT36" i="1"/>
  <c r="AU36" i="1"/>
  <c r="AV36" i="1"/>
  <c r="BE36" i="1" s="1"/>
  <c r="AW36" i="1"/>
  <c r="AX36" i="1"/>
  <c r="AY36" i="1"/>
  <c r="BG36" i="1" s="1"/>
  <c r="AP36" i="1"/>
  <c r="AO37" i="1"/>
  <c r="AQ37" i="1"/>
  <c r="AR37" i="1"/>
  <c r="AS37" i="1"/>
  <c r="BC37" i="1" s="1"/>
  <c r="AT37" i="1"/>
  <c r="AU37" i="1"/>
  <c r="AV37" i="1"/>
  <c r="BE37" i="1" s="1"/>
  <c r="AW37" i="1"/>
  <c r="AX37" i="1"/>
  <c r="AY37" i="1"/>
  <c r="BG37" i="1" s="1"/>
  <c r="AP37" i="1"/>
  <c r="AO38" i="1"/>
  <c r="AQ38" i="1"/>
  <c r="AR38" i="1"/>
  <c r="AS38" i="1"/>
  <c r="BC38" i="1" s="1"/>
  <c r="AT38" i="1"/>
  <c r="AU38" i="1"/>
  <c r="AV38" i="1"/>
  <c r="BE38" i="1" s="1"/>
  <c r="AW38" i="1"/>
  <c r="AX38" i="1"/>
  <c r="AY38" i="1"/>
  <c r="BG38" i="1" s="1"/>
  <c r="AP38" i="1"/>
  <c r="AO39" i="1"/>
  <c r="AQ39" i="1"/>
  <c r="AR39" i="1"/>
  <c r="AS39" i="1"/>
  <c r="BC39" i="1" s="1"/>
  <c r="AT39" i="1"/>
  <c r="AU39" i="1"/>
  <c r="AV39" i="1"/>
  <c r="BE39" i="1" s="1"/>
  <c r="AW39" i="1"/>
  <c r="AX39" i="1"/>
  <c r="AY39" i="1"/>
  <c r="BG39" i="1" s="1"/>
  <c r="AP39" i="1"/>
  <c r="AO40" i="1"/>
  <c r="AQ40" i="1"/>
  <c r="AR40" i="1"/>
  <c r="AS40" i="1"/>
  <c r="BC40" i="1" s="1"/>
  <c r="AT40" i="1"/>
  <c r="AU40" i="1"/>
  <c r="AV40" i="1"/>
  <c r="BE40" i="1" s="1"/>
  <c r="AW40" i="1"/>
  <c r="AX40" i="1"/>
  <c r="AY40" i="1"/>
  <c r="BG40" i="1" s="1"/>
  <c r="AP40" i="1"/>
  <c r="AO41" i="1"/>
  <c r="AQ41" i="1"/>
  <c r="AR41" i="1"/>
  <c r="AS41" i="1"/>
  <c r="BC41" i="1" s="1"/>
  <c r="AT41" i="1"/>
  <c r="AU41" i="1"/>
  <c r="AV41" i="1"/>
  <c r="BE41" i="1" s="1"/>
  <c r="AW41" i="1"/>
  <c r="AX41" i="1"/>
  <c r="AY41" i="1"/>
  <c r="BG41" i="1" s="1"/>
  <c r="AP41" i="1"/>
  <c r="AO42" i="1"/>
  <c r="AQ42" i="1"/>
  <c r="AR42" i="1"/>
  <c r="AS42" i="1"/>
  <c r="BC42" i="1" s="1"/>
  <c r="AT42" i="1"/>
  <c r="AU42" i="1"/>
  <c r="AV42" i="1"/>
  <c r="BE42" i="1" s="1"/>
  <c r="AW42" i="1"/>
  <c r="AX42" i="1"/>
  <c r="AY42" i="1"/>
  <c r="BG42" i="1" s="1"/>
  <c r="AP42" i="1"/>
  <c r="AO43" i="1"/>
  <c r="AQ43" i="1"/>
  <c r="AR43" i="1"/>
  <c r="AS43" i="1"/>
  <c r="BC43" i="1" s="1"/>
  <c r="AT43" i="1"/>
  <c r="AU43" i="1"/>
  <c r="AV43" i="1"/>
  <c r="BE43" i="1" s="1"/>
  <c r="AW43" i="1"/>
  <c r="AX43" i="1"/>
  <c r="AY43" i="1"/>
  <c r="BG43" i="1" s="1"/>
  <c r="AP43" i="1"/>
  <c r="AO44" i="1"/>
  <c r="AQ44" i="1"/>
  <c r="AR44" i="1"/>
  <c r="AS44" i="1"/>
  <c r="BC44" i="1" s="1"/>
  <c r="AT44" i="1"/>
  <c r="AU44" i="1"/>
  <c r="AV44" i="1"/>
  <c r="BE44" i="1" s="1"/>
  <c r="AW44" i="1"/>
  <c r="AX44" i="1"/>
  <c r="AY44" i="1"/>
  <c r="BG44" i="1" s="1"/>
  <c r="AP44" i="1"/>
  <c r="AO45" i="1"/>
  <c r="AQ45" i="1"/>
  <c r="AR45" i="1"/>
  <c r="AS45" i="1"/>
  <c r="BC45" i="1" s="1"/>
  <c r="AT45" i="1"/>
  <c r="AU45" i="1"/>
  <c r="AV45" i="1"/>
  <c r="BE45" i="1" s="1"/>
  <c r="AW45" i="1"/>
  <c r="AX45" i="1"/>
  <c r="AY45" i="1"/>
  <c r="BG45" i="1" s="1"/>
  <c r="AP45" i="1"/>
  <c r="AO46" i="1"/>
  <c r="AQ46" i="1"/>
  <c r="AR46" i="1"/>
  <c r="AS46" i="1"/>
  <c r="BC46" i="1" s="1"/>
  <c r="AT46" i="1"/>
  <c r="AU46" i="1"/>
  <c r="AV46" i="1"/>
  <c r="BE46" i="1" s="1"/>
  <c r="AW46" i="1"/>
  <c r="AX46" i="1"/>
  <c r="AY46" i="1"/>
  <c r="BG46" i="1" s="1"/>
  <c r="AP46" i="1"/>
  <c r="AQ47" i="1"/>
  <c r="AR47" i="1"/>
  <c r="AS47" i="1"/>
  <c r="BC47" i="1" s="1"/>
  <c r="AT47" i="1"/>
  <c r="AU47" i="1"/>
  <c r="AV47" i="1"/>
  <c r="BE47" i="1" s="1"/>
  <c r="AW47" i="1"/>
  <c r="AX47" i="1"/>
  <c r="AY47" i="1"/>
  <c r="BG47" i="1" s="1"/>
  <c r="AP47" i="1"/>
  <c r="AO47" i="1"/>
  <c r="AQ48" i="1"/>
  <c r="AR48" i="1"/>
  <c r="AS48" i="1"/>
  <c r="BC48" i="1" s="1"/>
  <c r="AT48" i="1"/>
  <c r="AU48" i="1"/>
  <c r="AV48" i="1"/>
  <c r="BE48" i="1" s="1"/>
  <c r="AW48" i="1"/>
  <c r="AX48" i="1"/>
  <c r="AY48" i="1"/>
  <c r="BG48" i="1" s="1"/>
  <c r="AP48" i="1"/>
  <c r="AO48" i="1"/>
  <c r="AQ49" i="1"/>
  <c r="AR49" i="1"/>
  <c r="AS49" i="1"/>
  <c r="BC49" i="1" s="1"/>
  <c r="AT49" i="1"/>
  <c r="AU49" i="1"/>
  <c r="AV49" i="1"/>
  <c r="BE49" i="1" s="1"/>
  <c r="AW49" i="1"/>
  <c r="AX49" i="1"/>
  <c r="AY49" i="1"/>
  <c r="BG49" i="1" s="1"/>
  <c r="AP49" i="1"/>
  <c r="AO49" i="1"/>
  <c r="AQ50" i="1"/>
  <c r="AR50" i="1"/>
  <c r="AS50" i="1"/>
  <c r="BC50" i="1" s="1"/>
  <c r="AT50" i="1"/>
  <c r="AU50" i="1"/>
  <c r="AV50" i="1"/>
  <c r="BE50" i="1" s="1"/>
  <c r="AW50" i="1"/>
  <c r="AX50" i="1"/>
  <c r="AY50" i="1"/>
  <c r="BG50" i="1" s="1"/>
  <c r="AP50" i="1"/>
  <c r="AO50" i="1"/>
  <c r="AQ51" i="1"/>
  <c r="AR51" i="1"/>
  <c r="AS51" i="1"/>
  <c r="BC51" i="1" s="1"/>
  <c r="AT51" i="1"/>
  <c r="AU51" i="1"/>
  <c r="AV51" i="1"/>
  <c r="BE51" i="1" s="1"/>
  <c r="AW51" i="1"/>
  <c r="AX51" i="1"/>
  <c r="AY51" i="1"/>
  <c r="BG51" i="1" s="1"/>
  <c r="AP51" i="1"/>
  <c r="AO51" i="1"/>
  <c r="AQ52" i="1"/>
  <c r="AR52" i="1"/>
  <c r="AS52" i="1"/>
  <c r="BC52" i="1" s="1"/>
  <c r="AT52" i="1"/>
  <c r="AU52" i="1"/>
  <c r="AV52" i="1"/>
  <c r="BE52" i="1" s="1"/>
  <c r="AW52" i="1"/>
  <c r="AX52" i="1"/>
  <c r="AY52" i="1"/>
  <c r="BG52" i="1" s="1"/>
  <c r="AP52" i="1"/>
  <c r="AO52" i="1"/>
  <c r="AQ53" i="1"/>
  <c r="AR53" i="1"/>
  <c r="AS53" i="1"/>
  <c r="BC53" i="1" s="1"/>
  <c r="AT53" i="1"/>
  <c r="AU53" i="1"/>
  <c r="AV53" i="1"/>
  <c r="BE53" i="1" s="1"/>
  <c r="AW53" i="1"/>
  <c r="AX53" i="1"/>
  <c r="AY53" i="1"/>
  <c r="BG53" i="1" s="1"/>
  <c r="AP53" i="1"/>
  <c r="AO53" i="1"/>
  <c r="AQ54" i="1"/>
  <c r="AR54" i="1"/>
  <c r="AS54" i="1"/>
  <c r="BC54" i="1" s="1"/>
  <c r="AT54" i="1"/>
  <c r="AU54" i="1"/>
  <c r="AV54" i="1"/>
  <c r="BE54" i="1" s="1"/>
  <c r="AW54" i="1"/>
  <c r="AX54" i="1"/>
  <c r="AY54" i="1"/>
  <c r="BG54" i="1" s="1"/>
  <c r="AP54" i="1"/>
  <c r="AO54" i="1"/>
  <c r="AQ55" i="1"/>
  <c r="AR55" i="1"/>
  <c r="AS55" i="1"/>
  <c r="BC55" i="1" s="1"/>
  <c r="AT55" i="1"/>
  <c r="AU55" i="1"/>
  <c r="AV55" i="1"/>
  <c r="BE55" i="1" s="1"/>
  <c r="AW55" i="1"/>
  <c r="AX55" i="1"/>
  <c r="AY55" i="1"/>
  <c r="BG55" i="1" s="1"/>
  <c r="AP55" i="1"/>
  <c r="AO55" i="1"/>
  <c r="AQ56" i="1"/>
  <c r="AR56" i="1"/>
  <c r="AS56" i="1"/>
  <c r="BC56" i="1" s="1"/>
  <c r="AT56" i="1"/>
  <c r="AU56" i="1"/>
  <c r="AV56" i="1"/>
  <c r="BE56" i="1" s="1"/>
  <c r="AW56" i="1"/>
  <c r="AX56" i="1"/>
  <c r="AY56" i="1"/>
  <c r="BG56" i="1" s="1"/>
  <c r="AP56" i="1"/>
  <c r="AO56" i="1"/>
  <c r="AQ57" i="1"/>
  <c r="AR57" i="1"/>
  <c r="AS57" i="1"/>
  <c r="BC57" i="1" s="1"/>
  <c r="AT57" i="1"/>
  <c r="AU57" i="1"/>
  <c r="AV57" i="1"/>
  <c r="BE57" i="1" s="1"/>
  <c r="AW57" i="1"/>
  <c r="AX57" i="1"/>
  <c r="AY57" i="1"/>
  <c r="BG57" i="1" s="1"/>
  <c r="AP57" i="1"/>
  <c r="AO57" i="1"/>
  <c r="AQ58" i="1"/>
  <c r="AR58" i="1"/>
  <c r="AS58" i="1"/>
  <c r="BC58" i="1" s="1"/>
  <c r="AT58" i="1"/>
  <c r="AU58" i="1"/>
  <c r="AV58" i="1"/>
  <c r="BE58" i="1" s="1"/>
  <c r="AW58" i="1"/>
  <c r="AX58" i="1"/>
  <c r="AY58" i="1"/>
  <c r="BG58" i="1" s="1"/>
  <c r="AP58" i="1"/>
  <c r="AO58" i="1"/>
  <c r="AQ59" i="1"/>
  <c r="AR59" i="1"/>
  <c r="AS59" i="1"/>
  <c r="BC59" i="1" s="1"/>
  <c r="AT59" i="1"/>
  <c r="AU59" i="1"/>
  <c r="AV59" i="1"/>
  <c r="BE59" i="1" s="1"/>
  <c r="AW59" i="1"/>
  <c r="AX59" i="1"/>
  <c r="AY59" i="1"/>
  <c r="BG59" i="1" s="1"/>
  <c r="AP59" i="1"/>
  <c r="AO59" i="1"/>
  <c r="AQ60" i="1"/>
  <c r="AR60" i="1"/>
  <c r="AS60" i="1"/>
  <c r="BC60" i="1" s="1"/>
  <c r="AT60" i="1"/>
  <c r="AU60" i="1"/>
  <c r="AV60" i="1"/>
  <c r="BE60" i="1" s="1"/>
  <c r="AW60" i="1"/>
  <c r="AX60" i="1"/>
  <c r="AY60" i="1"/>
  <c r="BG60" i="1" s="1"/>
  <c r="AP60" i="1"/>
  <c r="AO60" i="1"/>
  <c r="AQ61" i="1"/>
  <c r="AR61" i="1"/>
  <c r="AS61" i="1"/>
  <c r="BC61" i="1" s="1"/>
  <c r="AT61" i="1"/>
  <c r="AU61" i="1"/>
  <c r="AV61" i="1"/>
  <c r="BE61" i="1" s="1"/>
  <c r="AW61" i="1"/>
  <c r="AX61" i="1"/>
  <c r="AY61" i="1"/>
  <c r="BG61" i="1" s="1"/>
  <c r="AP61" i="1"/>
  <c r="AO61" i="1"/>
  <c r="AQ62" i="1"/>
  <c r="AR62" i="1"/>
  <c r="AS62" i="1"/>
  <c r="BC62" i="1" s="1"/>
  <c r="AT62" i="1"/>
  <c r="AU62" i="1"/>
  <c r="AV62" i="1"/>
  <c r="BE62" i="1" s="1"/>
  <c r="AW62" i="1"/>
  <c r="AX62" i="1"/>
  <c r="AY62" i="1"/>
  <c r="BG62" i="1" s="1"/>
  <c r="AP62" i="1"/>
  <c r="AO62" i="1"/>
  <c r="AQ63" i="1"/>
  <c r="AR63" i="1"/>
  <c r="AS63" i="1"/>
  <c r="BC63" i="1" s="1"/>
  <c r="AT63" i="1"/>
  <c r="AU63" i="1"/>
  <c r="AV63" i="1"/>
  <c r="BE63" i="1" s="1"/>
  <c r="AW63" i="1"/>
  <c r="AX63" i="1"/>
  <c r="AY63" i="1"/>
  <c r="BG63" i="1" s="1"/>
  <c r="AP63" i="1"/>
  <c r="AO63" i="1"/>
  <c r="AQ64" i="1"/>
  <c r="AR64" i="1"/>
  <c r="AS64" i="1"/>
  <c r="BC64" i="1" s="1"/>
  <c r="AT64" i="1"/>
  <c r="AU64" i="1"/>
  <c r="AV64" i="1"/>
  <c r="BE64" i="1" s="1"/>
  <c r="AW64" i="1"/>
  <c r="AX64" i="1"/>
  <c r="AY64" i="1"/>
  <c r="BG64" i="1" s="1"/>
  <c r="AP64" i="1"/>
  <c r="AO64" i="1"/>
  <c r="AQ65" i="1"/>
  <c r="AR65" i="1"/>
  <c r="AS65" i="1"/>
  <c r="BC65" i="1" s="1"/>
  <c r="AT65" i="1"/>
  <c r="AU65" i="1"/>
  <c r="AV65" i="1"/>
  <c r="BE65" i="1" s="1"/>
  <c r="AW65" i="1"/>
  <c r="AX65" i="1"/>
  <c r="AY65" i="1"/>
  <c r="BG65" i="1" s="1"/>
  <c r="AP65" i="1"/>
  <c r="AO65" i="1"/>
  <c r="AQ66" i="1"/>
  <c r="AR66" i="1"/>
  <c r="AS66" i="1"/>
  <c r="BC66" i="1" s="1"/>
  <c r="AT66" i="1"/>
  <c r="AU66" i="1"/>
  <c r="AV66" i="1"/>
  <c r="BE66" i="1" s="1"/>
  <c r="AW66" i="1"/>
  <c r="AX66" i="1"/>
  <c r="AY66" i="1"/>
  <c r="BG66" i="1" s="1"/>
  <c r="AP66" i="1"/>
  <c r="AO66" i="1"/>
  <c r="AQ67" i="1"/>
  <c r="AR67" i="1"/>
  <c r="AS67" i="1"/>
  <c r="BC67" i="1" s="1"/>
  <c r="AT67" i="1"/>
  <c r="AU67" i="1"/>
  <c r="AV67" i="1"/>
  <c r="BE67" i="1" s="1"/>
  <c r="AW67" i="1"/>
  <c r="AX67" i="1"/>
  <c r="AY67" i="1"/>
  <c r="BG67" i="1" s="1"/>
  <c r="AP67" i="1"/>
  <c r="AO67" i="1"/>
  <c r="AQ68" i="1"/>
  <c r="AR68" i="1"/>
  <c r="AS68" i="1"/>
  <c r="BC68" i="1" s="1"/>
  <c r="AT68" i="1"/>
  <c r="AU68" i="1"/>
  <c r="AV68" i="1"/>
  <c r="BE68" i="1" s="1"/>
  <c r="AW68" i="1"/>
  <c r="AX68" i="1"/>
  <c r="AY68" i="1"/>
  <c r="BG68" i="1" s="1"/>
  <c r="AP68" i="1"/>
  <c r="AO68" i="1"/>
  <c r="AQ69" i="1"/>
  <c r="AR69" i="1"/>
  <c r="AS69" i="1"/>
  <c r="BC69" i="1" s="1"/>
  <c r="AT69" i="1"/>
  <c r="AU69" i="1"/>
  <c r="AV69" i="1"/>
  <c r="BE69" i="1" s="1"/>
  <c r="AW69" i="1"/>
  <c r="AX69" i="1"/>
  <c r="AY69" i="1"/>
  <c r="BG69" i="1" s="1"/>
  <c r="AP69" i="1"/>
  <c r="AO69" i="1"/>
  <c r="AQ70" i="1"/>
  <c r="AR70" i="1"/>
  <c r="AS70" i="1"/>
  <c r="BC70" i="1" s="1"/>
  <c r="AT70" i="1"/>
  <c r="AU70" i="1"/>
  <c r="AV70" i="1"/>
  <c r="BE70" i="1" s="1"/>
  <c r="AW70" i="1"/>
  <c r="AX70" i="1"/>
  <c r="AY70" i="1"/>
  <c r="BG70" i="1" s="1"/>
  <c r="AP70" i="1"/>
  <c r="AO70" i="1"/>
  <c r="AQ71" i="1"/>
  <c r="AR71" i="1"/>
  <c r="AS71" i="1"/>
  <c r="BC71" i="1" s="1"/>
  <c r="AT71" i="1"/>
  <c r="AU71" i="1"/>
  <c r="AV71" i="1"/>
  <c r="BE71" i="1" s="1"/>
  <c r="AW71" i="1"/>
  <c r="AX71" i="1"/>
  <c r="AY71" i="1"/>
  <c r="BG71" i="1" s="1"/>
  <c r="AP71" i="1"/>
  <c r="AO71" i="1"/>
  <c r="AQ72" i="1"/>
  <c r="AR72" i="1"/>
  <c r="AS72" i="1"/>
  <c r="BC72" i="1" s="1"/>
  <c r="AT72" i="1"/>
  <c r="AU72" i="1"/>
  <c r="AV72" i="1"/>
  <c r="BE72" i="1" s="1"/>
  <c r="AW72" i="1"/>
  <c r="AX72" i="1"/>
  <c r="AY72" i="1"/>
  <c r="BG72" i="1" s="1"/>
  <c r="AP72" i="1"/>
  <c r="AO72" i="1"/>
  <c r="AQ73" i="1"/>
  <c r="AR73" i="1"/>
  <c r="AS73" i="1"/>
  <c r="BC73" i="1" s="1"/>
  <c r="AT73" i="1"/>
  <c r="AU73" i="1"/>
  <c r="AV73" i="1"/>
  <c r="BE73" i="1" s="1"/>
  <c r="AW73" i="1"/>
  <c r="AX73" i="1"/>
  <c r="AY73" i="1"/>
  <c r="BG73" i="1" s="1"/>
  <c r="AP73" i="1"/>
  <c r="AO73" i="1"/>
  <c r="AQ74" i="1"/>
  <c r="AR74" i="1"/>
  <c r="AS74" i="1"/>
  <c r="BC74" i="1" s="1"/>
  <c r="AT74" i="1"/>
  <c r="AU74" i="1"/>
  <c r="AV74" i="1"/>
  <c r="BE74" i="1" s="1"/>
  <c r="AW74" i="1"/>
  <c r="AX74" i="1"/>
  <c r="AY74" i="1"/>
  <c r="BG74" i="1" s="1"/>
  <c r="AP74" i="1"/>
  <c r="AO74" i="1"/>
  <c r="AQ75" i="1"/>
  <c r="AR75" i="1"/>
  <c r="AS75" i="1"/>
  <c r="BC75" i="1" s="1"/>
  <c r="AT75" i="1"/>
  <c r="AU75" i="1"/>
  <c r="AV75" i="1"/>
  <c r="BE75" i="1" s="1"/>
  <c r="AW75" i="1"/>
  <c r="AX75" i="1"/>
  <c r="AY75" i="1"/>
  <c r="BG75" i="1" s="1"/>
  <c r="AP75" i="1"/>
  <c r="AO75" i="1"/>
  <c r="AQ76" i="1"/>
  <c r="AR76" i="1"/>
  <c r="AS76" i="1"/>
  <c r="BC76" i="1" s="1"/>
  <c r="AT76" i="1"/>
  <c r="AU76" i="1"/>
  <c r="AV76" i="1"/>
  <c r="BE76" i="1" s="1"/>
  <c r="AW76" i="1"/>
  <c r="AX76" i="1"/>
  <c r="AY76" i="1"/>
  <c r="BG76" i="1" s="1"/>
  <c r="AP76" i="1"/>
  <c r="AO76" i="1"/>
  <c r="AQ77" i="1"/>
  <c r="AR77" i="1"/>
  <c r="AS77" i="1"/>
  <c r="BC77" i="1" s="1"/>
  <c r="AT77" i="1"/>
  <c r="AU77" i="1"/>
  <c r="AV77" i="1"/>
  <c r="BE77" i="1" s="1"/>
  <c r="AW77" i="1"/>
  <c r="AX77" i="1"/>
  <c r="AY77" i="1"/>
  <c r="BG77" i="1" s="1"/>
  <c r="AP77" i="1"/>
  <c r="AO77" i="1"/>
  <c r="AQ78" i="1"/>
  <c r="AR78" i="1"/>
  <c r="AS78" i="1"/>
  <c r="BC78" i="1" s="1"/>
  <c r="AT78" i="1"/>
  <c r="AU78" i="1"/>
  <c r="AV78" i="1"/>
  <c r="BE78" i="1" s="1"/>
  <c r="AW78" i="1"/>
  <c r="AX78" i="1"/>
  <c r="AY78" i="1"/>
  <c r="BG78" i="1" s="1"/>
  <c r="AP78" i="1"/>
  <c r="AO78" i="1"/>
  <c r="AQ79" i="1"/>
  <c r="AR79" i="1"/>
  <c r="AS79" i="1"/>
  <c r="BC79" i="1" s="1"/>
  <c r="AT79" i="1"/>
  <c r="AU79" i="1"/>
  <c r="AV79" i="1"/>
  <c r="BE79" i="1" s="1"/>
  <c r="AW79" i="1"/>
  <c r="AX79" i="1"/>
  <c r="AY79" i="1"/>
  <c r="BG79" i="1" s="1"/>
  <c r="AP79" i="1"/>
  <c r="AO79" i="1"/>
  <c r="AQ80" i="1"/>
  <c r="AR80" i="1"/>
  <c r="AS80" i="1"/>
  <c r="BC80" i="1" s="1"/>
  <c r="AT80" i="1"/>
  <c r="AU80" i="1"/>
  <c r="AV80" i="1"/>
  <c r="BE80" i="1" s="1"/>
  <c r="AW80" i="1"/>
  <c r="AX80" i="1"/>
  <c r="AY80" i="1"/>
  <c r="BG80" i="1" s="1"/>
  <c r="AP80" i="1"/>
  <c r="AO80" i="1"/>
  <c r="AQ81" i="1"/>
  <c r="AR81" i="1"/>
  <c r="AS81" i="1"/>
  <c r="BC81" i="1" s="1"/>
  <c r="AT81" i="1"/>
  <c r="AU81" i="1"/>
  <c r="AV81" i="1"/>
  <c r="BE81" i="1" s="1"/>
  <c r="AW81" i="1"/>
  <c r="AX81" i="1"/>
  <c r="AY81" i="1"/>
  <c r="BG81" i="1" s="1"/>
  <c r="AP81" i="1"/>
  <c r="AO81" i="1"/>
  <c r="AQ82" i="1"/>
  <c r="AR82" i="1"/>
  <c r="AS82" i="1"/>
  <c r="BC82" i="1" s="1"/>
  <c r="AT82" i="1"/>
  <c r="AU82" i="1"/>
  <c r="AV82" i="1"/>
  <c r="BE82" i="1" s="1"/>
  <c r="AW82" i="1"/>
  <c r="AX82" i="1"/>
  <c r="AY82" i="1"/>
  <c r="BG82" i="1" s="1"/>
  <c r="AP82" i="1"/>
  <c r="AO82" i="1"/>
  <c r="AQ83" i="1"/>
  <c r="AR83" i="1"/>
  <c r="AS83" i="1"/>
  <c r="BC83" i="1" s="1"/>
  <c r="AT83" i="1"/>
  <c r="AU83" i="1"/>
  <c r="AV83" i="1"/>
  <c r="BE83" i="1" s="1"/>
  <c r="AW83" i="1"/>
  <c r="AX83" i="1"/>
  <c r="AY83" i="1"/>
  <c r="BG83" i="1" s="1"/>
  <c r="AP83" i="1"/>
  <c r="AO83" i="1"/>
  <c r="AQ84" i="1"/>
  <c r="AR84" i="1"/>
  <c r="AS84" i="1"/>
  <c r="BC84" i="1" s="1"/>
  <c r="AT84" i="1"/>
  <c r="AU84" i="1"/>
  <c r="AV84" i="1"/>
  <c r="BE84" i="1" s="1"/>
  <c r="AW84" i="1"/>
  <c r="AX84" i="1"/>
  <c r="AY84" i="1"/>
  <c r="BG84" i="1" s="1"/>
  <c r="AP84" i="1"/>
  <c r="AO84" i="1"/>
  <c r="AQ85" i="1"/>
  <c r="AR85" i="1"/>
  <c r="AS85" i="1"/>
  <c r="BC85" i="1" s="1"/>
  <c r="AT85" i="1"/>
  <c r="AU85" i="1"/>
  <c r="AV85" i="1"/>
  <c r="BE85" i="1" s="1"/>
  <c r="AW85" i="1"/>
  <c r="AX85" i="1"/>
  <c r="AY85" i="1"/>
  <c r="BG85" i="1" s="1"/>
  <c r="AP85" i="1"/>
  <c r="AO85" i="1"/>
  <c r="AQ86" i="1"/>
  <c r="AR86" i="1"/>
  <c r="AS86" i="1"/>
  <c r="BC86" i="1" s="1"/>
  <c r="AT86" i="1"/>
  <c r="AU86" i="1"/>
  <c r="AV86" i="1"/>
  <c r="BE86" i="1" s="1"/>
  <c r="AW86" i="1"/>
  <c r="AX86" i="1"/>
  <c r="AY86" i="1"/>
  <c r="BG86" i="1" s="1"/>
  <c r="AP86" i="1"/>
  <c r="AO86" i="1"/>
  <c r="AQ87" i="1"/>
  <c r="AR87" i="1"/>
  <c r="AS87" i="1"/>
  <c r="BC87" i="1" s="1"/>
  <c r="AT87" i="1"/>
  <c r="AU87" i="1"/>
  <c r="AV87" i="1"/>
  <c r="BE87" i="1" s="1"/>
  <c r="AW87" i="1"/>
  <c r="AX87" i="1"/>
  <c r="AY87" i="1"/>
  <c r="BG87" i="1" s="1"/>
  <c r="AP87" i="1"/>
  <c r="AO87" i="1"/>
  <c r="AQ88" i="1"/>
  <c r="AR88" i="1"/>
  <c r="AS88" i="1"/>
  <c r="BC88" i="1" s="1"/>
  <c r="AT88" i="1"/>
  <c r="AU88" i="1"/>
  <c r="AV88" i="1"/>
  <c r="BE88" i="1" s="1"/>
  <c r="AW88" i="1"/>
  <c r="AX88" i="1"/>
  <c r="AY88" i="1"/>
  <c r="BG88" i="1" s="1"/>
  <c r="AP88" i="1"/>
  <c r="AO88" i="1"/>
  <c r="AQ89" i="1"/>
  <c r="AR89" i="1"/>
  <c r="AS89" i="1"/>
  <c r="BC89" i="1" s="1"/>
  <c r="AT89" i="1"/>
  <c r="AU89" i="1"/>
  <c r="AV89" i="1"/>
  <c r="BE89" i="1" s="1"/>
  <c r="AW89" i="1"/>
  <c r="AX89" i="1"/>
  <c r="AY89" i="1"/>
  <c r="BG89" i="1" s="1"/>
  <c r="AP89" i="1"/>
  <c r="AO89" i="1"/>
  <c r="AQ90" i="1"/>
  <c r="AR90" i="1"/>
  <c r="AS90" i="1"/>
  <c r="BC90" i="1" s="1"/>
  <c r="AT90" i="1"/>
  <c r="AU90" i="1"/>
  <c r="AV90" i="1"/>
  <c r="BE90" i="1" s="1"/>
  <c r="AW90" i="1"/>
  <c r="AX90" i="1"/>
  <c r="AY90" i="1"/>
  <c r="BG90" i="1" s="1"/>
  <c r="AP90" i="1"/>
  <c r="AO90" i="1"/>
  <c r="AQ91" i="1"/>
  <c r="AR91" i="1"/>
  <c r="AS91" i="1"/>
  <c r="BC91" i="1" s="1"/>
  <c r="AT91" i="1"/>
  <c r="AU91" i="1"/>
  <c r="AV91" i="1"/>
  <c r="BE91" i="1" s="1"/>
  <c r="AW91" i="1"/>
  <c r="AX91" i="1"/>
  <c r="AY91" i="1"/>
  <c r="BG91" i="1" s="1"/>
  <c r="AP91" i="1"/>
  <c r="AO91" i="1"/>
  <c r="AQ92" i="1"/>
  <c r="AR92" i="1"/>
  <c r="AS92" i="1"/>
  <c r="BC92" i="1" s="1"/>
  <c r="AT92" i="1"/>
  <c r="AU92" i="1"/>
  <c r="AV92" i="1"/>
  <c r="BE92" i="1" s="1"/>
  <c r="AW92" i="1"/>
  <c r="AX92" i="1"/>
  <c r="AY92" i="1"/>
  <c r="BG92" i="1" s="1"/>
  <c r="AP92" i="1"/>
  <c r="AO92" i="1"/>
  <c r="AQ93" i="1"/>
  <c r="AR93" i="1"/>
  <c r="AS93" i="1"/>
  <c r="BC93" i="1" s="1"/>
  <c r="AT93" i="1"/>
  <c r="AU93" i="1"/>
  <c r="AV93" i="1"/>
  <c r="BE93" i="1" s="1"/>
  <c r="AW93" i="1"/>
  <c r="AX93" i="1"/>
  <c r="AY93" i="1"/>
  <c r="BG93" i="1" s="1"/>
  <c r="AP93" i="1"/>
  <c r="AO93" i="1"/>
  <c r="AQ94" i="1"/>
  <c r="AR94" i="1"/>
  <c r="AS94" i="1"/>
  <c r="BC94" i="1" s="1"/>
  <c r="AT94" i="1"/>
  <c r="AU94" i="1"/>
  <c r="AV94" i="1"/>
  <c r="BE94" i="1" s="1"/>
  <c r="AW94" i="1"/>
  <c r="AX94" i="1"/>
  <c r="AY94" i="1"/>
  <c r="BG94" i="1" s="1"/>
  <c r="AP94" i="1"/>
  <c r="AO94" i="1"/>
  <c r="AQ95" i="1"/>
  <c r="AR95" i="1"/>
  <c r="AS95" i="1"/>
  <c r="BC95" i="1" s="1"/>
  <c r="AT95" i="1"/>
  <c r="AU95" i="1"/>
  <c r="AV95" i="1"/>
  <c r="BE95" i="1" s="1"/>
  <c r="AW95" i="1"/>
  <c r="AX95" i="1"/>
  <c r="AY95" i="1"/>
  <c r="BG95" i="1" s="1"/>
  <c r="AP95" i="1"/>
  <c r="AO95" i="1"/>
  <c r="AQ96" i="1"/>
  <c r="AR96" i="1"/>
  <c r="AS96" i="1"/>
  <c r="BC96" i="1" s="1"/>
  <c r="AT96" i="1"/>
  <c r="AU96" i="1"/>
  <c r="AV96" i="1"/>
  <c r="BE96" i="1" s="1"/>
  <c r="AW96" i="1"/>
  <c r="AX96" i="1"/>
  <c r="AY96" i="1"/>
  <c r="BG96" i="1" s="1"/>
  <c r="AP96" i="1"/>
  <c r="AO96" i="1"/>
  <c r="AQ97" i="1"/>
  <c r="AR97" i="1"/>
  <c r="AS97" i="1"/>
  <c r="BC97" i="1" s="1"/>
  <c r="AT97" i="1"/>
  <c r="AU97" i="1"/>
  <c r="AV97" i="1"/>
  <c r="BE97" i="1" s="1"/>
  <c r="AW97" i="1"/>
  <c r="AX97" i="1"/>
  <c r="AY97" i="1"/>
  <c r="BG97" i="1" s="1"/>
  <c r="AP97" i="1"/>
  <c r="AO97" i="1"/>
  <c r="AQ98" i="1"/>
  <c r="AR98" i="1"/>
  <c r="AS98" i="1"/>
  <c r="BC98" i="1" s="1"/>
  <c r="AT98" i="1"/>
  <c r="AU98" i="1"/>
  <c r="AV98" i="1"/>
  <c r="BE98" i="1" s="1"/>
  <c r="AW98" i="1"/>
  <c r="AX98" i="1"/>
  <c r="AY98" i="1"/>
  <c r="BG98" i="1" s="1"/>
  <c r="AP98" i="1"/>
  <c r="AO98" i="1"/>
  <c r="AQ99" i="1"/>
  <c r="AR99" i="1"/>
  <c r="AS99" i="1"/>
  <c r="BC99" i="1" s="1"/>
  <c r="AT99" i="1"/>
  <c r="AU99" i="1"/>
  <c r="AV99" i="1"/>
  <c r="BE99" i="1" s="1"/>
  <c r="AW99" i="1"/>
  <c r="AX99" i="1"/>
  <c r="AY99" i="1"/>
  <c r="BG99" i="1" s="1"/>
  <c r="AP99" i="1"/>
  <c r="AO99" i="1"/>
  <c r="AQ100" i="1"/>
  <c r="AR100" i="1"/>
  <c r="AS100" i="1"/>
  <c r="BC100" i="1" s="1"/>
  <c r="AT100" i="1"/>
  <c r="AU100" i="1"/>
  <c r="AV100" i="1"/>
  <c r="BE100" i="1" s="1"/>
  <c r="AW100" i="1"/>
  <c r="AX100" i="1"/>
  <c r="AY100" i="1"/>
  <c r="BG100" i="1" s="1"/>
  <c r="AP100" i="1"/>
  <c r="AO100" i="1"/>
  <c r="AQ101" i="1"/>
  <c r="AR101" i="1"/>
  <c r="AS101" i="1"/>
  <c r="BC101" i="1" s="1"/>
  <c r="AT101" i="1"/>
  <c r="AU101" i="1"/>
  <c r="AV101" i="1"/>
  <c r="BE101" i="1" s="1"/>
  <c r="AW101" i="1"/>
  <c r="AX101" i="1"/>
  <c r="AY101" i="1"/>
  <c r="BG101" i="1" s="1"/>
  <c r="AP101" i="1"/>
  <c r="AO101" i="1"/>
  <c r="AQ102" i="1"/>
  <c r="AR102" i="1"/>
  <c r="AS102" i="1"/>
  <c r="BC102" i="1" s="1"/>
  <c r="AT102" i="1"/>
  <c r="AU102" i="1"/>
  <c r="AV102" i="1"/>
  <c r="BE102" i="1" s="1"/>
  <c r="AW102" i="1"/>
  <c r="AX102" i="1"/>
  <c r="AY102" i="1"/>
  <c r="BG102" i="1" s="1"/>
  <c r="AP102" i="1"/>
  <c r="AO102" i="1"/>
  <c r="AQ103" i="1"/>
  <c r="AR103" i="1"/>
  <c r="AS103" i="1"/>
  <c r="BC103" i="1" s="1"/>
  <c r="AT103" i="1"/>
  <c r="AU103" i="1"/>
  <c r="AV103" i="1"/>
  <c r="BE103" i="1" s="1"/>
  <c r="AW103" i="1"/>
  <c r="AX103" i="1"/>
  <c r="AY103" i="1"/>
  <c r="BG103" i="1" s="1"/>
  <c r="AP103" i="1"/>
  <c r="AO103" i="1"/>
  <c r="AQ104" i="1"/>
  <c r="AR104" i="1"/>
  <c r="AS104" i="1"/>
  <c r="BC104" i="1" s="1"/>
  <c r="AT104" i="1"/>
  <c r="AU104" i="1"/>
  <c r="AV104" i="1"/>
  <c r="BE104" i="1" s="1"/>
  <c r="AW104" i="1"/>
  <c r="AX104" i="1"/>
  <c r="AY104" i="1"/>
  <c r="BG104" i="1" s="1"/>
  <c r="AP104" i="1"/>
  <c r="AO104" i="1"/>
  <c r="AQ105" i="1"/>
  <c r="AR105" i="1"/>
  <c r="AS105" i="1"/>
  <c r="BC105" i="1" s="1"/>
  <c r="AT105" i="1"/>
  <c r="AU105" i="1"/>
  <c r="AV105" i="1"/>
  <c r="BE105" i="1" s="1"/>
  <c r="AW105" i="1"/>
  <c r="AX105" i="1"/>
  <c r="AY105" i="1"/>
  <c r="BG105" i="1" s="1"/>
  <c r="AP105" i="1"/>
  <c r="AO105" i="1"/>
  <c r="AQ106" i="1"/>
  <c r="AR106" i="1"/>
  <c r="AS106" i="1"/>
  <c r="BC106" i="1" s="1"/>
  <c r="AT106" i="1"/>
  <c r="AU106" i="1"/>
  <c r="AV106" i="1"/>
  <c r="BE106" i="1" s="1"/>
  <c r="AW106" i="1"/>
  <c r="AX106" i="1"/>
  <c r="AY106" i="1"/>
  <c r="BG106" i="1" s="1"/>
  <c r="AP106" i="1"/>
  <c r="AO106" i="1"/>
  <c r="AQ107" i="1"/>
  <c r="AR107" i="1"/>
  <c r="AS107" i="1"/>
  <c r="BC107" i="1" s="1"/>
  <c r="AT107" i="1"/>
  <c r="AU107" i="1"/>
  <c r="AV107" i="1"/>
  <c r="BE107" i="1" s="1"/>
  <c r="AW107" i="1"/>
  <c r="AX107" i="1"/>
  <c r="AY107" i="1"/>
  <c r="BG107" i="1" s="1"/>
  <c r="AP107" i="1"/>
  <c r="AO107" i="1"/>
  <c r="AQ108" i="1"/>
  <c r="AR108" i="1"/>
  <c r="AS108" i="1"/>
  <c r="BC108" i="1" s="1"/>
  <c r="AT108" i="1"/>
  <c r="AU108" i="1"/>
  <c r="AV108" i="1"/>
  <c r="BE108" i="1" s="1"/>
  <c r="AW108" i="1"/>
  <c r="AX108" i="1"/>
  <c r="AY108" i="1"/>
  <c r="BG108" i="1" s="1"/>
  <c r="AP108" i="1"/>
  <c r="AO108" i="1"/>
  <c r="AQ109" i="1"/>
  <c r="AR109" i="1"/>
  <c r="AS109" i="1"/>
  <c r="BC109" i="1" s="1"/>
  <c r="AT109" i="1"/>
  <c r="AU109" i="1"/>
  <c r="AV109" i="1"/>
  <c r="BE109" i="1" s="1"/>
  <c r="AW109" i="1"/>
  <c r="AX109" i="1"/>
  <c r="AY109" i="1"/>
  <c r="BG109" i="1" s="1"/>
  <c r="AP109" i="1"/>
  <c r="AO109" i="1"/>
  <c r="AQ110" i="1"/>
  <c r="AR110" i="1"/>
  <c r="AS110" i="1"/>
  <c r="BC110" i="1" s="1"/>
  <c r="AT110" i="1"/>
  <c r="AU110" i="1"/>
  <c r="AV110" i="1"/>
  <c r="BE110" i="1" s="1"/>
  <c r="AW110" i="1"/>
  <c r="AX110" i="1"/>
  <c r="AY110" i="1"/>
  <c r="BG110" i="1" s="1"/>
  <c r="AP110" i="1"/>
  <c r="AO110" i="1"/>
  <c r="AQ111" i="1"/>
  <c r="AR111" i="1"/>
  <c r="AS111" i="1"/>
  <c r="BC111" i="1" s="1"/>
  <c r="AT111" i="1"/>
  <c r="AU111" i="1"/>
  <c r="AV111" i="1"/>
  <c r="BE111" i="1" s="1"/>
  <c r="AW111" i="1"/>
  <c r="AX111" i="1"/>
  <c r="AY111" i="1"/>
  <c r="BG111" i="1" s="1"/>
  <c r="AP111" i="1"/>
  <c r="AO111" i="1"/>
  <c r="AQ112" i="1"/>
  <c r="AR112" i="1"/>
  <c r="AS112" i="1"/>
  <c r="BC112" i="1" s="1"/>
  <c r="AT112" i="1"/>
  <c r="AU112" i="1"/>
  <c r="AV112" i="1"/>
  <c r="BE112" i="1" s="1"/>
  <c r="AW112" i="1"/>
  <c r="AX112" i="1"/>
  <c r="AY112" i="1"/>
  <c r="BG112" i="1" s="1"/>
  <c r="AP112" i="1"/>
  <c r="AO112" i="1"/>
  <c r="AQ113" i="1"/>
  <c r="AR113" i="1"/>
  <c r="AS113" i="1"/>
  <c r="BC113" i="1" s="1"/>
  <c r="AT113" i="1"/>
  <c r="AU113" i="1"/>
  <c r="AV113" i="1"/>
  <c r="BE113" i="1" s="1"/>
  <c r="AW113" i="1"/>
  <c r="AX113" i="1"/>
  <c r="AY113" i="1"/>
  <c r="BG113" i="1" s="1"/>
  <c r="AP113" i="1"/>
  <c r="AO113" i="1"/>
  <c r="AQ114" i="1"/>
  <c r="AR114" i="1"/>
  <c r="AS114" i="1"/>
  <c r="BC114" i="1" s="1"/>
  <c r="AT114" i="1"/>
  <c r="AU114" i="1"/>
  <c r="AV114" i="1"/>
  <c r="BE114" i="1" s="1"/>
  <c r="AW114" i="1"/>
  <c r="AX114" i="1"/>
  <c r="AY114" i="1"/>
  <c r="BG114" i="1" s="1"/>
  <c r="AP114" i="1"/>
  <c r="AO114" i="1"/>
  <c r="AQ115" i="1"/>
  <c r="AR115" i="1"/>
  <c r="AS115" i="1"/>
  <c r="BC115" i="1" s="1"/>
  <c r="AT115" i="1"/>
  <c r="AU115" i="1"/>
  <c r="AV115" i="1"/>
  <c r="BE115" i="1" s="1"/>
  <c r="AW115" i="1"/>
  <c r="AX115" i="1"/>
  <c r="AY115" i="1"/>
  <c r="BG115" i="1" s="1"/>
  <c r="AP115" i="1"/>
  <c r="AO115" i="1"/>
  <c r="AQ116" i="1"/>
  <c r="AR116" i="1"/>
  <c r="AS116" i="1"/>
  <c r="BC116" i="1" s="1"/>
  <c r="AT116" i="1"/>
  <c r="AU116" i="1"/>
  <c r="AV116" i="1"/>
  <c r="BE116" i="1" s="1"/>
  <c r="AW116" i="1"/>
  <c r="AX116" i="1"/>
  <c r="AY116" i="1"/>
  <c r="BG116" i="1" s="1"/>
  <c r="AP116" i="1"/>
  <c r="AO116" i="1"/>
  <c r="AQ117" i="1"/>
  <c r="AR117" i="1"/>
  <c r="AS117" i="1"/>
  <c r="BC117" i="1" s="1"/>
  <c r="AT117" i="1"/>
  <c r="AU117" i="1"/>
  <c r="AV117" i="1"/>
  <c r="BE117" i="1" s="1"/>
  <c r="AW117" i="1"/>
  <c r="AX117" i="1"/>
  <c r="AY117" i="1"/>
  <c r="BG117" i="1" s="1"/>
  <c r="AP117" i="1"/>
  <c r="AO117" i="1"/>
  <c r="AQ118" i="1"/>
  <c r="AR118" i="1"/>
  <c r="AS118" i="1"/>
  <c r="BC118" i="1" s="1"/>
  <c r="AT118" i="1"/>
  <c r="AU118" i="1"/>
  <c r="AV118" i="1"/>
  <c r="BE118" i="1" s="1"/>
  <c r="AW118" i="1"/>
  <c r="AX118" i="1"/>
  <c r="AY118" i="1"/>
  <c r="BG118" i="1" s="1"/>
  <c r="AP118" i="1"/>
  <c r="AO118" i="1"/>
  <c r="AQ119" i="1"/>
  <c r="AR119" i="1"/>
  <c r="AS119" i="1"/>
  <c r="BC119" i="1" s="1"/>
  <c r="AT119" i="1"/>
  <c r="AU119" i="1"/>
  <c r="AV119" i="1"/>
  <c r="BE119" i="1" s="1"/>
  <c r="AW119" i="1"/>
  <c r="AX119" i="1"/>
  <c r="AY119" i="1"/>
  <c r="BG119" i="1" s="1"/>
  <c r="AP119" i="1"/>
  <c r="AO119" i="1"/>
  <c r="AQ120" i="1"/>
  <c r="AR120" i="1"/>
  <c r="AS120" i="1"/>
  <c r="BC120" i="1" s="1"/>
  <c r="AT120" i="1"/>
  <c r="AU120" i="1"/>
  <c r="AV120" i="1"/>
  <c r="BE120" i="1" s="1"/>
  <c r="AW120" i="1"/>
  <c r="AX120" i="1"/>
  <c r="AY120" i="1"/>
  <c r="BG120" i="1" s="1"/>
  <c r="AP120" i="1"/>
  <c r="AO120" i="1"/>
  <c r="AQ121" i="1"/>
  <c r="AR121" i="1"/>
  <c r="AS121" i="1"/>
  <c r="BC121" i="1" s="1"/>
  <c r="AT121" i="1"/>
  <c r="AU121" i="1"/>
  <c r="AV121" i="1"/>
  <c r="BE121" i="1" s="1"/>
  <c r="AW121" i="1"/>
  <c r="AX121" i="1"/>
  <c r="AY121" i="1"/>
  <c r="BG121" i="1" s="1"/>
  <c r="AP121" i="1"/>
  <c r="AO121" i="1"/>
  <c r="AQ122" i="1"/>
  <c r="AR122" i="1"/>
  <c r="AS122" i="1"/>
  <c r="BC122" i="1" s="1"/>
  <c r="AT122" i="1"/>
  <c r="AU122" i="1"/>
  <c r="AV122" i="1"/>
  <c r="BE122" i="1" s="1"/>
  <c r="AW122" i="1"/>
  <c r="AX122" i="1"/>
  <c r="AY122" i="1"/>
  <c r="BG122" i="1" s="1"/>
  <c r="AP122" i="1"/>
  <c r="AO122" i="1"/>
  <c r="AQ123" i="1"/>
  <c r="AR123" i="1"/>
  <c r="AS123" i="1"/>
  <c r="BC123" i="1" s="1"/>
  <c r="AT123" i="1"/>
  <c r="AU123" i="1"/>
  <c r="AV123" i="1"/>
  <c r="BE123" i="1" s="1"/>
  <c r="AW123" i="1"/>
  <c r="AX123" i="1"/>
  <c r="AY123" i="1"/>
  <c r="BG123" i="1" s="1"/>
  <c r="AP123" i="1"/>
  <c r="AO123" i="1"/>
  <c r="AQ124" i="1"/>
  <c r="AR124" i="1"/>
  <c r="AS124" i="1"/>
  <c r="BC124" i="1" s="1"/>
  <c r="AT124" i="1"/>
  <c r="AU124" i="1"/>
  <c r="AV124" i="1"/>
  <c r="BE124" i="1" s="1"/>
  <c r="AW124" i="1"/>
  <c r="AX124" i="1"/>
  <c r="AY124" i="1"/>
  <c r="BG124" i="1" s="1"/>
  <c r="AP124" i="1"/>
  <c r="AO124" i="1"/>
  <c r="AQ125" i="1"/>
  <c r="AR125" i="1"/>
  <c r="AS125" i="1"/>
  <c r="BC125" i="1" s="1"/>
  <c r="AT125" i="1"/>
  <c r="AU125" i="1"/>
  <c r="AV125" i="1"/>
  <c r="BE125" i="1" s="1"/>
  <c r="AW125" i="1"/>
  <c r="AX125" i="1"/>
  <c r="AY125" i="1"/>
  <c r="BG125" i="1" s="1"/>
  <c r="AP125" i="1"/>
  <c r="AO125" i="1"/>
  <c r="AQ126" i="1"/>
  <c r="AR126" i="1"/>
  <c r="AS126" i="1"/>
  <c r="BC126" i="1" s="1"/>
  <c r="AT126" i="1"/>
  <c r="AU126" i="1"/>
  <c r="AV126" i="1"/>
  <c r="BE126" i="1" s="1"/>
  <c r="AW126" i="1"/>
  <c r="AX126" i="1"/>
  <c r="AY126" i="1"/>
  <c r="BG126" i="1" s="1"/>
  <c r="AP126" i="1"/>
  <c r="AO126" i="1"/>
  <c r="AQ127" i="1"/>
  <c r="AR127" i="1"/>
  <c r="AS127" i="1"/>
  <c r="BC127" i="1" s="1"/>
  <c r="AT127" i="1"/>
  <c r="AU127" i="1"/>
  <c r="AV127" i="1"/>
  <c r="BE127" i="1" s="1"/>
  <c r="AW127" i="1"/>
  <c r="AX127" i="1"/>
  <c r="AY127" i="1"/>
  <c r="BG127" i="1" s="1"/>
  <c r="AP127" i="1"/>
  <c r="AO127" i="1"/>
  <c r="AQ128" i="1"/>
  <c r="AR128" i="1"/>
  <c r="AS128" i="1"/>
  <c r="BC128" i="1" s="1"/>
  <c r="AT128" i="1"/>
  <c r="AU128" i="1"/>
  <c r="AV128" i="1"/>
  <c r="BE128" i="1" s="1"/>
  <c r="AW128" i="1"/>
  <c r="AX128" i="1"/>
  <c r="AY128" i="1"/>
  <c r="BG128" i="1" s="1"/>
  <c r="AP128" i="1"/>
  <c r="AO128" i="1"/>
  <c r="AQ129" i="1"/>
  <c r="AR129" i="1"/>
  <c r="AS129" i="1"/>
  <c r="BC129" i="1" s="1"/>
  <c r="AT129" i="1"/>
  <c r="AU129" i="1"/>
  <c r="AV129" i="1"/>
  <c r="BE129" i="1" s="1"/>
  <c r="AW129" i="1"/>
  <c r="AX129" i="1"/>
  <c r="AY129" i="1"/>
  <c r="BG129" i="1" s="1"/>
  <c r="AP129" i="1"/>
  <c r="AO129" i="1"/>
  <c r="AQ130" i="1"/>
  <c r="AR130" i="1"/>
  <c r="AS130" i="1"/>
  <c r="BC130" i="1" s="1"/>
  <c r="AT130" i="1"/>
  <c r="AU130" i="1"/>
  <c r="AV130" i="1"/>
  <c r="BE130" i="1" s="1"/>
  <c r="AW130" i="1"/>
  <c r="AX130" i="1"/>
  <c r="AY130" i="1"/>
  <c r="BG130" i="1" s="1"/>
  <c r="AP130" i="1"/>
  <c r="AO130" i="1"/>
  <c r="AQ131" i="1"/>
  <c r="AR131" i="1"/>
  <c r="AS131" i="1"/>
  <c r="BC131" i="1" s="1"/>
  <c r="AT131" i="1"/>
  <c r="AU131" i="1"/>
  <c r="AV131" i="1"/>
  <c r="BE131" i="1" s="1"/>
  <c r="AW131" i="1"/>
  <c r="AX131" i="1"/>
  <c r="AY131" i="1"/>
  <c r="BG131" i="1" s="1"/>
  <c r="AP131" i="1"/>
  <c r="AO131" i="1"/>
  <c r="AQ132" i="1"/>
  <c r="AR132" i="1"/>
  <c r="AS132" i="1"/>
  <c r="BC132" i="1" s="1"/>
  <c r="AT132" i="1"/>
  <c r="AU132" i="1"/>
  <c r="AV132" i="1"/>
  <c r="BE132" i="1" s="1"/>
  <c r="AW132" i="1"/>
  <c r="AX132" i="1"/>
  <c r="AY132" i="1"/>
  <c r="BG132" i="1" s="1"/>
  <c r="AP132" i="1"/>
  <c r="AO132" i="1"/>
  <c r="AQ133" i="1"/>
  <c r="AR133" i="1"/>
  <c r="AS133" i="1"/>
  <c r="BC133" i="1" s="1"/>
  <c r="AT133" i="1"/>
  <c r="AU133" i="1"/>
  <c r="AV133" i="1"/>
  <c r="BE133" i="1" s="1"/>
  <c r="AW133" i="1"/>
  <c r="AX133" i="1"/>
  <c r="AY133" i="1"/>
  <c r="BG133" i="1" s="1"/>
  <c r="AP133" i="1"/>
  <c r="AO133" i="1"/>
  <c r="AQ134" i="1"/>
  <c r="AR134" i="1"/>
  <c r="AS134" i="1"/>
  <c r="BC134" i="1" s="1"/>
  <c r="AT134" i="1"/>
  <c r="AU134" i="1"/>
  <c r="AV134" i="1"/>
  <c r="BE134" i="1" s="1"/>
  <c r="AW134" i="1"/>
  <c r="AX134" i="1"/>
  <c r="AY134" i="1"/>
  <c r="BG134" i="1" s="1"/>
  <c r="AP134" i="1"/>
  <c r="AO134" i="1"/>
  <c r="AQ135" i="1"/>
  <c r="AR135" i="1"/>
  <c r="AS135" i="1"/>
  <c r="BC135" i="1" s="1"/>
  <c r="AT135" i="1"/>
  <c r="AU135" i="1"/>
  <c r="AV135" i="1"/>
  <c r="BE135" i="1" s="1"/>
  <c r="AW135" i="1"/>
  <c r="AX135" i="1"/>
  <c r="AY135" i="1"/>
  <c r="BG135" i="1" s="1"/>
  <c r="AP135" i="1"/>
  <c r="AO135" i="1"/>
  <c r="AQ136" i="1"/>
  <c r="AR136" i="1"/>
  <c r="AS136" i="1"/>
  <c r="BC136" i="1" s="1"/>
  <c r="AT136" i="1"/>
  <c r="AU136" i="1"/>
  <c r="AV136" i="1"/>
  <c r="BE136" i="1" s="1"/>
  <c r="AW136" i="1"/>
  <c r="AX136" i="1"/>
  <c r="AY136" i="1"/>
  <c r="BG136" i="1" s="1"/>
  <c r="AP136" i="1"/>
  <c r="AO136" i="1"/>
  <c r="AQ137" i="1"/>
  <c r="AR137" i="1"/>
  <c r="AS137" i="1"/>
  <c r="BC137" i="1" s="1"/>
  <c r="AT137" i="1"/>
  <c r="AU137" i="1"/>
  <c r="AV137" i="1"/>
  <c r="BE137" i="1" s="1"/>
  <c r="AW137" i="1"/>
  <c r="AX137" i="1"/>
  <c r="AY137" i="1"/>
  <c r="BG137" i="1" s="1"/>
  <c r="AP137" i="1"/>
  <c r="AO137" i="1"/>
  <c r="AQ138" i="1"/>
  <c r="AR138" i="1"/>
  <c r="AS138" i="1"/>
  <c r="BC138" i="1" s="1"/>
  <c r="AT138" i="1"/>
  <c r="AU138" i="1"/>
  <c r="AV138" i="1"/>
  <c r="BE138" i="1" s="1"/>
  <c r="AW138" i="1"/>
  <c r="AX138" i="1"/>
  <c r="AY138" i="1"/>
  <c r="BG138" i="1" s="1"/>
  <c r="AP138" i="1"/>
  <c r="AO138" i="1"/>
  <c r="AQ139" i="1"/>
  <c r="AR139" i="1"/>
  <c r="AS139" i="1"/>
  <c r="BC139" i="1" s="1"/>
  <c r="AT139" i="1"/>
  <c r="AU139" i="1"/>
  <c r="AV139" i="1"/>
  <c r="BE139" i="1" s="1"/>
  <c r="AW139" i="1"/>
  <c r="AX139" i="1"/>
  <c r="AY139" i="1"/>
  <c r="BG139" i="1" s="1"/>
  <c r="AP139" i="1"/>
  <c r="AO139" i="1"/>
  <c r="AQ140" i="1"/>
  <c r="AR140" i="1"/>
  <c r="AS140" i="1"/>
  <c r="BC140" i="1" s="1"/>
  <c r="AT140" i="1"/>
  <c r="AU140" i="1"/>
  <c r="AV140" i="1"/>
  <c r="BE140" i="1" s="1"/>
  <c r="AW140" i="1"/>
  <c r="AX140" i="1"/>
  <c r="AY140" i="1"/>
  <c r="BG140" i="1" s="1"/>
  <c r="AP140" i="1"/>
  <c r="AO140" i="1"/>
  <c r="AQ141" i="1"/>
  <c r="AR141" i="1"/>
  <c r="AS141" i="1"/>
  <c r="BC141" i="1" s="1"/>
  <c r="AT141" i="1"/>
  <c r="AU141" i="1"/>
  <c r="AV141" i="1"/>
  <c r="BE141" i="1" s="1"/>
  <c r="AW141" i="1"/>
  <c r="AX141" i="1"/>
  <c r="AY141" i="1"/>
  <c r="BG141" i="1" s="1"/>
  <c r="AP141" i="1"/>
  <c r="AO141" i="1"/>
  <c r="AQ142" i="1"/>
  <c r="AR142" i="1"/>
  <c r="AS142" i="1"/>
  <c r="BC142" i="1" s="1"/>
  <c r="AT142" i="1"/>
  <c r="AU142" i="1"/>
  <c r="AV142" i="1"/>
  <c r="BE142" i="1" s="1"/>
  <c r="AW142" i="1"/>
  <c r="AX142" i="1"/>
  <c r="AY142" i="1"/>
  <c r="BG142" i="1" s="1"/>
  <c r="AP142" i="1"/>
  <c r="AO142" i="1"/>
  <c r="AQ143" i="1"/>
  <c r="AR143" i="1"/>
  <c r="AS143" i="1"/>
  <c r="BC143" i="1" s="1"/>
  <c r="AT143" i="1"/>
  <c r="AU143" i="1"/>
  <c r="AV143" i="1"/>
  <c r="BE143" i="1" s="1"/>
  <c r="AW143" i="1"/>
  <c r="AX143" i="1"/>
  <c r="AY143" i="1"/>
  <c r="BG143" i="1" s="1"/>
  <c r="AP143" i="1"/>
  <c r="AO143" i="1"/>
  <c r="AQ144" i="1"/>
  <c r="AR144" i="1"/>
  <c r="AS144" i="1"/>
  <c r="BC144" i="1" s="1"/>
  <c r="AT144" i="1"/>
  <c r="AU144" i="1"/>
  <c r="AV144" i="1"/>
  <c r="BE144" i="1" s="1"/>
  <c r="AW144" i="1"/>
  <c r="AX144" i="1"/>
  <c r="AY144" i="1"/>
  <c r="BG144" i="1" s="1"/>
  <c r="AP144" i="1"/>
  <c r="AO144" i="1"/>
  <c r="AQ145" i="1"/>
  <c r="AR145" i="1"/>
  <c r="AS145" i="1"/>
  <c r="BC145" i="1" s="1"/>
  <c r="AT145" i="1"/>
  <c r="AU145" i="1"/>
  <c r="AV145" i="1"/>
  <c r="BE145" i="1" s="1"/>
  <c r="AW145" i="1"/>
  <c r="AX145" i="1"/>
  <c r="AY145" i="1"/>
  <c r="BG145" i="1" s="1"/>
  <c r="AP145" i="1"/>
  <c r="AO145" i="1"/>
  <c r="AQ146" i="1"/>
  <c r="AR146" i="1"/>
  <c r="AS146" i="1"/>
  <c r="BC146" i="1" s="1"/>
  <c r="AT146" i="1"/>
  <c r="AU146" i="1"/>
  <c r="AV146" i="1"/>
  <c r="BE146" i="1" s="1"/>
  <c r="AW146" i="1"/>
  <c r="AX146" i="1"/>
  <c r="AY146" i="1"/>
  <c r="BG146" i="1" s="1"/>
  <c r="AP146" i="1"/>
  <c r="AO146" i="1"/>
  <c r="AQ147" i="1"/>
  <c r="AR147" i="1"/>
  <c r="AS147" i="1"/>
  <c r="BC147" i="1" s="1"/>
  <c r="AT147" i="1"/>
  <c r="AU147" i="1"/>
  <c r="AV147" i="1"/>
  <c r="BE147" i="1" s="1"/>
  <c r="AW147" i="1"/>
  <c r="AX147" i="1"/>
  <c r="AY147" i="1"/>
  <c r="BG147" i="1" s="1"/>
  <c r="AP147" i="1"/>
  <c r="AO147" i="1"/>
  <c r="AQ148" i="1"/>
  <c r="AR148" i="1"/>
  <c r="AS148" i="1"/>
  <c r="BC148" i="1" s="1"/>
  <c r="AT148" i="1"/>
  <c r="AU148" i="1"/>
  <c r="AV148" i="1"/>
  <c r="BE148" i="1" s="1"/>
  <c r="AW148" i="1"/>
  <c r="AX148" i="1"/>
  <c r="AY148" i="1"/>
  <c r="BG148" i="1" s="1"/>
  <c r="AP148" i="1"/>
  <c r="AO148" i="1"/>
  <c r="AQ149" i="1"/>
  <c r="AR149" i="1"/>
  <c r="AS149" i="1"/>
  <c r="BC149" i="1" s="1"/>
  <c r="AT149" i="1"/>
  <c r="AU149" i="1"/>
  <c r="AV149" i="1"/>
  <c r="BE149" i="1" s="1"/>
  <c r="AW149" i="1"/>
  <c r="AX149" i="1"/>
  <c r="AY149" i="1"/>
  <c r="BG149" i="1" s="1"/>
  <c r="AP149" i="1"/>
  <c r="AO149" i="1"/>
  <c r="AQ150" i="1"/>
  <c r="AR150" i="1"/>
  <c r="AS150" i="1"/>
  <c r="BC150" i="1" s="1"/>
  <c r="AT150" i="1"/>
  <c r="AU150" i="1"/>
  <c r="AV150" i="1"/>
  <c r="BE150" i="1" s="1"/>
  <c r="AW150" i="1"/>
  <c r="AX150" i="1"/>
  <c r="AY150" i="1"/>
  <c r="BG150" i="1" s="1"/>
  <c r="AP150" i="1"/>
  <c r="AO150" i="1"/>
  <c r="AQ151" i="1"/>
  <c r="AR151" i="1"/>
  <c r="AS151" i="1"/>
  <c r="BC151" i="1" s="1"/>
  <c r="AT151" i="1"/>
  <c r="AU151" i="1"/>
  <c r="AV151" i="1"/>
  <c r="BE151" i="1" s="1"/>
  <c r="AW151" i="1"/>
  <c r="AX151" i="1"/>
  <c r="AY151" i="1"/>
  <c r="BG151" i="1" s="1"/>
  <c r="AP151" i="1"/>
  <c r="AO151" i="1"/>
  <c r="AQ152" i="1"/>
  <c r="AR152" i="1"/>
  <c r="AS152" i="1"/>
  <c r="BC152" i="1" s="1"/>
  <c r="AT152" i="1"/>
  <c r="AU152" i="1"/>
  <c r="AV152" i="1"/>
  <c r="BE152" i="1" s="1"/>
  <c r="AW152" i="1"/>
  <c r="AX152" i="1"/>
  <c r="AY152" i="1"/>
  <c r="BG152" i="1" s="1"/>
  <c r="AP152" i="1"/>
  <c r="AO152" i="1"/>
  <c r="AQ153" i="1"/>
  <c r="AR153" i="1"/>
  <c r="AS153" i="1"/>
  <c r="BC153" i="1" s="1"/>
  <c r="AT153" i="1"/>
  <c r="AU153" i="1"/>
  <c r="AV153" i="1"/>
  <c r="BE153" i="1" s="1"/>
  <c r="AW153" i="1"/>
  <c r="AX153" i="1"/>
  <c r="AY153" i="1"/>
  <c r="BG153" i="1" s="1"/>
  <c r="AP153" i="1"/>
  <c r="AO153" i="1"/>
  <c r="AQ154" i="1"/>
  <c r="AR154" i="1"/>
  <c r="AS154" i="1"/>
  <c r="BC154" i="1" s="1"/>
  <c r="AT154" i="1"/>
  <c r="AU154" i="1"/>
  <c r="AV154" i="1"/>
  <c r="BE154" i="1" s="1"/>
  <c r="AW154" i="1"/>
  <c r="AX154" i="1"/>
  <c r="AY154" i="1"/>
  <c r="BG154" i="1" s="1"/>
  <c r="AP154" i="1"/>
  <c r="AO154" i="1"/>
  <c r="AQ155" i="1"/>
  <c r="AR155" i="1"/>
  <c r="AS155" i="1"/>
  <c r="BC155" i="1" s="1"/>
  <c r="AT155" i="1"/>
  <c r="AU155" i="1"/>
  <c r="AV155" i="1"/>
  <c r="BE155" i="1" s="1"/>
  <c r="AW155" i="1"/>
  <c r="AX155" i="1"/>
  <c r="AY155" i="1"/>
  <c r="BG155" i="1" s="1"/>
  <c r="AP155" i="1"/>
  <c r="AO155" i="1"/>
  <c r="AQ156" i="1"/>
  <c r="AR156" i="1"/>
  <c r="AS156" i="1"/>
  <c r="BC156" i="1" s="1"/>
  <c r="AT156" i="1"/>
  <c r="AU156" i="1"/>
  <c r="AV156" i="1"/>
  <c r="BE156" i="1" s="1"/>
  <c r="AW156" i="1"/>
  <c r="AX156" i="1"/>
  <c r="AY156" i="1"/>
  <c r="BG156" i="1" s="1"/>
  <c r="AP156" i="1"/>
  <c r="AO156" i="1"/>
  <c r="AQ157" i="1"/>
  <c r="AR157" i="1"/>
  <c r="AS157" i="1"/>
  <c r="BC157" i="1" s="1"/>
  <c r="AT157" i="1"/>
  <c r="AU157" i="1"/>
  <c r="AV157" i="1"/>
  <c r="BE157" i="1" s="1"/>
  <c r="AW157" i="1"/>
  <c r="AX157" i="1"/>
  <c r="AY157" i="1"/>
  <c r="BG157" i="1" s="1"/>
  <c r="AP157" i="1"/>
  <c r="AO157" i="1"/>
  <c r="AQ158" i="1"/>
  <c r="AR158" i="1"/>
  <c r="AS158" i="1"/>
  <c r="BC158" i="1" s="1"/>
  <c r="AT158" i="1"/>
  <c r="AU158" i="1"/>
  <c r="AV158" i="1"/>
  <c r="BE158" i="1" s="1"/>
  <c r="AW158" i="1"/>
  <c r="AX158" i="1"/>
  <c r="AY158" i="1"/>
  <c r="BG158" i="1" s="1"/>
  <c r="AP158" i="1"/>
  <c r="AO158" i="1"/>
  <c r="AQ159" i="1"/>
  <c r="AR159" i="1"/>
  <c r="AS159" i="1"/>
  <c r="BC159" i="1" s="1"/>
  <c r="AT159" i="1"/>
  <c r="AU159" i="1"/>
  <c r="AV159" i="1"/>
  <c r="BE159" i="1" s="1"/>
  <c r="AW159" i="1"/>
  <c r="AX159" i="1"/>
  <c r="AY159" i="1"/>
  <c r="BG159" i="1" s="1"/>
  <c r="AP159" i="1"/>
  <c r="AO159" i="1"/>
  <c r="AQ160" i="1"/>
  <c r="AR160" i="1"/>
  <c r="AS160" i="1"/>
  <c r="BC160" i="1" s="1"/>
  <c r="AT160" i="1"/>
  <c r="AU160" i="1"/>
  <c r="AV160" i="1"/>
  <c r="BE160" i="1" s="1"/>
  <c r="AW160" i="1"/>
  <c r="AX160" i="1"/>
  <c r="AY160" i="1"/>
  <c r="BG160" i="1" s="1"/>
  <c r="AP160" i="1"/>
  <c r="AO160" i="1"/>
  <c r="AQ161" i="1"/>
  <c r="AR161" i="1"/>
  <c r="AS161" i="1"/>
  <c r="BC161" i="1" s="1"/>
  <c r="AT161" i="1"/>
  <c r="AU161" i="1"/>
  <c r="AV161" i="1"/>
  <c r="BE161" i="1" s="1"/>
  <c r="AW161" i="1"/>
  <c r="AX161" i="1"/>
  <c r="AY161" i="1"/>
  <c r="BG161" i="1" s="1"/>
  <c r="AP161" i="1"/>
  <c r="AO161" i="1"/>
  <c r="AQ162" i="1"/>
  <c r="AR162" i="1"/>
  <c r="AS162" i="1"/>
  <c r="BC162" i="1" s="1"/>
  <c r="AT162" i="1"/>
  <c r="AU162" i="1"/>
  <c r="AV162" i="1"/>
  <c r="BE162" i="1" s="1"/>
  <c r="AW162" i="1"/>
  <c r="AX162" i="1"/>
  <c r="AY162" i="1"/>
  <c r="BG162" i="1" s="1"/>
  <c r="AP162" i="1"/>
  <c r="AO162" i="1"/>
  <c r="AQ163" i="1"/>
  <c r="AR163" i="1"/>
  <c r="AS163" i="1"/>
  <c r="BC163" i="1" s="1"/>
  <c r="AT163" i="1"/>
  <c r="AU163" i="1"/>
  <c r="AV163" i="1"/>
  <c r="BE163" i="1" s="1"/>
  <c r="AW163" i="1"/>
  <c r="AX163" i="1"/>
  <c r="AY163" i="1"/>
  <c r="BG163" i="1" s="1"/>
  <c r="AP163" i="1"/>
  <c r="AO163" i="1"/>
  <c r="AQ164" i="1"/>
  <c r="AR164" i="1"/>
  <c r="AS164" i="1"/>
  <c r="BC164" i="1" s="1"/>
  <c r="AT164" i="1"/>
  <c r="AU164" i="1"/>
  <c r="AV164" i="1"/>
  <c r="BE164" i="1" s="1"/>
  <c r="AW164" i="1"/>
  <c r="AX164" i="1"/>
  <c r="AY164" i="1"/>
  <c r="BG164" i="1" s="1"/>
  <c r="AP164" i="1"/>
  <c r="AO164" i="1"/>
  <c r="AQ165" i="1"/>
  <c r="AR165" i="1"/>
  <c r="AS165" i="1"/>
  <c r="BC165" i="1" s="1"/>
  <c r="AT165" i="1"/>
  <c r="AU165" i="1"/>
  <c r="AV165" i="1"/>
  <c r="BE165" i="1" s="1"/>
  <c r="AW165" i="1"/>
  <c r="AX165" i="1"/>
  <c r="AY165" i="1"/>
  <c r="BG165" i="1" s="1"/>
  <c r="AP165" i="1"/>
  <c r="AO165" i="1"/>
  <c r="AQ166" i="1"/>
  <c r="AR166" i="1"/>
  <c r="AS166" i="1"/>
  <c r="BC166" i="1" s="1"/>
  <c r="AT166" i="1"/>
  <c r="AU166" i="1"/>
  <c r="AV166" i="1"/>
  <c r="BE166" i="1" s="1"/>
  <c r="AW166" i="1"/>
  <c r="AX166" i="1"/>
  <c r="AY166" i="1"/>
  <c r="BG166" i="1" s="1"/>
  <c r="AP166" i="1"/>
  <c r="AO166" i="1"/>
  <c r="AQ167" i="1"/>
  <c r="AR167" i="1"/>
  <c r="AS167" i="1"/>
  <c r="BC167" i="1" s="1"/>
  <c r="AT167" i="1"/>
  <c r="AU167" i="1"/>
  <c r="AV167" i="1"/>
  <c r="BE167" i="1" s="1"/>
  <c r="AW167" i="1"/>
  <c r="AX167" i="1"/>
  <c r="AY167" i="1"/>
  <c r="BG167" i="1" s="1"/>
  <c r="AP167" i="1"/>
  <c r="AO167" i="1"/>
  <c r="AQ168" i="1"/>
  <c r="AR168" i="1"/>
  <c r="AS168" i="1"/>
  <c r="BC168" i="1" s="1"/>
  <c r="AT168" i="1"/>
  <c r="AU168" i="1"/>
  <c r="AV168" i="1"/>
  <c r="BE168" i="1" s="1"/>
  <c r="AW168" i="1"/>
  <c r="AX168" i="1"/>
  <c r="AY168" i="1"/>
  <c r="BG168" i="1" s="1"/>
  <c r="AP168" i="1"/>
  <c r="AO168" i="1"/>
  <c r="AQ169" i="1"/>
  <c r="AR169" i="1"/>
  <c r="AS169" i="1"/>
  <c r="BC169" i="1" s="1"/>
  <c r="AT169" i="1"/>
  <c r="AU169" i="1"/>
  <c r="AV169" i="1"/>
  <c r="BE169" i="1" s="1"/>
  <c r="AW169" i="1"/>
  <c r="AX169" i="1"/>
  <c r="AY169" i="1"/>
  <c r="BG169" i="1" s="1"/>
  <c r="AP169" i="1"/>
  <c r="AO169" i="1"/>
  <c r="AQ170" i="1"/>
  <c r="AR170" i="1"/>
  <c r="AS170" i="1"/>
  <c r="BC170" i="1" s="1"/>
  <c r="AT170" i="1"/>
  <c r="AU170" i="1"/>
  <c r="AV170" i="1"/>
  <c r="BE170" i="1" s="1"/>
  <c r="AW170" i="1"/>
  <c r="AX170" i="1"/>
  <c r="AY170" i="1"/>
  <c r="BG170" i="1" s="1"/>
  <c r="AP170" i="1"/>
  <c r="AO170" i="1"/>
  <c r="AQ171" i="1"/>
  <c r="AR171" i="1"/>
  <c r="AS171" i="1"/>
  <c r="BC171" i="1" s="1"/>
  <c r="AT171" i="1"/>
  <c r="AU171" i="1"/>
  <c r="AV171" i="1"/>
  <c r="BE171" i="1" s="1"/>
  <c r="AW171" i="1"/>
  <c r="AX171" i="1"/>
  <c r="AY171" i="1"/>
  <c r="BG171" i="1" s="1"/>
  <c r="AP171" i="1"/>
  <c r="AO171" i="1"/>
  <c r="AQ172" i="1"/>
  <c r="AR172" i="1"/>
  <c r="AS172" i="1"/>
  <c r="BC172" i="1" s="1"/>
  <c r="AT172" i="1"/>
  <c r="AU172" i="1"/>
  <c r="AV172" i="1"/>
  <c r="BE172" i="1" s="1"/>
  <c r="AW172" i="1"/>
  <c r="AX172" i="1"/>
  <c r="AY172" i="1"/>
  <c r="BG172" i="1" s="1"/>
  <c r="AP172" i="1"/>
  <c r="AO172" i="1"/>
  <c r="AQ173" i="1"/>
  <c r="AR173" i="1"/>
  <c r="AS173" i="1"/>
  <c r="BC173" i="1" s="1"/>
  <c r="AT173" i="1"/>
  <c r="AU173" i="1"/>
  <c r="AV173" i="1"/>
  <c r="BE173" i="1" s="1"/>
  <c r="AW173" i="1"/>
  <c r="AX173" i="1"/>
  <c r="AY173" i="1"/>
  <c r="BG173" i="1" s="1"/>
  <c r="AP173" i="1"/>
  <c r="AO173" i="1"/>
  <c r="AQ174" i="1"/>
  <c r="AR174" i="1"/>
  <c r="AS174" i="1"/>
  <c r="BC174" i="1" s="1"/>
  <c r="AT174" i="1"/>
  <c r="AU174" i="1"/>
  <c r="AV174" i="1"/>
  <c r="BE174" i="1" s="1"/>
  <c r="AW174" i="1"/>
  <c r="AX174" i="1"/>
  <c r="AY174" i="1"/>
  <c r="BG174" i="1" s="1"/>
  <c r="AP174" i="1"/>
  <c r="AO174" i="1"/>
  <c r="AQ175" i="1"/>
  <c r="AR175" i="1"/>
  <c r="AS175" i="1"/>
  <c r="BC175" i="1" s="1"/>
  <c r="AT175" i="1"/>
  <c r="AU175" i="1"/>
  <c r="AV175" i="1"/>
  <c r="BE175" i="1" s="1"/>
  <c r="AW175" i="1"/>
  <c r="AX175" i="1"/>
  <c r="AY175" i="1"/>
  <c r="BG175" i="1" s="1"/>
  <c r="AP175" i="1"/>
  <c r="AO175" i="1"/>
  <c r="AQ176" i="1"/>
  <c r="AR176" i="1"/>
  <c r="AS176" i="1"/>
  <c r="BC176" i="1" s="1"/>
  <c r="AT176" i="1"/>
  <c r="AU176" i="1"/>
  <c r="AV176" i="1"/>
  <c r="BE176" i="1" s="1"/>
  <c r="AW176" i="1"/>
  <c r="AX176" i="1"/>
  <c r="AY176" i="1"/>
  <c r="BG176" i="1" s="1"/>
  <c r="AP176" i="1"/>
  <c r="AO176" i="1"/>
  <c r="AQ177" i="1"/>
  <c r="AR177" i="1"/>
  <c r="AS177" i="1"/>
  <c r="BC177" i="1" s="1"/>
  <c r="AT177" i="1"/>
  <c r="AU177" i="1"/>
  <c r="AV177" i="1"/>
  <c r="BE177" i="1" s="1"/>
  <c r="AW177" i="1"/>
  <c r="AX177" i="1"/>
  <c r="AY177" i="1"/>
  <c r="BG177" i="1" s="1"/>
  <c r="AP177" i="1"/>
  <c r="AO177" i="1"/>
  <c r="AQ178" i="1"/>
  <c r="AR178" i="1"/>
  <c r="AS178" i="1"/>
  <c r="BC178" i="1" s="1"/>
  <c r="AT178" i="1"/>
  <c r="AU178" i="1"/>
  <c r="AV178" i="1"/>
  <c r="BE178" i="1" s="1"/>
  <c r="AW178" i="1"/>
  <c r="AX178" i="1"/>
  <c r="AY178" i="1"/>
  <c r="BG178" i="1" s="1"/>
  <c r="AP178" i="1"/>
  <c r="AO178" i="1"/>
  <c r="AQ179" i="1"/>
  <c r="AR179" i="1"/>
  <c r="AS179" i="1"/>
  <c r="BC179" i="1" s="1"/>
  <c r="AT179" i="1"/>
  <c r="AU179" i="1"/>
  <c r="AV179" i="1"/>
  <c r="BE179" i="1" s="1"/>
  <c r="AW179" i="1"/>
  <c r="AX179" i="1"/>
  <c r="AY179" i="1"/>
  <c r="BG179" i="1" s="1"/>
  <c r="AP179" i="1"/>
  <c r="AO179" i="1"/>
  <c r="AQ180" i="1"/>
  <c r="AR180" i="1"/>
  <c r="AS180" i="1"/>
  <c r="BC180" i="1" s="1"/>
  <c r="AT180" i="1"/>
  <c r="AU180" i="1"/>
  <c r="AV180" i="1"/>
  <c r="BE180" i="1" s="1"/>
  <c r="AW180" i="1"/>
  <c r="AX180" i="1"/>
  <c r="AY180" i="1"/>
  <c r="BG180" i="1" s="1"/>
  <c r="AP180" i="1"/>
  <c r="AO180" i="1"/>
  <c r="AQ181" i="1"/>
  <c r="AR181" i="1"/>
  <c r="AS181" i="1"/>
  <c r="BC181" i="1" s="1"/>
  <c r="AT181" i="1"/>
  <c r="AU181" i="1"/>
  <c r="AV181" i="1"/>
  <c r="BE181" i="1" s="1"/>
  <c r="AW181" i="1"/>
  <c r="AX181" i="1"/>
  <c r="AY181" i="1"/>
  <c r="BG181" i="1" s="1"/>
  <c r="AP181" i="1"/>
  <c r="AO181" i="1"/>
  <c r="AQ182" i="1"/>
  <c r="AR182" i="1"/>
  <c r="AS182" i="1"/>
  <c r="BC182" i="1" s="1"/>
  <c r="AT182" i="1"/>
  <c r="AU182" i="1"/>
  <c r="AV182" i="1"/>
  <c r="BE182" i="1" s="1"/>
  <c r="AW182" i="1"/>
  <c r="AX182" i="1"/>
  <c r="AY182" i="1"/>
  <c r="BG182" i="1" s="1"/>
  <c r="AP182" i="1"/>
  <c r="AO182" i="1"/>
  <c r="AQ183" i="1"/>
  <c r="AR183" i="1"/>
  <c r="AS183" i="1"/>
  <c r="BC183" i="1" s="1"/>
  <c r="AT183" i="1"/>
  <c r="AU183" i="1"/>
  <c r="AV183" i="1"/>
  <c r="BE183" i="1" s="1"/>
  <c r="AW183" i="1"/>
  <c r="AX183" i="1"/>
  <c r="AY183" i="1"/>
  <c r="BG183" i="1" s="1"/>
  <c r="AP183" i="1"/>
  <c r="AO183" i="1"/>
  <c r="AQ184" i="1"/>
  <c r="AR184" i="1"/>
  <c r="AS184" i="1"/>
  <c r="BC184" i="1" s="1"/>
  <c r="AT184" i="1"/>
  <c r="AU184" i="1"/>
  <c r="AV184" i="1"/>
  <c r="BE184" i="1" s="1"/>
  <c r="AW184" i="1"/>
  <c r="AX184" i="1"/>
  <c r="AY184" i="1"/>
  <c r="BG184" i="1" s="1"/>
  <c r="AP184" i="1"/>
  <c r="AO184" i="1"/>
  <c r="AQ185" i="1"/>
  <c r="AR185" i="1"/>
  <c r="AS185" i="1"/>
  <c r="BC185" i="1" s="1"/>
  <c r="AT185" i="1"/>
  <c r="AU185" i="1"/>
  <c r="AV185" i="1"/>
  <c r="BE185" i="1" s="1"/>
  <c r="AW185" i="1"/>
  <c r="AX185" i="1"/>
  <c r="AY185" i="1"/>
  <c r="BG185" i="1" s="1"/>
  <c r="AP185" i="1"/>
  <c r="AO185" i="1"/>
  <c r="AQ186" i="1"/>
  <c r="AR186" i="1"/>
  <c r="AS186" i="1"/>
  <c r="BC186" i="1" s="1"/>
  <c r="AT186" i="1"/>
  <c r="AU186" i="1"/>
  <c r="AV186" i="1"/>
  <c r="BE186" i="1" s="1"/>
  <c r="AW186" i="1"/>
  <c r="AX186" i="1"/>
  <c r="AY186" i="1"/>
  <c r="BG186" i="1" s="1"/>
  <c r="AP186" i="1"/>
  <c r="AO186" i="1"/>
  <c r="AQ187" i="1"/>
  <c r="AR187" i="1"/>
  <c r="AS187" i="1"/>
  <c r="BC187" i="1" s="1"/>
  <c r="AT187" i="1"/>
  <c r="AU187" i="1"/>
  <c r="AV187" i="1"/>
  <c r="BE187" i="1" s="1"/>
  <c r="AW187" i="1"/>
  <c r="AX187" i="1"/>
  <c r="AY187" i="1"/>
  <c r="BG187" i="1" s="1"/>
  <c r="AP187" i="1"/>
  <c r="AO187" i="1"/>
  <c r="AQ188" i="1"/>
  <c r="AR188" i="1"/>
  <c r="AS188" i="1"/>
  <c r="BC188" i="1" s="1"/>
  <c r="AT188" i="1"/>
  <c r="AU188" i="1"/>
  <c r="AV188" i="1"/>
  <c r="BE188" i="1" s="1"/>
  <c r="AW188" i="1"/>
  <c r="AX188" i="1"/>
  <c r="AY188" i="1"/>
  <c r="BG188" i="1" s="1"/>
  <c r="AP188" i="1"/>
  <c r="AO188" i="1"/>
  <c r="AQ189" i="1"/>
  <c r="AR189" i="1"/>
  <c r="AS189" i="1"/>
  <c r="BC189" i="1" s="1"/>
  <c r="AT189" i="1"/>
  <c r="AU189" i="1"/>
  <c r="AV189" i="1"/>
  <c r="BE189" i="1" s="1"/>
  <c r="AW189" i="1"/>
  <c r="AX189" i="1"/>
  <c r="AY189" i="1"/>
  <c r="BG189" i="1" s="1"/>
  <c r="AP189" i="1"/>
  <c r="AO189" i="1"/>
  <c r="AQ190" i="1"/>
  <c r="AR190" i="1"/>
  <c r="AS190" i="1"/>
  <c r="BC190" i="1" s="1"/>
  <c r="AT190" i="1"/>
  <c r="AU190" i="1"/>
  <c r="AV190" i="1"/>
  <c r="BE190" i="1" s="1"/>
  <c r="AW190" i="1"/>
  <c r="AX190" i="1"/>
  <c r="AY190" i="1"/>
  <c r="BG190" i="1" s="1"/>
  <c r="AP190" i="1"/>
  <c r="AO190" i="1"/>
  <c r="AQ191" i="1"/>
  <c r="AR191" i="1"/>
  <c r="AS191" i="1"/>
  <c r="BC191" i="1" s="1"/>
  <c r="AT191" i="1"/>
  <c r="AU191" i="1"/>
  <c r="AV191" i="1"/>
  <c r="BE191" i="1" s="1"/>
  <c r="AW191" i="1"/>
  <c r="AX191" i="1"/>
  <c r="AY191" i="1"/>
  <c r="BG191" i="1" s="1"/>
  <c r="AP191" i="1"/>
  <c r="AO191" i="1"/>
  <c r="AQ192" i="1"/>
  <c r="AR192" i="1"/>
  <c r="AS192" i="1"/>
  <c r="BC192" i="1" s="1"/>
  <c r="AT192" i="1"/>
  <c r="AU192" i="1"/>
  <c r="AV192" i="1"/>
  <c r="BE192" i="1" s="1"/>
  <c r="AW192" i="1"/>
  <c r="AX192" i="1"/>
  <c r="AY192" i="1"/>
  <c r="BG192" i="1" s="1"/>
  <c r="AP192" i="1"/>
  <c r="AO192" i="1"/>
  <c r="AQ193" i="1"/>
  <c r="AR193" i="1"/>
  <c r="AS193" i="1"/>
  <c r="BC193" i="1" s="1"/>
  <c r="AT193" i="1"/>
  <c r="AU193" i="1"/>
  <c r="AV193" i="1"/>
  <c r="BE193" i="1" s="1"/>
  <c r="AW193" i="1"/>
  <c r="AX193" i="1"/>
  <c r="AY193" i="1"/>
  <c r="BG193" i="1" s="1"/>
  <c r="AP193" i="1"/>
  <c r="AO193" i="1"/>
  <c r="AQ194" i="1"/>
  <c r="AR194" i="1"/>
  <c r="AS194" i="1"/>
  <c r="BC194" i="1" s="1"/>
  <c r="AT194" i="1"/>
  <c r="AU194" i="1"/>
  <c r="AV194" i="1"/>
  <c r="BE194" i="1" s="1"/>
  <c r="AW194" i="1"/>
  <c r="AX194" i="1"/>
  <c r="AY194" i="1"/>
  <c r="BG194" i="1" s="1"/>
  <c r="AP194" i="1"/>
  <c r="AO194" i="1"/>
  <c r="AQ195" i="1"/>
  <c r="AR195" i="1"/>
  <c r="AS195" i="1"/>
  <c r="BC195" i="1" s="1"/>
  <c r="AT195" i="1"/>
  <c r="AU195" i="1"/>
  <c r="AV195" i="1"/>
  <c r="BE195" i="1" s="1"/>
  <c r="AW195" i="1"/>
  <c r="AX195" i="1"/>
  <c r="AY195" i="1"/>
  <c r="BG195" i="1" s="1"/>
  <c r="AP195" i="1"/>
  <c r="AO195" i="1"/>
  <c r="AQ196" i="1"/>
  <c r="AR196" i="1"/>
  <c r="AS196" i="1"/>
  <c r="BC196" i="1" s="1"/>
  <c r="AT196" i="1"/>
  <c r="AU196" i="1"/>
  <c r="AV196" i="1"/>
  <c r="BE196" i="1" s="1"/>
  <c r="AW196" i="1"/>
  <c r="AX196" i="1"/>
  <c r="AY196" i="1"/>
  <c r="BG196" i="1" s="1"/>
  <c r="AP196" i="1"/>
  <c r="AO196" i="1"/>
  <c r="AQ197" i="1"/>
  <c r="AR197" i="1"/>
  <c r="AS197" i="1"/>
  <c r="BC197" i="1" s="1"/>
  <c r="AT197" i="1"/>
  <c r="AU197" i="1"/>
  <c r="AV197" i="1"/>
  <c r="BE197" i="1" s="1"/>
  <c r="AW197" i="1"/>
  <c r="AX197" i="1"/>
  <c r="AY197" i="1"/>
  <c r="BG197" i="1" s="1"/>
  <c r="AP197" i="1"/>
  <c r="AO197" i="1"/>
  <c r="AQ198" i="1"/>
  <c r="AR198" i="1"/>
  <c r="AS198" i="1"/>
  <c r="BC198" i="1" s="1"/>
  <c r="AT198" i="1"/>
  <c r="AU198" i="1"/>
  <c r="AV198" i="1"/>
  <c r="BE198" i="1" s="1"/>
  <c r="AW198" i="1"/>
  <c r="AX198" i="1"/>
  <c r="AY198" i="1"/>
  <c r="BG198" i="1" s="1"/>
  <c r="AP198" i="1"/>
  <c r="AO198" i="1"/>
  <c r="AQ199" i="1"/>
  <c r="AR199" i="1"/>
  <c r="AS199" i="1"/>
  <c r="BC199" i="1" s="1"/>
  <c r="AT199" i="1"/>
  <c r="AU199" i="1"/>
  <c r="AV199" i="1"/>
  <c r="BE199" i="1" s="1"/>
  <c r="AW199" i="1"/>
  <c r="AX199" i="1"/>
  <c r="AY199" i="1"/>
  <c r="BG199" i="1" s="1"/>
  <c r="AP199" i="1"/>
  <c r="AO199" i="1"/>
  <c r="AQ200" i="1"/>
  <c r="AR200" i="1"/>
  <c r="AS200" i="1"/>
  <c r="BC200" i="1" s="1"/>
  <c r="AT200" i="1"/>
  <c r="AU200" i="1"/>
  <c r="AV200" i="1"/>
  <c r="BE200" i="1" s="1"/>
  <c r="AW200" i="1"/>
  <c r="AX200" i="1"/>
  <c r="AY200" i="1"/>
  <c r="BG200" i="1" s="1"/>
  <c r="AP200" i="1"/>
  <c r="AO200" i="1"/>
  <c r="AQ201" i="1"/>
  <c r="AR201" i="1"/>
  <c r="AS201" i="1"/>
  <c r="BC201" i="1" s="1"/>
  <c r="AT201" i="1"/>
  <c r="AU201" i="1"/>
  <c r="AV201" i="1"/>
  <c r="BE201" i="1" s="1"/>
  <c r="AW201" i="1"/>
  <c r="AX201" i="1"/>
  <c r="AY201" i="1"/>
  <c r="BG201" i="1" s="1"/>
  <c r="AP201" i="1"/>
  <c r="AO201" i="1"/>
  <c r="AQ202" i="1"/>
  <c r="AR202" i="1"/>
  <c r="AS202" i="1"/>
  <c r="BC202" i="1" s="1"/>
  <c r="AT202" i="1"/>
  <c r="AU202" i="1"/>
  <c r="AV202" i="1"/>
  <c r="BE202" i="1" s="1"/>
  <c r="AW202" i="1"/>
  <c r="AX202" i="1"/>
  <c r="AY202" i="1"/>
  <c r="BG202" i="1" s="1"/>
  <c r="AP202" i="1"/>
  <c r="AO202" i="1"/>
  <c r="CL139" i="1" l="1"/>
  <c r="BK9" i="1"/>
  <c r="CR182" i="1"/>
  <c r="CO134" i="1"/>
  <c r="CH156" i="1"/>
  <c r="BQ10" i="1"/>
  <c r="BL10" i="1"/>
  <c r="BP10" i="1"/>
  <c r="BW10" i="1" s="1"/>
  <c r="N17" i="7" s="1"/>
  <c r="BK10" i="1"/>
  <c r="CR29" i="1"/>
  <c r="CL150" i="1"/>
  <c r="CO46" i="1"/>
  <c r="CR22" i="1"/>
  <c r="CL193" i="1"/>
  <c r="BR168" i="1"/>
  <c r="BP161" i="1"/>
  <c r="BW161" i="1" s="1"/>
  <c r="BR160" i="1"/>
  <c r="BP153" i="1"/>
  <c r="BW153" i="1" s="1"/>
  <c r="BR152" i="1"/>
  <c r="BQ30" i="1"/>
  <c r="BM30" i="1"/>
  <c r="BU30" i="1" s="1"/>
  <c r="J37" i="7" s="1"/>
  <c r="BQ22" i="1"/>
  <c r="BM22" i="1"/>
  <c r="BU22" i="1" s="1"/>
  <c r="J29" i="7" s="1"/>
  <c r="BQ14" i="1"/>
  <c r="BM14" i="1"/>
  <c r="BU14" i="1" s="1"/>
  <c r="J21" i="7" s="1"/>
  <c r="BR10" i="1"/>
  <c r="BN10" i="1"/>
  <c r="BL5" i="1"/>
  <c r="CL104" i="1"/>
  <c r="CL116" i="1"/>
  <c r="CR171" i="1"/>
  <c r="CO143" i="1"/>
  <c r="CO103" i="1"/>
  <c r="CR91" i="1"/>
  <c r="CO47" i="1"/>
  <c r="CO31" i="1"/>
  <c r="CR114" i="1"/>
  <c r="CL114" i="1"/>
  <c r="CL160" i="1"/>
  <c r="CL177" i="1"/>
  <c r="CO42" i="1"/>
  <c r="CO77" i="1"/>
  <c r="CR13" i="1"/>
  <c r="CO200" i="1"/>
  <c r="CR96" i="1"/>
  <c r="CO8" i="1"/>
  <c r="CO135" i="1"/>
  <c r="CL79" i="1"/>
  <c r="CR79" i="1"/>
  <c r="CR71" i="1"/>
  <c r="CO190" i="1"/>
  <c r="CO130" i="1"/>
  <c r="CR74" i="1"/>
  <c r="CR201" i="1"/>
  <c r="CL145" i="1"/>
  <c r="CR145" i="1"/>
  <c r="CR184" i="1"/>
  <c r="CR76" i="1"/>
  <c r="CO28" i="1"/>
  <c r="CR107" i="1"/>
  <c r="CR55" i="1"/>
  <c r="CO50" i="1"/>
  <c r="CO10" i="1"/>
  <c r="CR161" i="1"/>
  <c r="CL148" i="1"/>
  <c r="CL63" i="1"/>
  <c r="CO150" i="1"/>
  <c r="CO193" i="1"/>
  <c r="CO155" i="1"/>
  <c r="CR115" i="1"/>
  <c r="CL94" i="1"/>
  <c r="CR78" i="1"/>
  <c r="CR42" i="1"/>
  <c r="CR169" i="1"/>
  <c r="CO149" i="1"/>
  <c r="CO125" i="1"/>
  <c r="CL25" i="1"/>
  <c r="CO21" i="1"/>
  <c r="CL152" i="1"/>
  <c r="CL167" i="1"/>
  <c r="CL111" i="1"/>
  <c r="CR111" i="1"/>
  <c r="CL23" i="1"/>
  <c r="CR23" i="1"/>
  <c r="CO140" i="1"/>
  <c r="CL166" i="1"/>
  <c r="CR166" i="1"/>
  <c r="CO158" i="1"/>
  <c r="CL70" i="1"/>
  <c r="CR70" i="1"/>
  <c r="CL14" i="1"/>
  <c r="CO105" i="1"/>
  <c r="CL17" i="1"/>
  <c r="CR17" i="1"/>
  <c r="CR9" i="1"/>
  <c r="CO168" i="1"/>
  <c r="CR168" i="1"/>
  <c r="CR112" i="1"/>
  <c r="CO60" i="1"/>
  <c r="CL28" i="1"/>
  <c r="CL191" i="1"/>
  <c r="CO67" i="1"/>
  <c r="CO138" i="1"/>
  <c r="CR86" i="1"/>
  <c r="CL50" i="1"/>
  <c r="CR50" i="1"/>
  <c r="CL197" i="1"/>
  <c r="CR197" i="1"/>
  <c r="CO85" i="1"/>
  <c r="CR65" i="1"/>
  <c r="CR53" i="1"/>
  <c r="CR40" i="1"/>
  <c r="CR164" i="1"/>
  <c r="CO116" i="1"/>
  <c r="CR187" i="1"/>
  <c r="CR93" i="1"/>
  <c r="CL61" i="1"/>
  <c r="CL45" i="1"/>
  <c r="CL36" i="1"/>
  <c r="CR83" i="1"/>
  <c r="CR75" i="1"/>
  <c r="CL110" i="1"/>
  <c r="CO78" i="1"/>
  <c r="CL189" i="1"/>
  <c r="CL41" i="1"/>
  <c r="CR25" i="1"/>
  <c r="CL80" i="1"/>
  <c r="CL127" i="1"/>
  <c r="CL39" i="1"/>
  <c r="CL188" i="1"/>
  <c r="CL74" i="1"/>
  <c r="CL185" i="1"/>
  <c r="CL89" i="1"/>
  <c r="CL44" i="1"/>
  <c r="CL66" i="1"/>
  <c r="CL192" i="1"/>
  <c r="CO141" i="1"/>
  <c r="CO88" i="1"/>
  <c r="CL56" i="1"/>
  <c r="CO62" i="1"/>
  <c r="CO153" i="1"/>
  <c r="CL99" i="1"/>
  <c r="CO156" i="1"/>
  <c r="CO74" i="1"/>
  <c r="CO161" i="1"/>
  <c r="CO196" i="1"/>
  <c r="CR148" i="1"/>
  <c r="CO87" i="1"/>
  <c r="CL54" i="1"/>
  <c r="CO30" i="1"/>
  <c r="CO176" i="1"/>
  <c r="CO137" i="1"/>
  <c r="CR81" i="1"/>
  <c r="CS69" i="1"/>
  <c r="CR61" i="1"/>
  <c r="CR45" i="1"/>
  <c r="CS136" i="1"/>
  <c r="CS84" i="1"/>
  <c r="CO68" i="1"/>
  <c r="CS28" i="1"/>
  <c r="CR180" i="1"/>
  <c r="CO132" i="1"/>
  <c r="CS191" i="1"/>
  <c r="CS131" i="1"/>
  <c r="CR99" i="1"/>
  <c r="CL75" i="1"/>
  <c r="CS71" i="1"/>
  <c r="CH59" i="1"/>
  <c r="CR43" i="1"/>
  <c r="CR27" i="1"/>
  <c r="CO146" i="1"/>
  <c r="CR58" i="1"/>
  <c r="CR189" i="1"/>
  <c r="CR152" i="1"/>
  <c r="CR80" i="1"/>
  <c r="CO48" i="1"/>
  <c r="CR167" i="1"/>
  <c r="CO167" i="1"/>
  <c r="CR127" i="1"/>
  <c r="CR39" i="1"/>
  <c r="CR188" i="1"/>
  <c r="CO172" i="1"/>
  <c r="CO174" i="1"/>
  <c r="CR185" i="1"/>
  <c r="CO121" i="1"/>
  <c r="CR4" i="1"/>
  <c r="CO35" i="1"/>
  <c r="CO154" i="1"/>
  <c r="CR102" i="1"/>
  <c r="CR66" i="1"/>
  <c r="CO34" i="1"/>
  <c r="CO101" i="1"/>
  <c r="CL88" i="1"/>
  <c r="CL187" i="1"/>
  <c r="CL47" i="1"/>
  <c r="CL134" i="1"/>
  <c r="CR98" i="1"/>
  <c r="CL98" i="1"/>
  <c r="CS37" i="1"/>
  <c r="CL29" i="1"/>
  <c r="CS17" i="1"/>
  <c r="CS120" i="1"/>
  <c r="CS80" i="1"/>
  <c r="CS203" i="1"/>
  <c r="CS175" i="1"/>
  <c r="CS123" i="1"/>
  <c r="CL83" i="1"/>
  <c r="CS51" i="1"/>
  <c r="CR156" i="1"/>
  <c r="CL156" i="1"/>
  <c r="CL194" i="1"/>
  <c r="CS186" i="1"/>
  <c r="CL178" i="1"/>
  <c r="CL126" i="1"/>
  <c r="CO169" i="1"/>
  <c r="CL57" i="1"/>
  <c r="CR41" i="1"/>
  <c r="CL13" i="1"/>
  <c r="CL96" i="1"/>
  <c r="CL71" i="1"/>
  <c r="CL38" i="1"/>
  <c r="CL201" i="1"/>
  <c r="CL105" i="1"/>
  <c r="CL60" i="1"/>
  <c r="CL131" i="1"/>
  <c r="CL186" i="1"/>
  <c r="CR118" i="1"/>
  <c r="CO157" i="1"/>
  <c r="CO104" i="1"/>
  <c r="CL171" i="1"/>
  <c r="CO119" i="1"/>
  <c r="CO63" i="1"/>
  <c r="CR198" i="1"/>
  <c r="CR82" i="1"/>
  <c r="CL82" i="1"/>
  <c r="CR54" i="1"/>
  <c r="CO177" i="1"/>
  <c r="CO173" i="1"/>
  <c r="CS105" i="1"/>
  <c r="CL93" i="1"/>
  <c r="CS13" i="1"/>
  <c r="CS184" i="1"/>
  <c r="CO100" i="1"/>
  <c r="CS96" i="1"/>
  <c r="CL68" i="1"/>
  <c r="CS60" i="1"/>
  <c r="CO36" i="1"/>
  <c r="CO32" i="1"/>
  <c r="CO16" i="1"/>
  <c r="CS4" i="1"/>
  <c r="CO183" i="1"/>
  <c r="CS159" i="1"/>
  <c r="CO139" i="1"/>
  <c r="CL115" i="1"/>
  <c r="CS107" i="1"/>
  <c r="CS23" i="1"/>
  <c r="CS19" i="1"/>
  <c r="CH11" i="1"/>
  <c r="CL78" i="1"/>
  <c r="CO58" i="1"/>
  <c r="CR26" i="1"/>
  <c r="CL18" i="1"/>
  <c r="CR18" i="1"/>
  <c r="CO133" i="1"/>
  <c r="CO109" i="1"/>
  <c r="CR57" i="1"/>
  <c r="CL120" i="1"/>
  <c r="CR120" i="1"/>
  <c r="CO64" i="1"/>
  <c r="CO52" i="1"/>
  <c r="CL52" i="1"/>
  <c r="CO151" i="1"/>
  <c r="CL95" i="1"/>
  <c r="CR95" i="1"/>
  <c r="CL142" i="1"/>
  <c r="CR142" i="1"/>
  <c r="CO90" i="1"/>
  <c r="CR38" i="1"/>
  <c r="CO89" i="1"/>
  <c r="CO44" i="1"/>
  <c r="CO124" i="1"/>
  <c r="CL175" i="1"/>
  <c r="CL147" i="1"/>
  <c r="CR123" i="1"/>
  <c r="CL19" i="1"/>
  <c r="CO118" i="1"/>
  <c r="CO66" i="1"/>
  <c r="CL34" i="1"/>
  <c r="CO192" i="1"/>
  <c r="CL181" i="1"/>
  <c r="CR5" i="1"/>
  <c r="BM52" i="1"/>
  <c r="BU52" i="1" s="1"/>
  <c r="BM45" i="1"/>
  <c r="BU45" i="1" s="1"/>
  <c r="BO44" i="1"/>
  <c r="BO37" i="1"/>
  <c r="BQ36" i="1"/>
  <c r="BS29" i="1"/>
  <c r="BY29" i="1" s="1"/>
  <c r="R36" i="7" s="1"/>
  <c r="BK29" i="1"/>
  <c r="BM28" i="1"/>
  <c r="BU28" i="1" s="1"/>
  <c r="J35" i="7" s="1"/>
  <c r="BI21" i="1"/>
  <c r="B28" i="7" s="1"/>
  <c r="BL21" i="1"/>
  <c r="BN20" i="1"/>
  <c r="BO13" i="1"/>
  <c r="BP5" i="1"/>
  <c r="BW5" i="1" s="1"/>
  <c r="N12" i="7" s="1"/>
  <c r="CR88" i="1"/>
  <c r="CO72" i="1"/>
  <c r="CR20" i="1"/>
  <c r="CL20" i="1"/>
  <c r="BS140" i="1"/>
  <c r="BY140" i="1" s="1"/>
  <c r="BI132" i="1"/>
  <c r="BI116" i="1"/>
  <c r="BS108" i="1"/>
  <c r="BY108" i="1" s="1"/>
  <c r="BI84" i="1"/>
  <c r="BS76" i="1"/>
  <c r="BY76" i="1" s="1"/>
  <c r="BI68" i="1"/>
  <c r="BI44" i="1"/>
  <c r="BS20" i="1"/>
  <c r="BY20" i="1" s="1"/>
  <c r="R27" i="7" s="1"/>
  <c r="BK11" i="1"/>
  <c r="BO11" i="1"/>
  <c r="BJ5" i="1"/>
  <c r="E12" i="7" s="1"/>
  <c r="BM5" i="1"/>
  <c r="BU5" i="1" s="1"/>
  <c r="J12" i="7" s="1"/>
  <c r="BQ5" i="1"/>
  <c r="BN5" i="1"/>
  <c r="BR5" i="1"/>
  <c r="BJ164" i="1"/>
  <c r="BN164" i="1"/>
  <c r="BR164" i="1"/>
  <c r="BJ156" i="1"/>
  <c r="BL156" i="1"/>
  <c r="BP156" i="1"/>
  <c r="BW156" i="1" s="1"/>
  <c r="BI156" i="1"/>
  <c r="BJ148" i="1"/>
  <c r="BN148" i="1"/>
  <c r="BR148" i="1"/>
  <c r="BJ140" i="1"/>
  <c r="BN140" i="1"/>
  <c r="BR140" i="1"/>
  <c r="BJ132" i="1"/>
  <c r="BM132" i="1"/>
  <c r="BU132" i="1" s="1"/>
  <c r="BQ132" i="1"/>
  <c r="BN132" i="1"/>
  <c r="BR132" i="1"/>
  <c r="BJ124" i="1"/>
  <c r="BK124" i="1"/>
  <c r="BO124" i="1"/>
  <c r="BS124" i="1"/>
  <c r="BY124" i="1" s="1"/>
  <c r="BL124" i="1"/>
  <c r="BP124" i="1"/>
  <c r="BW124" i="1" s="1"/>
  <c r="BI124" i="1"/>
  <c r="BJ116" i="1"/>
  <c r="BM116" i="1"/>
  <c r="BU116" i="1" s="1"/>
  <c r="BQ116" i="1"/>
  <c r="BN116" i="1"/>
  <c r="BR116" i="1"/>
  <c r="BJ108" i="1"/>
  <c r="BL108" i="1"/>
  <c r="BP108" i="1"/>
  <c r="BW108" i="1" s="1"/>
  <c r="BI108" i="1"/>
  <c r="BM108" i="1"/>
  <c r="BU108" i="1" s="1"/>
  <c r="BQ108" i="1"/>
  <c r="BJ100" i="1"/>
  <c r="BN100" i="1"/>
  <c r="BR100" i="1"/>
  <c r="BK100" i="1"/>
  <c r="BO100" i="1"/>
  <c r="BS100" i="1"/>
  <c r="BY100" i="1" s="1"/>
  <c r="BJ92" i="1"/>
  <c r="BK92" i="1"/>
  <c r="BO92" i="1"/>
  <c r="BS92" i="1"/>
  <c r="BY92" i="1" s="1"/>
  <c r="BL92" i="1"/>
  <c r="BP92" i="1"/>
  <c r="BW92" i="1" s="1"/>
  <c r="BI92" i="1"/>
  <c r="BJ84" i="1"/>
  <c r="BM84" i="1"/>
  <c r="BU84" i="1" s="1"/>
  <c r="BQ84" i="1"/>
  <c r="BN84" i="1"/>
  <c r="BR84" i="1"/>
  <c r="BJ76" i="1"/>
  <c r="BL76" i="1"/>
  <c r="BP76" i="1"/>
  <c r="BW76" i="1" s="1"/>
  <c r="BI76" i="1"/>
  <c r="BM76" i="1"/>
  <c r="BU76" i="1" s="1"/>
  <c r="BQ76" i="1"/>
  <c r="BJ68" i="1"/>
  <c r="BM68" i="1"/>
  <c r="BU68" i="1" s="1"/>
  <c r="BQ68" i="1"/>
  <c r="BN68" i="1"/>
  <c r="BR68" i="1"/>
  <c r="BJ60" i="1"/>
  <c r="BN60" i="1"/>
  <c r="BR60" i="1"/>
  <c r="BK60" i="1"/>
  <c r="BO60" i="1"/>
  <c r="BS60" i="1"/>
  <c r="BY60" i="1" s="1"/>
  <c r="BJ52" i="1"/>
  <c r="BK52" i="1"/>
  <c r="BO52" i="1"/>
  <c r="BS52" i="1"/>
  <c r="BY52" i="1" s="1"/>
  <c r="BL52" i="1"/>
  <c r="BP52" i="1"/>
  <c r="BW52" i="1" s="1"/>
  <c r="BI52" i="1"/>
  <c r="BJ44" i="1"/>
  <c r="BM44" i="1"/>
  <c r="BU44" i="1" s="1"/>
  <c r="BQ44" i="1"/>
  <c r="BN44" i="1"/>
  <c r="BR44" i="1"/>
  <c r="BJ36" i="1"/>
  <c r="BN36" i="1"/>
  <c r="BR36" i="1"/>
  <c r="BK36" i="1"/>
  <c r="BO36" i="1"/>
  <c r="BS36" i="1"/>
  <c r="BY36" i="1" s="1"/>
  <c r="BJ28" i="1"/>
  <c r="E35" i="7" s="1"/>
  <c r="BK28" i="1"/>
  <c r="BO28" i="1"/>
  <c r="BS28" i="1"/>
  <c r="BY28" i="1" s="1"/>
  <c r="R35" i="7" s="1"/>
  <c r="BL28" i="1"/>
  <c r="BP28" i="1"/>
  <c r="BW28" i="1" s="1"/>
  <c r="N35" i="7" s="1"/>
  <c r="BI28" i="1"/>
  <c r="B35" i="7" s="1"/>
  <c r="BJ20" i="1"/>
  <c r="E27" i="7" s="1"/>
  <c r="BL20" i="1"/>
  <c r="BP20" i="1"/>
  <c r="BW20" i="1" s="1"/>
  <c r="N27" i="7" s="1"/>
  <c r="BI20" i="1"/>
  <c r="B27" i="7" s="1"/>
  <c r="BM20" i="1"/>
  <c r="BU20" i="1" s="1"/>
  <c r="J27" i="7" s="1"/>
  <c r="BQ20" i="1"/>
  <c r="BJ165" i="1"/>
  <c r="BL165" i="1"/>
  <c r="BP165" i="1"/>
  <c r="BW165" i="1" s="1"/>
  <c r="BI165" i="1"/>
  <c r="BJ157" i="1"/>
  <c r="BN157" i="1"/>
  <c r="BR157" i="1"/>
  <c r="BJ149" i="1"/>
  <c r="BL149" i="1"/>
  <c r="BP149" i="1"/>
  <c r="BW149" i="1" s="1"/>
  <c r="BI149" i="1"/>
  <c r="BJ141" i="1"/>
  <c r="BL141" i="1"/>
  <c r="BP141" i="1"/>
  <c r="BW141" i="1" s="1"/>
  <c r="BI141" i="1"/>
  <c r="BJ133" i="1"/>
  <c r="BK133" i="1"/>
  <c r="BO133" i="1"/>
  <c r="BS133" i="1"/>
  <c r="BY133" i="1" s="1"/>
  <c r="BL133" i="1"/>
  <c r="BP133" i="1"/>
  <c r="BW133" i="1" s="1"/>
  <c r="BI133" i="1"/>
  <c r="BJ125" i="1"/>
  <c r="BM125" i="1"/>
  <c r="BU125" i="1" s="1"/>
  <c r="BQ125" i="1"/>
  <c r="BN125" i="1"/>
  <c r="BR125" i="1"/>
  <c r="BJ117" i="1"/>
  <c r="BK117" i="1"/>
  <c r="BO117" i="1"/>
  <c r="BS117" i="1"/>
  <c r="BY117" i="1" s="1"/>
  <c r="BL117" i="1"/>
  <c r="BP117" i="1"/>
  <c r="BW117" i="1" s="1"/>
  <c r="BI117" i="1"/>
  <c r="BJ109" i="1"/>
  <c r="BN109" i="1"/>
  <c r="BR109" i="1"/>
  <c r="BK109" i="1"/>
  <c r="BO109" i="1"/>
  <c r="BS109" i="1"/>
  <c r="BY109" i="1" s="1"/>
  <c r="BJ101" i="1"/>
  <c r="BL101" i="1"/>
  <c r="BP101" i="1"/>
  <c r="BW101" i="1" s="1"/>
  <c r="BI101" i="1"/>
  <c r="BM101" i="1"/>
  <c r="BU101" i="1" s="1"/>
  <c r="BQ101" i="1"/>
  <c r="BJ93" i="1"/>
  <c r="BM93" i="1"/>
  <c r="BU93" i="1" s="1"/>
  <c r="BQ93" i="1"/>
  <c r="BN93" i="1"/>
  <c r="BR93" i="1"/>
  <c r="BJ85" i="1"/>
  <c r="BK85" i="1"/>
  <c r="BO85" i="1"/>
  <c r="BS85" i="1"/>
  <c r="BY85" i="1" s="1"/>
  <c r="BL85" i="1"/>
  <c r="BP85" i="1"/>
  <c r="BW85" i="1" s="1"/>
  <c r="BI85" i="1"/>
  <c r="BJ77" i="1"/>
  <c r="BN77" i="1"/>
  <c r="BR77" i="1"/>
  <c r="BK77" i="1"/>
  <c r="BO77" i="1"/>
  <c r="BS77" i="1"/>
  <c r="BY77" i="1" s="1"/>
  <c r="BJ69" i="1"/>
  <c r="BK69" i="1"/>
  <c r="BO69" i="1"/>
  <c r="BS69" i="1"/>
  <c r="BY69" i="1" s="1"/>
  <c r="BL69" i="1"/>
  <c r="BP69" i="1"/>
  <c r="BW69" i="1" s="1"/>
  <c r="BI69" i="1"/>
  <c r="BJ61" i="1"/>
  <c r="BL61" i="1"/>
  <c r="BP61" i="1"/>
  <c r="BW61" i="1" s="1"/>
  <c r="BI61" i="1"/>
  <c r="BM61" i="1"/>
  <c r="BU61" i="1" s="1"/>
  <c r="BQ61" i="1"/>
  <c r="BJ53" i="1"/>
  <c r="BM53" i="1"/>
  <c r="BU53" i="1" s="1"/>
  <c r="BQ53" i="1"/>
  <c r="BN53" i="1"/>
  <c r="BR53" i="1"/>
  <c r="BJ45" i="1"/>
  <c r="BK45" i="1"/>
  <c r="BO45" i="1"/>
  <c r="BS45" i="1"/>
  <c r="BY45" i="1" s="1"/>
  <c r="BL45" i="1"/>
  <c r="BP45" i="1"/>
  <c r="BW45" i="1" s="1"/>
  <c r="BI45" i="1"/>
  <c r="BJ37" i="1"/>
  <c r="BL37" i="1"/>
  <c r="BP37" i="1"/>
  <c r="BW37" i="1" s="1"/>
  <c r="BI37" i="1"/>
  <c r="BM37" i="1"/>
  <c r="BU37" i="1" s="1"/>
  <c r="BQ37" i="1"/>
  <c r="BJ29" i="1"/>
  <c r="E36" i="7" s="1"/>
  <c r="BM29" i="1"/>
  <c r="BU29" i="1" s="1"/>
  <c r="J36" i="7" s="1"/>
  <c r="BQ29" i="1"/>
  <c r="BN29" i="1"/>
  <c r="BR29" i="1"/>
  <c r="BJ21" i="1"/>
  <c r="E28" i="7" s="1"/>
  <c r="BN21" i="1"/>
  <c r="BR21" i="1"/>
  <c r="BK21" i="1"/>
  <c r="BO21" i="1"/>
  <c r="BS21" i="1"/>
  <c r="BY21" i="1" s="1"/>
  <c r="R28" i="7" s="1"/>
  <c r="BJ13" i="1"/>
  <c r="E20" i="7" s="1"/>
  <c r="BL13" i="1"/>
  <c r="BP13" i="1"/>
  <c r="BW13" i="1" s="1"/>
  <c r="N20" i="7" s="1"/>
  <c r="BI13" i="1"/>
  <c r="B20" i="7" s="1"/>
  <c r="BM13" i="1"/>
  <c r="BU13" i="1" s="1"/>
  <c r="J20" i="7" s="1"/>
  <c r="BQ13" i="1"/>
  <c r="BS11" i="1"/>
  <c r="BY11" i="1" s="1"/>
  <c r="R18" i="7" s="1"/>
  <c r="BS5" i="1"/>
  <c r="BY5" i="1" s="1"/>
  <c r="R12" i="7" s="1"/>
  <c r="BK5" i="1"/>
  <c r="BL6" i="1"/>
  <c r="BP6" i="1"/>
  <c r="BW6" i="1" s="1"/>
  <c r="N13" i="7" s="1"/>
  <c r="BJ162" i="1"/>
  <c r="BN162" i="1"/>
  <c r="BR162" i="1"/>
  <c r="BJ154" i="1"/>
  <c r="BL154" i="1"/>
  <c r="BP154" i="1"/>
  <c r="BW154" i="1" s="1"/>
  <c r="BI154" i="1"/>
  <c r="BJ146" i="1"/>
  <c r="BN146" i="1"/>
  <c r="BR146" i="1"/>
  <c r="BJ138" i="1"/>
  <c r="BN138" i="1"/>
  <c r="BR138" i="1"/>
  <c r="BK138" i="1"/>
  <c r="BJ130" i="1"/>
  <c r="BM130" i="1"/>
  <c r="BU130" i="1" s="1"/>
  <c r="BQ130" i="1"/>
  <c r="BN130" i="1"/>
  <c r="BR130" i="1"/>
  <c r="BJ122" i="1"/>
  <c r="BK122" i="1"/>
  <c r="BO122" i="1"/>
  <c r="BS122" i="1"/>
  <c r="BY122" i="1" s="1"/>
  <c r="BL122" i="1"/>
  <c r="BP122" i="1"/>
  <c r="BW122" i="1" s="1"/>
  <c r="BI122" i="1"/>
  <c r="BJ114" i="1"/>
  <c r="BM114" i="1"/>
  <c r="BU114" i="1" s="1"/>
  <c r="BQ114" i="1"/>
  <c r="BN114" i="1"/>
  <c r="BR114" i="1"/>
  <c r="BJ106" i="1"/>
  <c r="BL106" i="1"/>
  <c r="BP106" i="1"/>
  <c r="BW106" i="1" s="1"/>
  <c r="BI106" i="1"/>
  <c r="BM106" i="1"/>
  <c r="BU106" i="1" s="1"/>
  <c r="BQ106" i="1"/>
  <c r="BJ98" i="1"/>
  <c r="BN98" i="1"/>
  <c r="BR98" i="1"/>
  <c r="BK98" i="1"/>
  <c r="BO98" i="1"/>
  <c r="BS98" i="1"/>
  <c r="BY98" i="1" s="1"/>
  <c r="BJ90" i="1"/>
  <c r="BK90" i="1"/>
  <c r="BO90" i="1"/>
  <c r="BS90" i="1"/>
  <c r="BY90" i="1" s="1"/>
  <c r="BL90" i="1"/>
  <c r="BP90" i="1"/>
  <c r="BW90" i="1" s="1"/>
  <c r="BI90" i="1"/>
  <c r="BJ82" i="1"/>
  <c r="BM82" i="1"/>
  <c r="BU82" i="1" s="1"/>
  <c r="BQ82" i="1"/>
  <c r="BN82" i="1"/>
  <c r="BR82" i="1"/>
  <c r="BJ74" i="1"/>
  <c r="BL74" i="1"/>
  <c r="BP74" i="1"/>
  <c r="BW74" i="1" s="1"/>
  <c r="BI74" i="1"/>
  <c r="BM74" i="1"/>
  <c r="BU74" i="1" s="1"/>
  <c r="BQ74" i="1"/>
  <c r="BJ66" i="1"/>
  <c r="BM66" i="1"/>
  <c r="BU66" i="1" s="1"/>
  <c r="BQ66" i="1"/>
  <c r="BN66" i="1"/>
  <c r="BR66" i="1"/>
  <c r="BJ58" i="1"/>
  <c r="BN58" i="1"/>
  <c r="BR58" i="1"/>
  <c r="BK58" i="1"/>
  <c r="BO58" i="1"/>
  <c r="BS58" i="1"/>
  <c r="BY58" i="1" s="1"/>
  <c r="BJ50" i="1"/>
  <c r="BK50" i="1"/>
  <c r="BO50" i="1"/>
  <c r="BS50" i="1"/>
  <c r="BY50" i="1" s="1"/>
  <c r="BL50" i="1"/>
  <c r="BP50" i="1"/>
  <c r="BW50" i="1" s="1"/>
  <c r="BI50" i="1"/>
  <c r="BJ42" i="1"/>
  <c r="BM42" i="1"/>
  <c r="BU42" i="1" s="1"/>
  <c r="BQ42" i="1"/>
  <c r="BN42" i="1"/>
  <c r="BR42" i="1"/>
  <c r="BJ34" i="1"/>
  <c r="BN34" i="1"/>
  <c r="BR34" i="1"/>
  <c r="BK34" i="1"/>
  <c r="BO34" i="1"/>
  <c r="BS34" i="1"/>
  <c r="BY34" i="1" s="1"/>
  <c r="BJ26" i="1"/>
  <c r="E33" i="7" s="1"/>
  <c r="BK26" i="1"/>
  <c r="BO26" i="1"/>
  <c r="BS26" i="1"/>
  <c r="BY26" i="1" s="1"/>
  <c r="R33" i="7" s="1"/>
  <c r="BL26" i="1"/>
  <c r="BP26" i="1"/>
  <c r="BW26" i="1" s="1"/>
  <c r="N33" i="7" s="1"/>
  <c r="BI26" i="1"/>
  <c r="B33" i="7" s="1"/>
  <c r="BJ18" i="1"/>
  <c r="E25" i="7" s="1"/>
  <c r="BL18" i="1"/>
  <c r="BP18" i="1"/>
  <c r="BW18" i="1" s="1"/>
  <c r="N25" i="7" s="1"/>
  <c r="BI18" i="1"/>
  <c r="B25" i="7" s="1"/>
  <c r="BM18" i="1"/>
  <c r="BU18" i="1" s="1"/>
  <c r="J25" i="7" s="1"/>
  <c r="BQ18" i="1"/>
  <c r="BJ163" i="1"/>
  <c r="BL163" i="1"/>
  <c r="BP163" i="1"/>
  <c r="BW163" i="1" s="1"/>
  <c r="BI163" i="1"/>
  <c r="BJ155" i="1"/>
  <c r="BN155" i="1"/>
  <c r="BR155" i="1"/>
  <c r="BJ147" i="1"/>
  <c r="BL147" i="1"/>
  <c r="BP147" i="1"/>
  <c r="BW147" i="1" s="1"/>
  <c r="BI147" i="1"/>
  <c r="BJ139" i="1"/>
  <c r="BL139" i="1"/>
  <c r="BP139" i="1"/>
  <c r="BW139" i="1" s="1"/>
  <c r="BI139" i="1"/>
  <c r="BJ131" i="1"/>
  <c r="BK131" i="1"/>
  <c r="BO131" i="1"/>
  <c r="BS131" i="1"/>
  <c r="BY131" i="1" s="1"/>
  <c r="BL131" i="1"/>
  <c r="BP131" i="1"/>
  <c r="BW131" i="1" s="1"/>
  <c r="BI131" i="1"/>
  <c r="BJ123" i="1"/>
  <c r="BM123" i="1"/>
  <c r="BU123" i="1" s="1"/>
  <c r="BQ123" i="1"/>
  <c r="BN123" i="1"/>
  <c r="BR123" i="1"/>
  <c r="BJ115" i="1"/>
  <c r="BK115" i="1"/>
  <c r="BO115" i="1"/>
  <c r="BS115" i="1"/>
  <c r="BY115" i="1" s="1"/>
  <c r="BL115" i="1"/>
  <c r="BP115" i="1"/>
  <c r="BW115" i="1" s="1"/>
  <c r="BI115" i="1"/>
  <c r="BJ107" i="1"/>
  <c r="BN107" i="1"/>
  <c r="BR107" i="1"/>
  <c r="BK107" i="1"/>
  <c r="BO107" i="1"/>
  <c r="BS107" i="1"/>
  <c r="BY107" i="1" s="1"/>
  <c r="BJ99" i="1"/>
  <c r="BL99" i="1"/>
  <c r="BP99" i="1"/>
  <c r="BW99" i="1" s="1"/>
  <c r="BI99" i="1"/>
  <c r="BM99" i="1"/>
  <c r="BU99" i="1" s="1"/>
  <c r="BQ99" i="1"/>
  <c r="BJ91" i="1"/>
  <c r="BM91" i="1"/>
  <c r="BU91" i="1" s="1"/>
  <c r="BQ91" i="1"/>
  <c r="BN91" i="1"/>
  <c r="BR91" i="1"/>
  <c r="BJ83" i="1"/>
  <c r="BK83" i="1"/>
  <c r="BO83" i="1"/>
  <c r="BS83" i="1"/>
  <c r="BY83" i="1" s="1"/>
  <c r="BL83" i="1"/>
  <c r="BP83" i="1"/>
  <c r="BW83" i="1" s="1"/>
  <c r="BI83" i="1"/>
  <c r="BJ75" i="1"/>
  <c r="BN75" i="1"/>
  <c r="BR75" i="1"/>
  <c r="BK75" i="1"/>
  <c r="BO75" i="1"/>
  <c r="BS75" i="1"/>
  <c r="BY75" i="1" s="1"/>
  <c r="BJ67" i="1"/>
  <c r="BK67" i="1"/>
  <c r="BO67" i="1"/>
  <c r="BS67" i="1"/>
  <c r="BY67" i="1" s="1"/>
  <c r="BL67" i="1"/>
  <c r="BP67" i="1"/>
  <c r="BW67" i="1" s="1"/>
  <c r="BI67" i="1"/>
  <c r="BJ59" i="1"/>
  <c r="BL59" i="1"/>
  <c r="BP59" i="1"/>
  <c r="BW59" i="1" s="1"/>
  <c r="BI59" i="1"/>
  <c r="BM59" i="1"/>
  <c r="BU59" i="1" s="1"/>
  <c r="BQ59" i="1"/>
  <c r="BJ51" i="1"/>
  <c r="BM51" i="1"/>
  <c r="BU51" i="1" s="1"/>
  <c r="BQ51" i="1"/>
  <c r="BN51" i="1"/>
  <c r="BR51" i="1"/>
  <c r="BJ43" i="1"/>
  <c r="BK43" i="1"/>
  <c r="BO43" i="1"/>
  <c r="BS43" i="1"/>
  <c r="BY43" i="1" s="1"/>
  <c r="BL43" i="1"/>
  <c r="BP43" i="1"/>
  <c r="BW43" i="1" s="1"/>
  <c r="BI43" i="1"/>
  <c r="BJ35" i="1"/>
  <c r="BL35" i="1"/>
  <c r="BP35" i="1"/>
  <c r="BW35" i="1" s="1"/>
  <c r="BI35" i="1"/>
  <c r="BM35" i="1"/>
  <c r="BU35" i="1" s="1"/>
  <c r="BQ35" i="1"/>
  <c r="BJ27" i="1"/>
  <c r="E34" i="7" s="1"/>
  <c r="BM27" i="1"/>
  <c r="BU27" i="1" s="1"/>
  <c r="J34" i="7" s="1"/>
  <c r="BQ27" i="1"/>
  <c r="BN27" i="1"/>
  <c r="BR27" i="1"/>
  <c r="BJ19" i="1"/>
  <c r="E26" i="7" s="1"/>
  <c r="BN19" i="1"/>
  <c r="BR19" i="1"/>
  <c r="BK19" i="1"/>
  <c r="BO19" i="1"/>
  <c r="BS19" i="1"/>
  <c r="BY19" i="1" s="1"/>
  <c r="R26" i="7" s="1"/>
  <c r="CR104" i="1"/>
  <c r="CO40" i="1"/>
  <c r="CO24" i="1"/>
  <c r="CO20" i="1"/>
  <c r="CO164" i="1"/>
  <c r="CR116" i="1"/>
  <c r="CO171" i="1"/>
  <c r="CO159" i="1"/>
  <c r="CL72" i="1"/>
  <c r="CO56" i="1"/>
  <c r="CL40" i="1"/>
  <c r="CL24" i="1"/>
  <c r="CL164" i="1"/>
  <c r="CL143" i="1"/>
  <c r="CL198" i="1"/>
  <c r="CL182" i="1"/>
  <c r="CO54" i="1"/>
  <c r="CL46" i="1"/>
  <c r="CL22" i="1"/>
  <c r="CR6" i="1"/>
  <c r="CL6" i="1"/>
  <c r="CO160" i="1"/>
  <c r="CR160" i="1"/>
  <c r="CL173" i="1"/>
  <c r="CL129" i="1"/>
  <c r="CL113" i="1"/>
  <c r="CL97" i="1"/>
  <c r="CL81" i="1"/>
  <c r="CO61" i="1"/>
  <c r="CO29" i="1"/>
  <c r="DB168" i="1"/>
  <c r="CO84" i="1"/>
  <c r="CR68" i="1"/>
  <c r="DB60" i="1"/>
  <c r="CO108" i="1"/>
  <c r="DB147" i="1"/>
  <c r="DB131" i="1"/>
  <c r="CO59" i="1"/>
  <c r="CO43" i="1"/>
  <c r="CO27" i="1"/>
  <c r="CI15" i="1"/>
  <c r="CT27" i="1" s="1"/>
  <c r="CM15" i="1"/>
  <c r="CX161" i="1" s="1"/>
  <c r="CQ15" i="1"/>
  <c r="DB174" i="1" s="1"/>
  <c r="CJ15" i="1"/>
  <c r="CN15" i="1"/>
  <c r="CY71" i="1" s="1"/>
  <c r="CK15" i="1"/>
  <c r="CV43" i="1" s="1"/>
  <c r="CH15" i="1"/>
  <c r="CP15" i="1"/>
  <c r="CH5" i="1"/>
  <c r="CH161" i="1"/>
  <c r="CH181" i="1"/>
  <c r="CH197" i="1"/>
  <c r="CH138" i="1"/>
  <c r="CH154" i="1"/>
  <c r="CH170" i="1"/>
  <c r="CH35" i="1"/>
  <c r="CH51" i="1"/>
  <c r="CH67" i="1"/>
  <c r="CH124" i="1"/>
  <c r="CH203" i="1"/>
  <c r="CH28" i="1"/>
  <c r="CH60" i="1"/>
  <c r="CH136" i="1"/>
  <c r="CH37" i="1"/>
  <c r="CH69" i="1"/>
  <c r="CH89" i="1"/>
  <c r="CH165" i="1"/>
  <c r="CH14" i="1"/>
  <c r="CH90" i="1"/>
  <c r="CH106" i="1"/>
  <c r="CH122" i="1"/>
  <c r="CH140" i="1"/>
  <c r="CH7" i="1"/>
  <c r="CH179" i="1"/>
  <c r="CH195" i="1"/>
  <c r="CH52" i="1"/>
  <c r="CH64" i="1"/>
  <c r="CH109" i="1"/>
  <c r="CH125" i="1"/>
  <c r="CH202" i="1"/>
  <c r="CH141" i="1"/>
  <c r="CH157" i="1"/>
  <c r="CH192" i="1"/>
  <c r="CH34" i="1"/>
  <c r="CH50" i="1"/>
  <c r="CH66" i="1"/>
  <c r="CH107" i="1"/>
  <c r="CH123" i="1"/>
  <c r="CH4" i="1"/>
  <c r="CH76" i="1"/>
  <c r="CH92" i="1"/>
  <c r="CH112" i="1"/>
  <c r="CH9" i="1"/>
  <c r="CH185" i="1"/>
  <c r="CH201" i="1"/>
  <c r="CH74" i="1"/>
  <c r="CH142" i="1"/>
  <c r="CH158" i="1"/>
  <c r="CH23" i="1"/>
  <c r="CH39" i="1"/>
  <c r="CH71" i="1"/>
  <c r="CH48" i="1"/>
  <c r="CH152" i="1"/>
  <c r="CH25" i="1"/>
  <c r="CH41" i="1"/>
  <c r="CH57" i="1"/>
  <c r="CH77" i="1"/>
  <c r="CH73" i="1"/>
  <c r="CH85" i="1"/>
  <c r="CH10" i="1"/>
  <c r="CH186" i="1"/>
  <c r="CH131" i="1"/>
  <c r="CH147" i="1"/>
  <c r="CH184" i="1"/>
  <c r="CH17" i="1"/>
  <c r="CH145" i="1"/>
  <c r="CH38" i="1"/>
  <c r="CH70" i="1"/>
  <c r="CH166" i="1"/>
  <c r="CH188" i="1"/>
  <c r="CH79" i="1"/>
  <c r="CH95" i="1"/>
  <c r="CH111" i="1"/>
  <c r="CH127" i="1"/>
  <c r="CH167" i="1"/>
  <c r="CH80" i="1"/>
  <c r="CH96" i="1"/>
  <c r="CH120" i="1"/>
  <c r="CH13" i="1"/>
  <c r="CH169" i="1"/>
  <c r="CH189" i="1"/>
  <c r="CH33" i="1"/>
  <c r="CH49" i="1"/>
  <c r="CH53" i="1"/>
  <c r="CH65" i="1"/>
  <c r="CH101" i="1"/>
  <c r="CH117" i="1"/>
  <c r="CH144" i="1"/>
  <c r="CH86" i="1"/>
  <c r="CH102" i="1"/>
  <c r="CH118" i="1"/>
  <c r="CH19" i="1"/>
  <c r="CH55" i="1"/>
  <c r="CH175" i="1"/>
  <c r="CH191" i="1"/>
  <c r="CH44" i="1"/>
  <c r="CH168" i="1"/>
  <c r="CH105" i="1"/>
  <c r="CH121" i="1"/>
  <c r="CH130" i="1"/>
  <c r="CH174" i="1"/>
  <c r="CH190" i="1"/>
  <c r="CH172" i="1"/>
  <c r="CH135" i="1"/>
  <c r="CH151" i="1"/>
  <c r="CH163" i="1"/>
  <c r="CH8" i="1"/>
  <c r="CR11" i="1"/>
  <c r="DA11" i="1"/>
  <c r="CL11" i="1"/>
  <c r="CU11" i="1"/>
  <c r="CU186" i="1"/>
  <c r="CY170" i="1"/>
  <c r="CT170" i="1"/>
  <c r="CH162" i="1"/>
  <c r="CU158" i="1"/>
  <c r="CT158" i="1"/>
  <c r="CH146" i="1"/>
  <c r="CY142" i="1"/>
  <c r="CT142" i="1"/>
  <c r="CR126" i="1"/>
  <c r="CX118" i="1"/>
  <c r="CV118" i="1"/>
  <c r="CR110" i="1"/>
  <c r="CX102" i="1"/>
  <c r="CV102" i="1"/>
  <c r="CR94" i="1"/>
  <c r="CX86" i="1"/>
  <c r="CV86" i="1"/>
  <c r="DB66" i="1"/>
  <c r="CS66" i="1"/>
  <c r="DB54" i="1"/>
  <c r="CX50" i="1"/>
  <c r="CS50" i="1"/>
  <c r="CT34" i="1"/>
  <c r="CU10" i="1"/>
  <c r="CS192" i="1"/>
  <c r="CV144" i="1"/>
  <c r="CV201" i="1"/>
  <c r="CV173" i="1"/>
  <c r="DA141" i="1"/>
  <c r="CT117" i="1"/>
  <c r="CY85" i="1"/>
  <c r="CS73" i="1"/>
  <c r="CS49" i="1"/>
  <c r="DB33" i="1"/>
  <c r="CO25" i="1"/>
  <c r="DA9" i="1"/>
  <c r="CY5" i="1"/>
  <c r="CT5" i="1"/>
  <c r="CR56" i="1"/>
  <c r="CL196" i="1"/>
  <c r="CR196" i="1"/>
  <c r="CO148" i="1"/>
  <c r="CO187" i="1"/>
  <c r="CV163" i="1"/>
  <c r="DB151" i="1"/>
  <c r="CV151" i="1"/>
  <c r="DB135" i="1"/>
  <c r="CV135" i="1"/>
  <c r="CT127" i="1"/>
  <c r="CL119" i="1"/>
  <c r="CR119" i="1"/>
  <c r="CT111" i="1"/>
  <c r="CL103" i="1"/>
  <c r="CR103" i="1"/>
  <c r="CT95" i="1"/>
  <c r="CL91" i="1"/>
  <c r="CO91" i="1"/>
  <c r="CL87" i="1"/>
  <c r="CR87" i="1"/>
  <c r="CT79" i="1"/>
  <c r="DB59" i="1"/>
  <c r="DB47" i="1"/>
  <c r="DB43" i="1"/>
  <c r="CL31" i="1"/>
  <c r="DB27" i="1"/>
  <c r="CT188" i="1"/>
  <c r="CV190" i="1"/>
  <c r="CV174" i="1"/>
  <c r="DB150" i="1"/>
  <c r="DB146" i="1"/>
  <c r="DB134" i="1"/>
  <c r="CO82" i="1"/>
  <c r="CT70" i="1"/>
  <c r="CL62" i="1"/>
  <c r="CR62" i="1"/>
  <c r="CR46" i="1"/>
  <c r="CT38" i="1"/>
  <c r="CL30" i="1"/>
  <c r="CR30" i="1"/>
  <c r="DB6" i="1"/>
  <c r="DB5" i="1"/>
  <c r="CL176" i="1"/>
  <c r="CR176" i="1"/>
  <c r="DB189" i="1"/>
  <c r="CR173" i="1"/>
  <c r="DB161" i="1"/>
  <c r="CL153" i="1"/>
  <c r="CR153" i="1"/>
  <c r="CT145" i="1"/>
  <c r="CL137" i="1"/>
  <c r="CR137" i="1"/>
  <c r="CV121" i="1"/>
  <c r="CV105" i="1"/>
  <c r="CT89" i="1"/>
  <c r="CV89" i="1"/>
  <c r="CT184" i="1"/>
  <c r="DB120" i="1"/>
  <c r="DB96" i="1"/>
  <c r="DB92" i="1"/>
  <c r="DB84" i="1"/>
  <c r="DB80" i="1"/>
  <c r="CV60" i="1"/>
  <c r="CT44" i="1"/>
  <c r="CV44" i="1"/>
  <c r="CV28" i="1"/>
  <c r="CL12" i="1"/>
  <c r="CU12" i="1"/>
  <c r="CR12" i="1"/>
  <c r="DA12" i="1"/>
  <c r="DB203" i="1"/>
  <c r="CY4" i="1"/>
  <c r="CT4" i="1"/>
  <c r="DB108" i="1"/>
  <c r="CT159" i="1"/>
  <c r="CV147" i="1"/>
  <c r="CV131" i="1"/>
  <c r="CT123" i="1"/>
  <c r="CT107" i="1"/>
  <c r="DB91" i="1"/>
  <c r="DB71" i="1"/>
  <c r="DB51" i="1"/>
  <c r="DB23" i="1"/>
  <c r="DB186" i="1"/>
  <c r="CU170" i="1"/>
  <c r="CV170" i="1"/>
  <c r="DA158" i="1"/>
  <c r="CV158" i="1"/>
  <c r="DA142" i="1"/>
  <c r="CU142" i="1"/>
  <c r="CH126" i="1"/>
  <c r="CY118" i="1"/>
  <c r="CT118" i="1"/>
  <c r="CH110" i="1"/>
  <c r="CY102" i="1"/>
  <c r="CT102" i="1"/>
  <c r="CH94" i="1"/>
  <c r="CU86" i="1"/>
  <c r="CW86" i="1" s="1"/>
  <c r="CT86" i="1"/>
  <c r="CH78" i="1"/>
  <c r="CV66" i="1"/>
  <c r="CX66" i="1"/>
  <c r="CV54" i="1"/>
  <c r="CX54" i="1"/>
  <c r="CV50" i="1"/>
  <c r="CY34" i="1"/>
  <c r="DA34" i="1"/>
  <c r="CH26" i="1"/>
  <c r="DA10" i="1"/>
  <c r="CU192" i="1"/>
  <c r="DB144" i="1"/>
  <c r="CY201" i="1"/>
  <c r="CX173" i="1"/>
  <c r="CU157" i="1"/>
  <c r="CH149" i="1"/>
  <c r="CY117" i="1"/>
  <c r="CT101" i="1"/>
  <c r="CT73" i="1"/>
  <c r="DB9" i="1"/>
  <c r="CV9" i="1"/>
  <c r="CR63" i="1"/>
  <c r="CR47" i="1"/>
  <c r="CO198" i="1"/>
  <c r="CT190" i="1"/>
  <c r="CO182" i="1"/>
  <c r="CT174" i="1"/>
  <c r="CT166" i="1"/>
  <c r="CR150" i="1"/>
  <c r="CV150" i="1"/>
  <c r="CV146" i="1"/>
  <c r="CR134" i="1"/>
  <c r="CV134" i="1"/>
  <c r="DB122" i="1"/>
  <c r="DB106" i="1"/>
  <c r="DB90" i="1"/>
  <c r="CO22" i="1"/>
  <c r="CV5" i="1"/>
  <c r="CV6" i="1"/>
  <c r="CO6" i="1"/>
  <c r="CX5" i="1"/>
  <c r="CZ5" i="1" s="1"/>
  <c r="CX6" i="1"/>
  <c r="CR193" i="1"/>
  <c r="CV189" i="1"/>
  <c r="CR177" i="1"/>
  <c r="DB165" i="1"/>
  <c r="CT161" i="1"/>
  <c r="CO129" i="1"/>
  <c r="CT121" i="1"/>
  <c r="CO113" i="1"/>
  <c r="CT105" i="1"/>
  <c r="CO97" i="1"/>
  <c r="CO93" i="1"/>
  <c r="DB89" i="1"/>
  <c r="CO81" i="1"/>
  <c r="DB69" i="1"/>
  <c r="DB37" i="1"/>
  <c r="CT168" i="1"/>
  <c r="DB136" i="1"/>
  <c r="CL128" i="1"/>
  <c r="CR128" i="1"/>
  <c r="CV120" i="1"/>
  <c r="CL100" i="1"/>
  <c r="CR100" i="1"/>
  <c r="CV96" i="1"/>
  <c r="CL84" i="1"/>
  <c r="CR84" i="1"/>
  <c r="CV84" i="1"/>
  <c r="CV80" i="1"/>
  <c r="CT60" i="1"/>
  <c r="DB44" i="1"/>
  <c r="CT28" i="1"/>
  <c r="CT203" i="1"/>
  <c r="CU4" i="1"/>
  <c r="DA4" i="1"/>
  <c r="CL108" i="1"/>
  <c r="CV108" i="1"/>
  <c r="DB191" i="1"/>
  <c r="DB175" i="1"/>
  <c r="CT147" i="1"/>
  <c r="CT131" i="1"/>
  <c r="CT91" i="1"/>
  <c r="CV71" i="1"/>
  <c r="CL59" i="1"/>
  <c r="CL43" i="1"/>
  <c r="CL27" i="1"/>
  <c r="CV23" i="1"/>
  <c r="CU15" i="1"/>
  <c r="CY15" i="1"/>
  <c r="CS15" i="1"/>
  <c r="DA15" i="1"/>
  <c r="CX15" i="1"/>
  <c r="DB15" i="1"/>
  <c r="CT15" i="1"/>
  <c r="CS21" i="1"/>
  <c r="DB21" i="1"/>
  <c r="CV25" i="1"/>
  <c r="CX25" i="1"/>
  <c r="CV41" i="1"/>
  <c r="CX41" i="1"/>
  <c r="CS53" i="1"/>
  <c r="CV53" i="1"/>
  <c r="CV57" i="1"/>
  <c r="CX57" i="1"/>
  <c r="CU77" i="1"/>
  <c r="DA77" i="1"/>
  <c r="CU109" i="1"/>
  <c r="DA109" i="1"/>
  <c r="CU125" i="1"/>
  <c r="DA125" i="1"/>
  <c r="CS133" i="1"/>
  <c r="DB133" i="1"/>
  <c r="CS149" i="1"/>
  <c r="DB149" i="1"/>
  <c r="CT177" i="1"/>
  <c r="CY177" i="1"/>
  <c r="CT193" i="1"/>
  <c r="CY193" i="1"/>
  <c r="CU202" i="1"/>
  <c r="DA202" i="1"/>
  <c r="CT22" i="1"/>
  <c r="CU22" i="1"/>
  <c r="CS26" i="1"/>
  <c r="DB26" i="1"/>
  <c r="CS42" i="1"/>
  <c r="DB42" i="1"/>
  <c r="CS58" i="1"/>
  <c r="DB58" i="1"/>
  <c r="CS74" i="1"/>
  <c r="CX74" i="1"/>
  <c r="CV78" i="1"/>
  <c r="CX78" i="1"/>
  <c r="CV94" i="1"/>
  <c r="CX94" i="1"/>
  <c r="CV110" i="1"/>
  <c r="CX110" i="1"/>
  <c r="CV126" i="1"/>
  <c r="CX126" i="1"/>
  <c r="CV130" i="1"/>
  <c r="CS130" i="1"/>
  <c r="CT162" i="1"/>
  <c r="CY162" i="1"/>
  <c r="CU178" i="1"/>
  <c r="DA178" i="1"/>
  <c r="CU194" i="1"/>
  <c r="DA194" i="1"/>
  <c r="CV156" i="1"/>
  <c r="CX156" i="1"/>
  <c r="CV172" i="1"/>
  <c r="CS172" i="1"/>
  <c r="CT63" i="1"/>
  <c r="CY63" i="1"/>
  <c r="CT67" i="1"/>
  <c r="CY67" i="1"/>
  <c r="CS75" i="1"/>
  <c r="DB75" i="1"/>
  <c r="CS83" i="1"/>
  <c r="DB83" i="1"/>
  <c r="CS99" i="1"/>
  <c r="DB99" i="1"/>
  <c r="CS115" i="1"/>
  <c r="DB115" i="1"/>
  <c r="CU139" i="1"/>
  <c r="DA139" i="1"/>
  <c r="CU155" i="1"/>
  <c r="DA155" i="1"/>
  <c r="CU167" i="1"/>
  <c r="CV167" i="1"/>
  <c r="CV183" i="1"/>
  <c r="CX183" i="1"/>
  <c r="CV199" i="1"/>
  <c r="CX199" i="1"/>
  <c r="CT116" i="1"/>
  <c r="CY116" i="1"/>
  <c r="CT124" i="1"/>
  <c r="CY124" i="1"/>
  <c r="CV132" i="1"/>
  <c r="CX132" i="1"/>
  <c r="CS180" i="1"/>
  <c r="DB180" i="1"/>
  <c r="CT16" i="1"/>
  <c r="CU16" i="1"/>
  <c r="DA32" i="1"/>
  <c r="CX32" i="1"/>
  <c r="CS36" i="1"/>
  <c r="CX36" i="1"/>
  <c r="CS56" i="1"/>
  <c r="CX56" i="1"/>
  <c r="CS68" i="1"/>
  <c r="CT68" i="1"/>
  <c r="CU88" i="1"/>
  <c r="CS88" i="1"/>
  <c r="CU104" i="1"/>
  <c r="DA104" i="1"/>
  <c r="CS9" i="1"/>
  <c r="CT29" i="1"/>
  <c r="CY29" i="1"/>
  <c r="CT45" i="1"/>
  <c r="CY45" i="1"/>
  <c r="CT61" i="1"/>
  <c r="CY61" i="1"/>
  <c r="CS81" i="1"/>
  <c r="DB81" i="1"/>
  <c r="CT93" i="1"/>
  <c r="DB93" i="1"/>
  <c r="CS97" i="1"/>
  <c r="CX97" i="1"/>
  <c r="CS113" i="1"/>
  <c r="CX113" i="1"/>
  <c r="CS129" i="1"/>
  <c r="CX129" i="1"/>
  <c r="CX137" i="1"/>
  <c r="CV137" i="1"/>
  <c r="CX153" i="1"/>
  <c r="CV153" i="1"/>
  <c r="CY169" i="1"/>
  <c r="CV169" i="1"/>
  <c r="CU181" i="1"/>
  <c r="DA181" i="1"/>
  <c r="CU197" i="1"/>
  <c r="DA197" i="1"/>
  <c r="DB160" i="1"/>
  <c r="CU160" i="1"/>
  <c r="CX176" i="1"/>
  <c r="CV176" i="1"/>
  <c r="CS6" i="1"/>
  <c r="CX30" i="1"/>
  <c r="CV30" i="1"/>
  <c r="CX46" i="1"/>
  <c r="CV46" i="1"/>
  <c r="CX62" i="1"/>
  <c r="CV62" i="1"/>
  <c r="CT82" i="1"/>
  <c r="CY82" i="1"/>
  <c r="CT98" i="1"/>
  <c r="CY98" i="1"/>
  <c r="CT114" i="1"/>
  <c r="CY114" i="1"/>
  <c r="CU138" i="1"/>
  <c r="CS138" i="1"/>
  <c r="CU154" i="1"/>
  <c r="CS154" i="1"/>
  <c r="CS182" i="1"/>
  <c r="DB182" i="1"/>
  <c r="CS198" i="1"/>
  <c r="DB198" i="1"/>
  <c r="CV31" i="1"/>
  <c r="CY31" i="1"/>
  <c r="CU35" i="1"/>
  <c r="DA35" i="1"/>
  <c r="CU39" i="1"/>
  <c r="DA39" i="1"/>
  <c r="CX55" i="1"/>
  <c r="DA55" i="1"/>
  <c r="CX87" i="1"/>
  <c r="CV87" i="1"/>
  <c r="CX103" i="1"/>
  <c r="CV103" i="1"/>
  <c r="CX119" i="1"/>
  <c r="CV119" i="1"/>
  <c r="CS143" i="1"/>
  <c r="DB143" i="1"/>
  <c r="DA171" i="1"/>
  <c r="CX171" i="1"/>
  <c r="CT187" i="1"/>
  <c r="CY187" i="1"/>
  <c r="CT148" i="1"/>
  <c r="CY148" i="1"/>
  <c r="CS164" i="1"/>
  <c r="DB164" i="1"/>
  <c r="CX196" i="1"/>
  <c r="CV196" i="1"/>
  <c r="DA20" i="1"/>
  <c r="CU20" i="1"/>
  <c r="CV24" i="1"/>
  <c r="CT24" i="1"/>
  <c r="CV40" i="1"/>
  <c r="CT40" i="1"/>
  <c r="CV72" i="1"/>
  <c r="CT72" i="1"/>
  <c r="DB76" i="1"/>
  <c r="CS76" i="1"/>
  <c r="DB112" i="1"/>
  <c r="DA112" i="1"/>
  <c r="DA33" i="1"/>
  <c r="DC33" i="1" s="1"/>
  <c r="CY33" i="1"/>
  <c r="DA49" i="1"/>
  <c r="CY49" i="1"/>
  <c r="DA65" i="1"/>
  <c r="CU65" i="1"/>
  <c r="CX73" i="1"/>
  <c r="DA73" i="1"/>
  <c r="CV85" i="1"/>
  <c r="DB85" i="1"/>
  <c r="CV101" i="1"/>
  <c r="CX101" i="1"/>
  <c r="CV117" i="1"/>
  <c r="CX117" i="1"/>
  <c r="CZ117" i="1" s="1"/>
  <c r="CT141" i="1"/>
  <c r="CY141" i="1"/>
  <c r="CT157" i="1"/>
  <c r="CY157" i="1"/>
  <c r="DB173" i="1"/>
  <c r="CS173" i="1"/>
  <c r="DB185" i="1"/>
  <c r="CS185" i="1"/>
  <c r="DB201" i="1"/>
  <c r="CS201" i="1"/>
  <c r="DA144" i="1"/>
  <c r="CU144" i="1"/>
  <c r="CW144" i="1" s="1"/>
  <c r="CT192" i="1"/>
  <c r="CY192" i="1"/>
  <c r="DA21" i="1"/>
  <c r="CU21" i="1"/>
  <c r="CS25" i="1"/>
  <c r="DB25" i="1"/>
  <c r="CS41" i="1"/>
  <c r="DB41" i="1"/>
  <c r="DA53" i="1"/>
  <c r="DB53" i="1"/>
  <c r="CS57" i="1"/>
  <c r="DB57" i="1"/>
  <c r="CY77" i="1"/>
  <c r="CT77" i="1"/>
  <c r="CY109" i="1"/>
  <c r="CX109" i="1"/>
  <c r="CY125" i="1"/>
  <c r="CX125" i="1"/>
  <c r="DA133" i="1"/>
  <c r="CU133" i="1"/>
  <c r="DA149" i="1"/>
  <c r="DC149" i="1" s="1"/>
  <c r="CU149" i="1"/>
  <c r="CX177" i="1"/>
  <c r="CV177" i="1"/>
  <c r="CX193" i="1"/>
  <c r="CZ193" i="1" s="1"/>
  <c r="CV193" i="1"/>
  <c r="CY202" i="1"/>
  <c r="CT202" i="1"/>
  <c r="CX22" i="1"/>
  <c r="CY22" i="1"/>
  <c r="DA26" i="1"/>
  <c r="CU26" i="1"/>
  <c r="DA42" i="1"/>
  <c r="DC42" i="1" s="1"/>
  <c r="CU42" i="1"/>
  <c r="DA58" i="1"/>
  <c r="CU58" i="1"/>
  <c r="DA74" i="1"/>
  <c r="CT74" i="1"/>
  <c r="CS78" i="1"/>
  <c r="DB78" i="1"/>
  <c r="CS94" i="1"/>
  <c r="DB94" i="1"/>
  <c r="CS110" i="1"/>
  <c r="DB110" i="1"/>
  <c r="CS126" i="1"/>
  <c r="DB126" i="1"/>
  <c r="CT130" i="1"/>
  <c r="DA130" i="1"/>
  <c r="CX162" i="1"/>
  <c r="CZ162" i="1" s="1"/>
  <c r="CS162" i="1"/>
  <c r="CY178" i="1"/>
  <c r="CT178" i="1"/>
  <c r="CY194" i="1"/>
  <c r="CT194" i="1"/>
  <c r="CS156" i="1"/>
  <c r="DB156" i="1"/>
  <c r="CT172" i="1"/>
  <c r="DA172" i="1"/>
  <c r="CS11" i="1"/>
  <c r="CX63" i="1"/>
  <c r="CV63" i="1"/>
  <c r="CX67" i="1"/>
  <c r="CZ67" i="1" s="1"/>
  <c r="CV67" i="1"/>
  <c r="DA75" i="1"/>
  <c r="CU75" i="1"/>
  <c r="DA83" i="1"/>
  <c r="DC83" i="1" s="1"/>
  <c r="CU83" i="1"/>
  <c r="DA99" i="1"/>
  <c r="CU99" i="1"/>
  <c r="DA115" i="1"/>
  <c r="DC115" i="1" s="1"/>
  <c r="CU115" i="1"/>
  <c r="CY139" i="1"/>
  <c r="DB139" i="1"/>
  <c r="CY155" i="1"/>
  <c r="DB155" i="1"/>
  <c r="CY167" i="1"/>
  <c r="CX167" i="1"/>
  <c r="CS183" i="1"/>
  <c r="DB183" i="1"/>
  <c r="CS199" i="1"/>
  <c r="DB199" i="1"/>
  <c r="CX116" i="1"/>
  <c r="CZ116" i="1" s="1"/>
  <c r="CV116" i="1"/>
  <c r="CX124" i="1"/>
  <c r="CV124" i="1"/>
  <c r="CS132" i="1"/>
  <c r="DB132" i="1"/>
  <c r="DA180" i="1"/>
  <c r="CU180" i="1"/>
  <c r="CS12" i="1"/>
  <c r="CV16" i="1"/>
  <c r="CX16" i="1"/>
  <c r="CU32" i="1"/>
  <c r="CT32" i="1"/>
  <c r="CU36" i="1"/>
  <c r="DA36" i="1"/>
  <c r="CU56" i="1"/>
  <c r="DA56" i="1"/>
  <c r="CU68" i="1"/>
  <c r="DA68" i="1"/>
  <c r="CT88" i="1"/>
  <c r="CY88" i="1"/>
  <c r="CT104" i="1"/>
  <c r="CY104" i="1"/>
  <c r="CV29" i="1"/>
  <c r="CX29" i="1"/>
  <c r="CZ29" i="1" s="1"/>
  <c r="CV45" i="1"/>
  <c r="CX45" i="1"/>
  <c r="CZ45" i="1" s="1"/>
  <c r="CV61" i="1"/>
  <c r="CX61" i="1"/>
  <c r="CZ61" i="1" s="1"/>
  <c r="CU81" i="1"/>
  <c r="DA81" i="1"/>
  <c r="DC81" i="1" s="1"/>
  <c r="CS93" i="1"/>
  <c r="CY93" i="1"/>
  <c r="CU97" i="1"/>
  <c r="DA97" i="1"/>
  <c r="CU113" i="1"/>
  <c r="DA113" i="1"/>
  <c r="CU129" i="1"/>
  <c r="DA129" i="1"/>
  <c r="CS137" i="1"/>
  <c r="DB137" i="1"/>
  <c r="CS153" i="1"/>
  <c r="DB153" i="1"/>
  <c r="CS169" i="1"/>
  <c r="CX169" i="1"/>
  <c r="CZ169" i="1" s="1"/>
  <c r="CT181" i="1"/>
  <c r="CY181" i="1"/>
  <c r="CT197" i="1"/>
  <c r="CY197" i="1"/>
  <c r="CV160" i="1"/>
  <c r="CY160" i="1"/>
  <c r="CS176" i="1"/>
  <c r="DB176" i="1"/>
  <c r="CS30" i="1"/>
  <c r="DB30" i="1"/>
  <c r="CS46" i="1"/>
  <c r="DB46" i="1"/>
  <c r="CS62" i="1"/>
  <c r="DB62" i="1"/>
  <c r="CV82" i="1"/>
  <c r="CX82" i="1"/>
  <c r="CZ82" i="1" s="1"/>
  <c r="CV98" i="1"/>
  <c r="CX98" i="1"/>
  <c r="CV114" i="1"/>
  <c r="CX114" i="1"/>
  <c r="CZ114" i="1" s="1"/>
  <c r="CT138" i="1"/>
  <c r="CY138" i="1"/>
  <c r="CT154" i="1"/>
  <c r="CY154" i="1"/>
  <c r="CU182" i="1"/>
  <c r="DA182" i="1"/>
  <c r="CU198" i="1"/>
  <c r="DA198" i="1"/>
  <c r="DC198" i="1" s="1"/>
  <c r="CT31" i="1"/>
  <c r="CS31" i="1"/>
  <c r="CT35" i="1"/>
  <c r="CY35" i="1"/>
  <c r="CT39" i="1"/>
  <c r="CY39" i="1"/>
  <c r="CU55" i="1"/>
  <c r="DB55" i="1"/>
  <c r="CS87" i="1"/>
  <c r="DB87" i="1"/>
  <c r="CS103" i="1"/>
  <c r="DB103" i="1"/>
  <c r="CS119" i="1"/>
  <c r="DB119" i="1"/>
  <c r="CU143" i="1"/>
  <c r="DA143" i="1"/>
  <c r="DC143" i="1" s="1"/>
  <c r="CU171" i="1"/>
  <c r="CT171" i="1"/>
  <c r="CV187" i="1"/>
  <c r="CX187" i="1"/>
  <c r="CZ187" i="1" s="1"/>
  <c r="CV148" i="1"/>
  <c r="CX148" i="1"/>
  <c r="CU164" i="1"/>
  <c r="DA164" i="1"/>
  <c r="DC164" i="1" s="1"/>
  <c r="CS196" i="1"/>
  <c r="DB196" i="1"/>
  <c r="CT20" i="1"/>
  <c r="CY20" i="1"/>
  <c r="CS24" i="1"/>
  <c r="CX24" i="1"/>
  <c r="CS40" i="1"/>
  <c r="DB40" i="1"/>
  <c r="CS72" i="1"/>
  <c r="CX72" i="1"/>
  <c r="CU76" i="1"/>
  <c r="DA76" i="1"/>
  <c r="DC76" i="1" s="1"/>
  <c r="CU112" i="1"/>
  <c r="CS112" i="1"/>
  <c r="CT33" i="1"/>
  <c r="CU33" i="1"/>
  <c r="CT49" i="1"/>
  <c r="CU49" i="1"/>
  <c r="CT65" i="1"/>
  <c r="CY65" i="1"/>
  <c r="DB73" i="1"/>
  <c r="CU73" i="1"/>
  <c r="CS85" i="1"/>
  <c r="CT85" i="1"/>
  <c r="CS101" i="1"/>
  <c r="DB101" i="1"/>
  <c r="CS117" i="1"/>
  <c r="DB117" i="1"/>
  <c r="CX141" i="1"/>
  <c r="CV141" i="1"/>
  <c r="CX157" i="1"/>
  <c r="CZ157" i="1" s="1"/>
  <c r="CV157" i="1"/>
  <c r="CU173" i="1"/>
  <c r="CW173" i="1" s="1"/>
  <c r="DA173" i="1"/>
  <c r="DC173" i="1" s="1"/>
  <c r="CU185" i="1"/>
  <c r="DA185" i="1"/>
  <c r="DC185" i="1" s="1"/>
  <c r="CU201" i="1"/>
  <c r="CW201" i="1" s="1"/>
  <c r="DA201" i="1"/>
  <c r="DC201" i="1" s="1"/>
  <c r="CT144" i="1"/>
  <c r="CY144" i="1"/>
  <c r="CX192" i="1"/>
  <c r="CV192" i="1"/>
  <c r="CS10" i="1"/>
  <c r="CX34" i="1"/>
  <c r="CZ34" i="1" s="1"/>
  <c r="CV34" i="1"/>
  <c r="CY50" i="1"/>
  <c r="DB50" i="1"/>
  <c r="CS54" i="1"/>
  <c r="CY54" i="1"/>
  <c r="CT21" i="1"/>
  <c r="CY21" i="1"/>
  <c r="DA25" i="1"/>
  <c r="DC25" i="1" s="1"/>
  <c r="CU25" i="1"/>
  <c r="CW25" i="1" s="1"/>
  <c r="DA41" i="1"/>
  <c r="DC41" i="1" s="1"/>
  <c r="CY41" i="1"/>
  <c r="CU53" i="1"/>
  <c r="CW53" i="1" s="1"/>
  <c r="CT53" i="1"/>
  <c r="DA57" i="1"/>
  <c r="DC57" i="1" s="1"/>
  <c r="CU57" i="1"/>
  <c r="CW57" i="1" s="1"/>
  <c r="CV77" i="1"/>
  <c r="CX77" i="1"/>
  <c r="CZ77" i="1" s="1"/>
  <c r="CV109" i="1"/>
  <c r="DB109" i="1"/>
  <c r="CV125" i="1"/>
  <c r="DB125" i="1"/>
  <c r="CT133" i="1"/>
  <c r="CY133" i="1"/>
  <c r="CT149" i="1"/>
  <c r="CY149" i="1"/>
  <c r="DB177" i="1"/>
  <c r="CS177" i="1"/>
  <c r="DB193" i="1"/>
  <c r="CS193" i="1"/>
  <c r="CV202" i="1"/>
  <c r="CX202" i="1"/>
  <c r="CZ202" i="1" s="1"/>
  <c r="DB22" i="1"/>
  <c r="CS22" i="1"/>
  <c r="CT26" i="1"/>
  <c r="CY26" i="1"/>
  <c r="CT42" i="1"/>
  <c r="CY42" i="1"/>
  <c r="CT58" i="1"/>
  <c r="CY58" i="1"/>
  <c r="CU74" i="1"/>
  <c r="DB74" i="1"/>
  <c r="DA78" i="1"/>
  <c r="DC78" i="1" s="1"/>
  <c r="CU78" i="1"/>
  <c r="CW78" i="1" s="1"/>
  <c r="DA94" i="1"/>
  <c r="DC94" i="1" s="1"/>
  <c r="CY94" i="1"/>
  <c r="DA110" i="1"/>
  <c r="DC110" i="1" s="1"/>
  <c r="CY110" i="1"/>
  <c r="DA126" i="1"/>
  <c r="DC126" i="1" s="1"/>
  <c r="CY126" i="1"/>
  <c r="CX130" i="1"/>
  <c r="CU130" i="1"/>
  <c r="CW130" i="1" s="1"/>
  <c r="DB162" i="1"/>
  <c r="DA162" i="1"/>
  <c r="CV178" i="1"/>
  <c r="CX178" i="1"/>
  <c r="CZ178" i="1" s="1"/>
  <c r="CV194" i="1"/>
  <c r="CX194" i="1"/>
  <c r="CZ194" i="1" s="1"/>
  <c r="DA156" i="1"/>
  <c r="DC156" i="1" s="1"/>
  <c r="CU156" i="1"/>
  <c r="CW156" i="1" s="1"/>
  <c r="CX172" i="1"/>
  <c r="CU172" i="1"/>
  <c r="CW172" i="1" s="1"/>
  <c r="DB63" i="1"/>
  <c r="CS63" i="1"/>
  <c r="DB67" i="1"/>
  <c r="DA67" i="1"/>
  <c r="CT75" i="1"/>
  <c r="CY75" i="1"/>
  <c r="CT83" i="1"/>
  <c r="CY83" i="1"/>
  <c r="CT99" i="1"/>
  <c r="CY99" i="1"/>
  <c r="CT115" i="1"/>
  <c r="CY115" i="1"/>
  <c r="CV139" i="1"/>
  <c r="CT139" i="1"/>
  <c r="CV155" i="1"/>
  <c r="CT155" i="1"/>
  <c r="CS167" i="1"/>
  <c r="CT167" i="1"/>
  <c r="DA183" i="1"/>
  <c r="DC183" i="1" s="1"/>
  <c r="CU183" i="1"/>
  <c r="CW183" i="1" s="1"/>
  <c r="DA199" i="1"/>
  <c r="DC199" i="1" s="1"/>
  <c r="CU199" i="1"/>
  <c r="CW199" i="1" s="1"/>
  <c r="DB116" i="1"/>
  <c r="CS116" i="1"/>
  <c r="DB124" i="1"/>
  <c r="DA124" i="1"/>
  <c r="DA132" i="1"/>
  <c r="DC132" i="1" s="1"/>
  <c r="CU132" i="1"/>
  <c r="CW132" i="1" s="1"/>
  <c r="CT180" i="1"/>
  <c r="CY180" i="1"/>
  <c r="CS16" i="1"/>
  <c r="DB16" i="1"/>
  <c r="CY32" i="1"/>
  <c r="DB32" i="1"/>
  <c r="CY36" i="1"/>
  <c r="CT36" i="1"/>
  <c r="CY56" i="1"/>
  <c r="DB56" i="1"/>
  <c r="CY68" i="1"/>
  <c r="CX68" i="1"/>
  <c r="CX88" i="1"/>
  <c r="CV88" i="1"/>
  <c r="CX104" i="1"/>
  <c r="CZ104" i="1" s="1"/>
  <c r="CV104" i="1"/>
  <c r="CS29" i="1"/>
  <c r="DB29" i="1"/>
  <c r="CS45" i="1"/>
  <c r="DB45" i="1"/>
  <c r="CS61" i="1"/>
  <c r="DB61" i="1"/>
  <c r="CY81" i="1"/>
  <c r="CT81" i="1"/>
  <c r="DA93" i="1"/>
  <c r="DC93" i="1" s="1"/>
  <c r="CU93" i="1"/>
  <c r="CY97" i="1"/>
  <c r="DB97" i="1"/>
  <c r="CY113" i="1"/>
  <c r="DB113" i="1"/>
  <c r="CY129" i="1"/>
  <c r="DB129" i="1"/>
  <c r="DA137" i="1"/>
  <c r="CU137" i="1"/>
  <c r="CW137" i="1" s="1"/>
  <c r="DA153" i="1"/>
  <c r="DC153" i="1" s="1"/>
  <c r="CU153" i="1"/>
  <c r="CW153" i="1" s="1"/>
  <c r="DA169" i="1"/>
  <c r="CT169" i="1"/>
  <c r="CX181" i="1"/>
  <c r="CZ181" i="1" s="1"/>
  <c r="CV181" i="1"/>
  <c r="CX197" i="1"/>
  <c r="CV197" i="1"/>
  <c r="CT160" i="1"/>
  <c r="CS160" i="1"/>
  <c r="DA176" i="1"/>
  <c r="CU176" i="1"/>
  <c r="CW176" i="1" s="1"/>
  <c r="DA30" i="1"/>
  <c r="DC30" i="1" s="1"/>
  <c r="CU30" i="1"/>
  <c r="CW30" i="1" s="1"/>
  <c r="DA46" i="1"/>
  <c r="CU46" i="1"/>
  <c r="CW46" i="1" s="1"/>
  <c r="DA62" i="1"/>
  <c r="DC62" i="1" s="1"/>
  <c r="CU62" i="1"/>
  <c r="CW62" i="1" s="1"/>
  <c r="CS82" i="1"/>
  <c r="DB82" i="1"/>
  <c r="CS98" i="1"/>
  <c r="DB98" i="1"/>
  <c r="CS114" i="1"/>
  <c r="DB114" i="1"/>
  <c r="CX138" i="1"/>
  <c r="CZ138" i="1" s="1"/>
  <c r="CV138" i="1"/>
  <c r="CX154" i="1"/>
  <c r="CV154" i="1"/>
  <c r="CY182" i="1"/>
  <c r="CT182" i="1"/>
  <c r="CY198" i="1"/>
  <c r="CT198" i="1"/>
  <c r="CX31" i="1"/>
  <c r="CZ31" i="1" s="1"/>
  <c r="DA31" i="1"/>
  <c r="CX35" i="1"/>
  <c r="CV35" i="1"/>
  <c r="CX39" i="1"/>
  <c r="CZ39" i="1" s="1"/>
  <c r="CV39" i="1"/>
  <c r="CY55" i="1"/>
  <c r="CV55" i="1"/>
  <c r="DA87" i="1"/>
  <c r="DC87" i="1" s="1"/>
  <c r="CU87" i="1"/>
  <c r="CW87" i="1" s="1"/>
  <c r="DA103" i="1"/>
  <c r="CU103" i="1"/>
  <c r="CW103" i="1" s="1"/>
  <c r="DA119" i="1"/>
  <c r="DC119" i="1" s="1"/>
  <c r="CU119" i="1"/>
  <c r="CW119" i="1" s="1"/>
  <c r="CY143" i="1"/>
  <c r="CT143" i="1"/>
  <c r="CY171" i="1"/>
  <c r="DB171" i="1"/>
  <c r="CS187" i="1"/>
  <c r="DB187" i="1"/>
  <c r="CS148" i="1"/>
  <c r="DB148" i="1"/>
  <c r="CY164" i="1"/>
  <c r="CT164" i="1"/>
  <c r="DA196" i="1"/>
  <c r="DC196" i="1" s="1"/>
  <c r="CU196" i="1"/>
  <c r="CW196" i="1" s="1"/>
  <c r="CV20" i="1"/>
  <c r="CX20" i="1"/>
  <c r="CU24" i="1"/>
  <c r="CW24" i="1" s="1"/>
  <c r="DA24" i="1"/>
  <c r="CU40" i="1"/>
  <c r="CW40" i="1" s="1"/>
  <c r="DA40" i="1"/>
  <c r="CU72" i="1"/>
  <c r="CW72" i="1" s="1"/>
  <c r="DA72" i="1"/>
  <c r="CT76" i="1"/>
  <c r="CY76" i="1"/>
  <c r="CT112" i="1"/>
  <c r="CY112" i="1"/>
  <c r="CV33" i="1"/>
  <c r="CX33" i="1"/>
  <c r="CZ33" i="1" s="1"/>
  <c r="CV49" i="1"/>
  <c r="CX49" i="1"/>
  <c r="CZ49" i="1" s="1"/>
  <c r="CV65" i="1"/>
  <c r="CX65" i="1"/>
  <c r="CV73" i="1"/>
  <c r="CY73" i="1"/>
  <c r="CU85" i="1"/>
  <c r="CW85" i="1" s="1"/>
  <c r="DA85" i="1"/>
  <c r="DC85" i="1" s="1"/>
  <c r="CU101" i="1"/>
  <c r="CW101" i="1" s="1"/>
  <c r="DA101" i="1"/>
  <c r="DC101" i="1" s="1"/>
  <c r="CU117" i="1"/>
  <c r="CW117" i="1" s="1"/>
  <c r="DA117" i="1"/>
  <c r="CS141" i="1"/>
  <c r="DB141" i="1"/>
  <c r="CS157" i="1"/>
  <c r="DB157" i="1"/>
  <c r="CT173" i="1"/>
  <c r="CY173" i="1"/>
  <c r="CT185" i="1"/>
  <c r="CY185" i="1"/>
  <c r="CT201" i="1"/>
  <c r="CX21" i="1"/>
  <c r="CZ21" i="1" s="1"/>
  <c r="CV21" i="1"/>
  <c r="CT25" i="1"/>
  <c r="CY25" i="1"/>
  <c r="CT41" i="1"/>
  <c r="CU41" i="1"/>
  <c r="CW41" i="1" s="1"/>
  <c r="CY53" i="1"/>
  <c r="CX53" i="1"/>
  <c r="CT57" i="1"/>
  <c r="CY57" i="1"/>
  <c r="CS77" i="1"/>
  <c r="DB77" i="1"/>
  <c r="CS109" i="1"/>
  <c r="CT109" i="1"/>
  <c r="CS125" i="1"/>
  <c r="CT125" i="1"/>
  <c r="CX133" i="1"/>
  <c r="CZ133" i="1" s="1"/>
  <c r="CV133" i="1"/>
  <c r="CX149" i="1"/>
  <c r="CZ149" i="1" s="1"/>
  <c r="CV149" i="1"/>
  <c r="CU177" i="1"/>
  <c r="CW177" i="1" s="1"/>
  <c r="DA177" i="1"/>
  <c r="DC177" i="1" s="1"/>
  <c r="CU193" i="1"/>
  <c r="CW193" i="1" s="1"/>
  <c r="DA193" i="1"/>
  <c r="DC193" i="1" s="1"/>
  <c r="CS202" i="1"/>
  <c r="DB202" i="1"/>
  <c r="CV22" i="1"/>
  <c r="DA22" i="1"/>
  <c r="DC22" i="1" s="1"/>
  <c r="CX26" i="1"/>
  <c r="CZ26" i="1" s="1"/>
  <c r="CV26" i="1"/>
  <c r="CX42" i="1"/>
  <c r="CZ42" i="1" s="1"/>
  <c r="CV42" i="1"/>
  <c r="CX58" i="1"/>
  <c r="CZ58" i="1" s="1"/>
  <c r="CV58" i="1"/>
  <c r="CY74" i="1"/>
  <c r="CV74" i="1"/>
  <c r="CT78" i="1"/>
  <c r="CY78" i="1"/>
  <c r="CT94" i="1"/>
  <c r="CU94" i="1"/>
  <c r="CW94" i="1" s="1"/>
  <c r="CT110" i="1"/>
  <c r="CU110" i="1"/>
  <c r="CW110" i="1" s="1"/>
  <c r="CT126" i="1"/>
  <c r="CU126" i="1"/>
  <c r="CW126" i="1" s="1"/>
  <c r="DB130" i="1"/>
  <c r="CY130" i="1"/>
  <c r="CV162" i="1"/>
  <c r="CU162" i="1"/>
  <c r="CS178" i="1"/>
  <c r="DB178" i="1"/>
  <c r="CS194" i="1"/>
  <c r="DB194" i="1"/>
  <c r="CT156" i="1"/>
  <c r="CY156" i="1"/>
  <c r="DB172" i="1"/>
  <c r="CY172" i="1"/>
  <c r="CU63" i="1"/>
  <c r="CW63" i="1" s="1"/>
  <c r="DA63" i="1"/>
  <c r="DC63" i="1" s="1"/>
  <c r="CU67" i="1"/>
  <c r="CW67" i="1" s="1"/>
  <c r="CS67" i="1"/>
  <c r="CX75" i="1"/>
  <c r="CZ75" i="1" s="1"/>
  <c r="CV75" i="1"/>
  <c r="CX83" i="1"/>
  <c r="CZ83" i="1" s="1"/>
  <c r="CV83" i="1"/>
  <c r="CX99" i="1"/>
  <c r="CZ99" i="1" s="1"/>
  <c r="CV99" i="1"/>
  <c r="CX115" i="1"/>
  <c r="CZ115" i="1" s="1"/>
  <c r="CV115" i="1"/>
  <c r="CS139" i="1"/>
  <c r="CX139" i="1"/>
  <c r="CZ139" i="1" s="1"/>
  <c r="CS155" i="1"/>
  <c r="CX155" i="1"/>
  <c r="CZ155" i="1" s="1"/>
  <c r="DA167" i="1"/>
  <c r="DB167" i="1"/>
  <c r="CT183" i="1"/>
  <c r="CY183" i="1"/>
  <c r="CT199" i="1"/>
  <c r="CY199" i="1"/>
  <c r="CU116" i="1"/>
  <c r="CW116" i="1" s="1"/>
  <c r="DA116" i="1"/>
  <c r="DC116" i="1" s="1"/>
  <c r="CU124" i="1"/>
  <c r="CW124" i="1" s="1"/>
  <c r="CS124" i="1"/>
  <c r="CT132" i="1"/>
  <c r="CY132" i="1"/>
  <c r="CX180" i="1"/>
  <c r="CZ180" i="1" s="1"/>
  <c r="CV180" i="1"/>
  <c r="DA16" i="1"/>
  <c r="DC16" i="1" s="1"/>
  <c r="CY16" i="1"/>
  <c r="CS32" i="1"/>
  <c r="CV32" i="1"/>
  <c r="CV36" i="1"/>
  <c r="DB36" i="1"/>
  <c r="CV56" i="1"/>
  <c r="CT56" i="1"/>
  <c r="CV68" i="1"/>
  <c r="DB68" i="1"/>
  <c r="DB88" i="1"/>
  <c r="DA88" i="1"/>
  <c r="DB104" i="1"/>
  <c r="CS104" i="1"/>
  <c r="CS5" i="1"/>
  <c r="DA29" i="1"/>
  <c r="DC29" i="1" s="1"/>
  <c r="CU29" i="1"/>
  <c r="CW29" i="1" s="1"/>
  <c r="DA45" i="1"/>
  <c r="DC45" i="1" s="1"/>
  <c r="CU45" i="1"/>
  <c r="CW45" i="1" s="1"/>
  <c r="DA61" i="1"/>
  <c r="DC61" i="1" s="1"/>
  <c r="CU61" i="1"/>
  <c r="CW61" i="1" s="1"/>
  <c r="CV81" i="1"/>
  <c r="CX81" i="1"/>
  <c r="CX93" i="1"/>
  <c r="CZ93" i="1" s="1"/>
  <c r="CV93" i="1"/>
  <c r="CV97" i="1"/>
  <c r="CT97" i="1"/>
  <c r="CV113" i="1"/>
  <c r="CT113" i="1"/>
  <c r="CV129" i="1"/>
  <c r="CT129" i="1"/>
  <c r="CT137" i="1"/>
  <c r="CY137" i="1"/>
  <c r="CT153" i="1"/>
  <c r="CY153" i="1"/>
  <c r="CU169" i="1"/>
  <c r="CW169" i="1" s="1"/>
  <c r="DB169" i="1"/>
  <c r="DB181" i="1"/>
  <c r="CS181" i="1"/>
  <c r="DB197" i="1"/>
  <c r="CS197" i="1"/>
  <c r="CX160" i="1"/>
  <c r="CZ160" i="1" s="1"/>
  <c r="DA160" i="1"/>
  <c r="DC160" i="1" s="1"/>
  <c r="CT176" i="1"/>
  <c r="CY176" i="1"/>
  <c r="CT30" i="1"/>
  <c r="CY30" i="1"/>
  <c r="CT46" i="1"/>
  <c r="CY46" i="1"/>
  <c r="CT62" i="1"/>
  <c r="CY62" i="1"/>
  <c r="DA82" i="1"/>
  <c r="DC82" i="1" s="1"/>
  <c r="CU82" i="1"/>
  <c r="CW82" i="1" s="1"/>
  <c r="DA98" i="1"/>
  <c r="DC98" i="1" s="1"/>
  <c r="CU98" i="1"/>
  <c r="CW98" i="1" s="1"/>
  <c r="DA114" i="1"/>
  <c r="DC114" i="1" s="1"/>
  <c r="CU114" i="1"/>
  <c r="CW114" i="1" s="1"/>
  <c r="DB138" i="1"/>
  <c r="DA138" i="1"/>
  <c r="DB154" i="1"/>
  <c r="DA154" i="1"/>
  <c r="CV182" i="1"/>
  <c r="CX182" i="1"/>
  <c r="CV198" i="1"/>
  <c r="CX198" i="1"/>
  <c r="CZ198" i="1" s="1"/>
  <c r="DB31" i="1"/>
  <c r="CU31" i="1"/>
  <c r="CW31" i="1" s="1"/>
  <c r="DB35" i="1"/>
  <c r="CS35" i="1"/>
  <c r="DB39" i="1"/>
  <c r="CS39" i="1"/>
  <c r="CT55" i="1"/>
  <c r="CS55" i="1"/>
  <c r="CT87" i="1"/>
  <c r="CY87" i="1"/>
  <c r="CT103" i="1"/>
  <c r="CY103" i="1"/>
  <c r="CT119" i="1"/>
  <c r="CY119" i="1"/>
  <c r="CV143" i="1"/>
  <c r="CX143" i="1"/>
  <c r="CZ143" i="1" s="1"/>
  <c r="CS171" i="1"/>
  <c r="CV171" i="1"/>
  <c r="DA187" i="1"/>
  <c r="DC187" i="1" s="1"/>
  <c r="CU187" i="1"/>
  <c r="CW187" i="1" s="1"/>
  <c r="DA148" i="1"/>
  <c r="DC148" i="1" s="1"/>
  <c r="CU148" i="1"/>
  <c r="CW148" i="1" s="1"/>
  <c r="CV164" i="1"/>
  <c r="CX164" i="1"/>
  <c r="CZ164" i="1" s="1"/>
  <c r="CT196" i="1"/>
  <c r="CY196" i="1"/>
  <c r="CS20" i="1"/>
  <c r="DB20" i="1"/>
  <c r="CY24" i="1"/>
  <c r="DB24" i="1"/>
  <c r="CY40" i="1"/>
  <c r="CX40" i="1"/>
  <c r="CY72" i="1"/>
  <c r="DB72" i="1"/>
  <c r="CX76" i="1"/>
  <c r="CZ76" i="1" s="1"/>
  <c r="CV76" i="1"/>
  <c r="CO11" i="1"/>
  <c r="CX11" i="1"/>
  <c r="CV11" i="1"/>
  <c r="CH194" i="1"/>
  <c r="CX186" i="1"/>
  <c r="CV186" i="1"/>
  <c r="CH178" i="1"/>
  <c r="DA170" i="1"/>
  <c r="DB170" i="1"/>
  <c r="CL162" i="1"/>
  <c r="CS158" i="1"/>
  <c r="DB158" i="1"/>
  <c r="CS142" i="1"/>
  <c r="DB142" i="1"/>
  <c r="CU118" i="1"/>
  <c r="CW118" i="1" s="1"/>
  <c r="DA118" i="1"/>
  <c r="CU102" i="1"/>
  <c r="CW102" i="1" s="1"/>
  <c r="DA102" i="1"/>
  <c r="CY86" i="1"/>
  <c r="DA86" i="1"/>
  <c r="CY66" i="1"/>
  <c r="CT66" i="1"/>
  <c r="CU54" i="1"/>
  <c r="CW54" i="1" s="1"/>
  <c r="CT54" i="1"/>
  <c r="CU50" i="1"/>
  <c r="CW50" i="1" s="1"/>
  <c r="CL42" i="1"/>
  <c r="CU34" i="1"/>
  <c r="CW34" i="1" s="1"/>
  <c r="CS34" i="1"/>
  <c r="CO26" i="1"/>
  <c r="CH18" i="1"/>
  <c r="CV10" i="1"/>
  <c r="DB192" i="1"/>
  <c r="CX144" i="1"/>
  <c r="CZ144" i="1" s="1"/>
  <c r="CO202" i="1"/>
  <c r="CX201" i="1"/>
  <c r="CZ201" i="1" s="1"/>
  <c r="CV185" i="1"/>
  <c r="DA157" i="1"/>
  <c r="DC157" i="1" s="1"/>
  <c r="CY101" i="1"/>
  <c r="DB65" i="1"/>
  <c r="CO57" i="1"/>
  <c r="CH200" i="1"/>
  <c r="CV112" i="1"/>
  <c r="CT146" i="1"/>
  <c r="CT134" i="1"/>
  <c r="CV90" i="1"/>
  <c r="DB70" i="1"/>
  <c r="DB38" i="1"/>
  <c r="CT189" i="1"/>
  <c r="CV165" i="1"/>
  <c r="DB145" i="1"/>
  <c r="CV69" i="1"/>
  <c r="CV37" i="1"/>
  <c r="DB184" i="1"/>
  <c r="CV168" i="1"/>
  <c r="CV136" i="1"/>
  <c r="CT120" i="1"/>
  <c r="CT96" i="1"/>
  <c r="CT92" i="1"/>
  <c r="CT84" i="1"/>
  <c r="CT80" i="1"/>
  <c r="CR16" i="1"/>
  <c r="CL16" i="1"/>
  <c r="CO12" i="1"/>
  <c r="CX12" i="1"/>
  <c r="CV203" i="1"/>
  <c r="DB4" i="1"/>
  <c r="CO180" i="1"/>
  <c r="CR132" i="1"/>
  <c r="CL132" i="1"/>
  <c r="CT108" i="1"/>
  <c r="CR199" i="1"/>
  <c r="CL199" i="1"/>
  <c r="CV191" i="1"/>
  <c r="CR183" i="1"/>
  <c r="CL183" i="1"/>
  <c r="CV175" i="1"/>
  <c r="DB123" i="1"/>
  <c r="CO115" i="1"/>
  <c r="CO99" i="1"/>
  <c r="CO83" i="1"/>
  <c r="CO75" i="1"/>
  <c r="CT71" i="1"/>
  <c r="CT51" i="1"/>
  <c r="DA19" i="1"/>
  <c r="CU19" i="1"/>
  <c r="CT10" i="1"/>
  <c r="CT11" i="1"/>
  <c r="CY11" i="1"/>
  <c r="CO194" i="1"/>
  <c r="CT186" i="1"/>
  <c r="CY186" i="1"/>
  <c r="CO178" i="1"/>
  <c r="CS170" i="1"/>
  <c r="CX170" i="1"/>
  <c r="CZ170" i="1" s="1"/>
  <c r="CR162" i="1"/>
  <c r="CY158" i="1"/>
  <c r="CX158" i="1"/>
  <c r="CL146" i="1"/>
  <c r="CR146" i="1"/>
  <c r="CV142" i="1"/>
  <c r="CX142" i="1"/>
  <c r="CZ142" i="1" s="1"/>
  <c r="DB118" i="1"/>
  <c r="CS118" i="1"/>
  <c r="DB102" i="1"/>
  <c r="CS102" i="1"/>
  <c r="DB86" i="1"/>
  <c r="CS86" i="1"/>
  <c r="CU66" i="1"/>
  <c r="CW66" i="1" s="1"/>
  <c r="DA66" i="1"/>
  <c r="DC66" i="1" s="1"/>
  <c r="CH58" i="1"/>
  <c r="DA54" i="1"/>
  <c r="DC54" i="1" s="1"/>
  <c r="CT50" i="1"/>
  <c r="DA50" i="1"/>
  <c r="DC50" i="1" s="1"/>
  <c r="CH42" i="1"/>
  <c r="DB34" i="1"/>
  <c r="DB10" i="1"/>
  <c r="CY10" i="1"/>
  <c r="DA192" i="1"/>
  <c r="CS144" i="1"/>
  <c r="CX185" i="1"/>
  <c r="CZ185" i="1" s="1"/>
  <c r="CU141" i="1"/>
  <c r="CW141" i="1" s="1"/>
  <c r="CH133" i="1"/>
  <c r="CX85" i="1"/>
  <c r="CZ85" i="1" s="1"/>
  <c r="CS65" i="1"/>
  <c r="DB49" i="1"/>
  <c r="CH21" i="1"/>
  <c r="CX112" i="1"/>
  <c r="CZ112" i="1" s="1"/>
  <c r="CY9" i="1"/>
  <c r="CT9" i="1"/>
  <c r="CL92" i="1"/>
  <c r="CO102" i="1"/>
  <c r="CR10" i="1"/>
  <c r="CL10" i="1"/>
  <c r="CO144" i="1"/>
  <c r="CO197" i="1"/>
  <c r="CO181" i="1"/>
  <c r="CL157" i="1"/>
  <c r="CL141" i="1"/>
  <c r="CL117" i="1"/>
  <c r="CL101" i="1"/>
  <c r="CR85" i="1"/>
  <c r="CL85" i="1"/>
  <c r="CO73" i="1"/>
  <c r="CR73" i="1"/>
  <c r="CO49" i="1"/>
  <c r="CO33" i="1"/>
  <c r="CO5" i="1"/>
  <c r="CO163" i="1"/>
  <c r="CR158" i="1"/>
  <c r="CO14" i="1"/>
  <c r="CL9" i="1"/>
  <c r="CX9" i="1"/>
  <c r="CZ9" i="1" s="1"/>
  <c r="CL112" i="1"/>
  <c r="CR92" i="1"/>
  <c r="CL76" i="1"/>
  <c r="CL4" i="1"/>
  <c r="CL123" i="1"/>
  <c r="CL107" i="1"/>
  <c r="CL55" i="1"/>
  <c r="CL51" i="1"/>
  <c r="CL170" i="1"/>
  <c r="CR34" i="1"/>
  <c r="CR192" i="1"/>
  <c r="CL161" i="1"/>
  <c r="CR157" i="1"/>
  <c r="CR141" i="1"/>
  <c r="CO65" i="1"/>
  <c r="CO53" i="1"/>
  <c r="CL58" i="1"/>
  <c r="CL26" i="1"/>
  <c r="CO18" i="1"/>
  <c r="CR202" i="1"/>
  <c r="CL202" i="1"/>
  <c r="CO189" i="1"/>
  <c r="CR125" i="1"/>
  <c r="CL125" i="1"/>
  <c r="CR109" i="1"/>
  <c r="CL109" i="1"/>
  <c r="CL77" i="1"/>
  <c r="CO41" i="1"/>
  <c r="CL21" i="1"/>
  <c r="CO13" i="1"/>
  <c r="CO120" i="1"/>
  <c r="CO96" i="1"/>
  <c r="CO80" i="1"/>
  <c r="CR64" i="1"/>
  <c r="CL64" i="1"/>
  <c r="CR52" i="1"/>
  <c r="CL48" i="1"/>
  <c r="CR195" i="1"/>
  <c r="CL195" i="1"/>
  <c r="CR179" i="1"/>
  <c r="CL179" i="1"/>
  <c r="CL163" i="1"/>
  <c r="CO127" i="1"/>
  <c r="CO111" i="1"/>
  <c r="CO95" i="1"/>
  <c r="CO79" i="1"/>
  <c r="CR7" i="1"/>
  <c r="CL7" i="1"/>
  <c r="CO188" i="1"/>
  <c r="CL172" i="1"/>
  <c r="CR140" i="1"/>
  <c r="CL140" i="1"/>
  <c r="CO166" i="1"/>
  <c r="CL130" i="1"/>
  <c r="CR122" i="1"/>
  <c r="CL122" i="1"/>
  <c r="CR106" i="1"/>
  <c r="CL106" i="1"/>
  <c r="CR90" i="1"/>
  <c r="CL90" i="1"/>
  <c r="CO70" i="1"/>
  <c r="CO38" i="1"/>
  <c r="CR165" i="1"/>
  <c r="CL165" i="1"/>
  <c r="CO145" i="1"/>
  <c r="CR69" i="1"/>
  <c r="CL69" i="1"/>
  <c r="CR37" i="1"/>
  <c r="CL37" i="1"/>
  <c r="CO17" i="1"/>
  <c r="CO184" i="1"/>
  <c r="CL168" i="1"/>
  <c r="CR136" i="1"/>
  <c r="CL136" i="1"/>
  <c r="CL124" i="1"/>
  <c r="CR124" i="1"/>
  <c r="CO147" i="1"/>
  <c r="CO131" i="1"/>
  <c r="CL67" i="1"/>
  <c r="CR67" i="1"/>
  <c r="CO55" i="1"/>
  <c r="CR51" i="1"/>
  <c r="CO51" i="1"/>
  <c r="CL35" i="1"/>
  <c r="CR35" i="1"/>
  <c r="CO19" i="1"/>
  <c r="CO186" i="1"/>
  <c r="CR170" i="1"/>
  <c r="CL154" i="1"/>
  <c r="CR154" i="1"/>
  <c r="CL138" i="1"/>
  <c r="CR138" i="1"/>
  <c r="CR181" i="1"/>
  <c r="CO117" i="1"/>
  <c r="CL5" i="1"/>
  <c r="CL169" i="1"/>
  <c r="CL149" i="1"/>
  <c r="CR149" i="1"/>
  <c r="CL133" i="1"/>
  <c r="CR133" i="1"/>
  <c r="CR21" i="1"/>
  <c r="CL200" i="1"/>
  <c r="CR200" i="1"/>
  <c r="CO152" i="1"/>
  <c r="CL8" i="1"/>
  <c r="CR8" i="1"/>
  <c r="CR163" i="1"/>
  <c r="CR151" i="1"/>
  <c r="CL151" i="1"/>
  <c r="CR135" i="1"/>
  <c r="CL135" i="1"/>
  <c r="CO71" i="1"/>
  <c r="CO39" i="1"/>
  <c r="CO23" i="1"/>
  <c r="CR172" i="1"/>
  <c r="CR190" i="1"/>
  <c r="CL190" i="1"/>
  <c r="CR174" i="1"/>
  <c r="CL174" i="1"/>
  <c r="CL158" i="1"/>
  <c r="CO142" i="1"/>
  <c r="CR130" i="1"/>
  <c r="CO201" i="1"/>
  <c r="CO185" i="1"/>
  <c r="CR121" i="1"/>
  <c r="CL121" i="1"/>
  <c r="CR105" i="1"/>
  <c r="CO9" i="1"/>
  <c r="CU9" i="1"/>
  <c r="CW9" i="1" s="1"/>
  <c r="CO112" i="1"/>
  <c r="CO76" i="1"/>
  <c r="CR44" i="1"/>
  <c r="CO4" i="1"/>
  <c r="CR191" i="1"/>
  <c r="CR175" i="1"/>
  <c r="CO123" i="1"/>
  <c r="CO107" i="1"/>
  <c r="CL118" i="1"/>
  <c r="CL102" i="1"/>
  <c r="CL86" i="1"/>
  <c r="CR144" i="1"/>
  <c r="CL144" i="1"/>
  <c r="CL73" i="1"/>
  <c r="CL65" i="1"/>
  <c r="CR49" i="1"/>
  <c r="CL49" i="1"/>
  <c r="CR33" i="1"/>
  <c r="CL33" i="1"/>
  <c r="BK12" i="1"/>
  <c r="BJ12" i="1"/>
  <c r="E19" i="7" s="1"/>
  <c r="BQ12" i="1"/>
  <c r="BJ144" i="1"/>
  <c r="BK144" i="1"/>
  <c r="BO144" i="1"/>
  <c r="BS144" i="1"/>
  <c r="BY144" i="1" s="1"/>
  <c r="BJ136" i="1"/>
  <c r="BK136" i="1"/>
  <c r="BO136" i="1"/>
  <c r="BS136" i="1"/>
  <c r="BY136" i="1" s="1"/>
  <c r="BL136" i="1"/>
  <c r="BP136" i="1"/>
  <c r="BW136" i="1" s="1"/>
  <c r="BI136" i="1"/>
  <c r="BM136" i="1"/>
  <c r="BU136" i="1" s="1"/>
  <c r="BQ136" i="1"/>
  <c r="BJ128" i="1"/>
  <c r="BK128" i="1"/>
  <c r="BO128" i="1"/>
  <c r="BS128" i="1"/>
  <c r="BY128" i="1" s="1"/>
  <c r="BL128" i="1"/>
  <c r="BP128" i="1"/>
  <c r="BW128" i="1" s="1"/>
  <c r="BI128" i="1"/>
  <c r="BM128" i="1"/>
  <c r="BU128" i="1" s="1"/>
  <c r="BQ128" i="1"/>
  <c r="BJ120" i="1"/>
  <c r="BK120" i="1"/>
  <c r="BO120" i="1"/>
  <c r="BS120" i="1"/>
  <c r="BY120" i="1" s="1"/>
  <c r="BL120" i="1"/>
  <c r="BP120" i="1"/>
  <c r="BW120" i="1" s="1"/>
  <c r="BI120" i="1"/>
  <c r="BM120" i="1"/>
  <c r="BU120" i="1" s="1"/>
  <c r="BQ120" i="1"/>
  <c r="BJ112" i="1"/>
  <c r="BK112" i="1"/>
  <c r="BO112" i="1"/>
  <c r="BS112" i="1"/>
  <c r="BY112" i="1" s="1"/>
  <c r="BL112" i="1"/>
  <c r="BP112" i="1"/>
  <c r="BW112" i="1" s="1"/>
  <c r="BI112" i="1"/>
  <c r="BM112" i="1"/>
  <c r="BU112" i="1" s="1"/>
  <c r="BQ112" i="1"/>
  <c r="BJ104" i="1"/>
  <c r="BK104" i="1"/>
  <c r="BO104" i="1"/>
  <c r="BS104" i="1"/>
  <c r="BY104" i="1" s="1"/>
  <c r="BL104" i="1"/>
  <c r="BP104" i="1"/>
  <c r="BW104" i="1" s="1"/>
  <c r="BI104" i="1"/>
  <c r="BM104" i="1"/>
  <c r="BU104" i="1" s="1"/>
  <c r="BQ104" i="1"/>
  <c r="BJ96" i="1"/>
  <c r="BK96" i="1"/>
  <c r="BO96" i="1"/>
  <c r="BS96" i="1"/>
  <c r="BY96" i="1" s="1"/>
  <c r="BL96" i="1"/>
  <c r="BP96" i="1"/>
  <c r="BW96" i="1" s="1"/>
  <c r="BI96" i="1"/>
  <c r="BM96" i="1"/>
  <c r="BU96" i="1" s="1"/>
  <c r="BQ96" i="1"/>
  <c r="BJ88" i="1"/>
  <c r="BK88" i="1"/>
  <c r="BO88" i="1"/>
  <c r="BS88" i="1"/>
  <c r="BY88" i="1" s="1"/>
  <c r="BL88" i="1"/>
  <c r="BP88" i="1"/>
  <c r="BW88" i="1" s="1"/>
  <c r="BI88" i="1"/>
  <c r="BM88" i="1"/>
  <c r="BU88" i="1" s="1"/>
  <c r="BQ88" i="1"/>
  <c r="BJ80" i="1"/>
  <c r="BK80" i="1"/>
  <c r="BO80" i="1"/>
  <c r="BS80" i="1"/>
  <c r="BY80" i="1" s="1"/>
  <c r="BL80" i="1"/>
  <c r="BP80" i="1"/>
  <c r="BW80" i="1" s="1"/>
  <c r="BI80" i="1"/>
  <c r="BM80" i="1"/>
  <c r="BU80" i="1" s="1"/>
  <c r="BQ80" i="1"/>
  <c r="BJ72" i="1"/>
  <c r="BK72" i="1"/>
  <c r="BO72" i="1"/>
  <c r="BS72" i="1"/>
  <c r="BY72" i="1" s="1"/>
  <c r="BL72" i="1"/>
  <c r="BP72" i="1"/>
  <c r="BW72" i="1" s="1"/>
  <c r="BI72" i="1"/>
  <c r="BM72" i="1"/>
  <c r="BU72" i="1" s="1"/>
  <c r="BQ72" i="1"/>
  <c r="BJ64" i="1"/>
  <c r="BK64" i="1"/>
  <c r="BO64" i="1"/>
  <c r="BS64" i="1"/>
  <c r="BY64" i="1" s="1"/>
  <c r="BL64" i="1"/>
  <c r="BP64" i="1"/>
  <c r="BW64" i="1" s="1"/>
  <c r="BI64" i="1"/>
  <c r="BM64" i="1"/>
  <c r="BU64" i="1" s="1"/>
  <c r="BQ64" i="1"/>
  <c r="BJ56" i="1"/>
  <c r="BK56" i="1"/>
  <c r="BO56" i="1"/>
  <c r="BS56" i="1"/>
  <c r="BY56" i="1" s="1"/>
  <c r="BL56" i="1"/>
  <c r="BP56" i="1"/>
  <c r="BW56" i="1" s="1"/>
  <c r="BI56" i="1"/>
  <c r="BM56" i="1"/>
  <c r="BU56" i="1" s="1"/>
  <c r="BQ56" i="1"/>
  <c r="BJ48" i="1"/>
  <c r="BK48" i="1"/>
  <c r="BO48" i="1"/>
  <c r="BS48" i="1"/>
  <c r="BY48" i="1" s="1"/>
  <c r="BL48" i="1"/>
  <c r="BP48" i="1"/>
  <c r="BW48" i="1" s="1"/>
  <c r="BI48" i="1"/>
  <c r="BM48" i="1"/>
  <c r="BU48" i="1" s="1"/>
  <c r="BQ48" i="1"/>
  <c r="BJ40" i="1"/>
  <c r="BK40" i="1"/>
  <c r="BO40" i="1"/>
  <c r="BS40" i="1"/>
  <c r="BY40" i="1" s="1"/>
  <c r="BL40" i="1"/>
  <c r="BP40" i="1"/>
  <c r="BW40" i="1" s="1"/>
  <c r="BI40" i="1"/>
  <c r="BM40" i="1"/>
  <c r="BU40" i="1" s="1"/>
  <c r="BQ40" i="1"/>
  <c r="BJ32" i="1"/>
  <c r="BK32" i="1"/>
  <c r="BO32" i="1"/>
  <c r="BS32" i="1"/>
  <c r="BY32" i="1" s="1"/>
  <c r="BL32" i="1"/>
  <c r="BP32" i="1"/>
  <c r="BW32" i="1" s="1"/>
  <c r="BI32" i="1"/>
  <c r="BM32" i="1"/>
  <c r="BU32" i="1" s="1"/>
  <c r="BQ32" i="1"/>
  <c r="BJ24" i="1"/>
  <c r="E31" i="7" s="1"/>
  <c r="BK24" i="1"/>
  <c r="BO24" i="1"/>
  <c r="BS24" i="1"/>
  <c r="BY24" i="1" s="1"/>
  <c r="R31" i="7" s="1"/>
  <c r="BL24" i="1"/>
  <c r="BP24" i="1"/>
  <c r="BW24" i="1" s="1"/>
  <c r="N31" i="7" s="1"/>
  <c r="BI24" i="1"/>
  <c r="B31" i="7" s="1"/>
  <c r="BM24" i="1"/>
  <c r="BU24" i="1" s="1"/>
  <c r="J31" i="7" s="1"/>
  <c r="BQ24" i="1"/>
  <c r="BJ16" i="1"/>
  <c r="E23" i="7" s="1"/>
  <c r="BK16" i="1"/>
  <c r="BO16" i="1"/>
  <c r="BS16" i="1"/>
  <c r="BY16" i="1" s="1"/>
  <c r="R23" i="7" s="1"/>
  <c r="BL16" i="1"/>
  <c r="BP16" i="1"/>
  <c r="BW16" i="1" s="1"/>
  <c r="N23" i="7" s="1"/>
  <c r="BI16" i="1"/>
  <c r="B23" i="7" s="1"/>
  <c r="BM16" i="1"/>
  <c r="BU16" i="1" s="1"/>
  <c r="J23" i="7" s="1"/>
  <c r="BQ16" i="1"/>
  <c r="BJ145" i="1"/>
  <c r="BM145" i="1"/>
  <c r="BU145" i="1" s="1"/>
  <c r="BJ137" i="1"/>
  <c r="BM137" i="1"/>
  <c r="BU137" i="1" s="1"/>
  <c r="BQ137" i="1"/>
  <c r="BN137" i="1"/>
  <c r="BR137" i="1"/>
  <c r="BK137" i="1"/>
  <c r="BO137" i="1"/>
  <c r="BS137" i="1"/>
  <c r="BY137" i="1" s="1"/>
  <c r="BJ129" i="1"/>
  <c r="BM129" i="1"/>
  <c r="BU129" i="1" s="1"/>
  <c r="BQ129" i="1"/>
  <c r="BN129" i="1"/>
  <c r="BR129" i="1"/>
  <c r="BK129" i="1"/>
  <c r="BO129" i="1"/>
  <c r="BS129" i="1"/>
  <c r="BY129" i="1" s="1"/>
  <c r="BJ121" i="1"/>
  <c r="BM121" i="1"/>
  <c r="BU121" i="1" s="1"/>
  <c r="BQ121" i="1"/>
  <c r="BN121" i="1"/>
  <c r="BR121" i="1"/>
  <c r="BK121" i="1"/>
  <c r="BO121" i="1"/>
  <c r="BS121" i="1"/>
  <c r="BY121" i="1" s="1"/>
  <c r="BJ113" i="1"/>
  <c r="BM113" i="1"/>
  <c r="BU113" i="1" s="1"/>
  <c r="BQ113" i="1"/>
  <c r="BN113" i="1"/>
  <c r="BR113" i="1"/>
  <c r="BK113" i="1"/>
  <c r="BO113" i="1"/>
  <c r="BS113" i="1"/>
  <c r="BY113" i="1" s="1"/>
  <c r="BJ105" i="1"/>
  <c r="BM105" i="1"/>
  <c r="BU105" i="1" s="1"/>
  <c r="BQ105" i="1"/>
  <c r="BN105" i="1"/>
  <c r="BR105" i="1"/>
  <c r="BK105" i="1"/>
  <c r="BO105" i="1"/>
  <c r="BS105" i="1"/>
  <c r="BY105" i="1" s="1"/>
  <c r="BJ97" i="1"/>
  <c r="BM97" i="1"/>
  <c r="BU97" i="1" s="1"/>
  <c r="BQ97" i="1"/>
  <c r="BN97" i="1"/>
  <c r="BR97" i="1"/>
  <c r="BK97" i="1"/>
  <c r="BO97" i="1"/>
  <c r="BS97" i="1"/>
  <c r="BY97" i="1" s="1"/>
  <c r="BJ89" i="1"/>
  <c r="BM89" i="1"/>
  <c r="BU89" i="1" s="1"/>
  <c r="BQ89" i="1"/>
  <c r="BN89" i="1"/>
  <c r="BR89" i="1"/>
  <c r="BK89" i="1"/>
  <c r="BO89" i="1"/>
  <c r="BS89" i="1"/>
  <c r="BY89" i="1" s="1"/>
  <c r="BJ81" i="1"/>
  <c r="BM81" i="1"/>
  <c r="BU81" i="1" s="1"/>
  <c r="BQ81" i="1"/>
  <c r="BN81" i="1"/>
  <c r="BR81" i="1"/>
  <c r="BK81" i="1"/>
  <c r="BO81" i="1"/>
  <c r="BS81" i="1"/>
  <c r="BY81" i="1" s="1"/>
  <c r="BJ73" i="1"/>
  <c r="BM73" i="1"/>
  <c r="BU73" i="1" s="1"/>
  <c r="BQ73" i="1"/>
  <c r="BN73" i="1"/>
  <c r="BR73" i="1"/>
  <c r="BK73" i="1"/>
  <c r="BO73" i="1"/>
  <c r="BS73" i="1"/>
  <c r="BY73" i="1" s="1"/>
  <c r="BJ65" i="1"/>
  <c r="BM65" i="1"/>
  <c r="BU65" i="1" s="1"/>
  <c r="BQ65" i="1"/>
  <c r="BN65" i="1"/>
  <c r="BR65" i="1"/>
  <c r="BK65" i="1"/>
  <c r="BO65" i="1"/>
  <c r="BS65" i="1"/>
  <c r="BY65" i="1" s="1"/>
  <c r="BJ57" i="1"/>
  <c r="BM57" i="1"/>
  <c r="BU57" i="1" s="1"/>
  <c r="BQ57" i="1"/>
  <c r="BN57" i="1"/>
  <c r="BR57" i="1"/>
  <c r="BK57" i="1"/>
  <c r="BO57" i="1"/>
  <c r="BS57" i="1"/>
  <c r="BY57" i="1" s="1"/>
  <c r="BJ49" i="1"/>
  <c r="BM49" i="1"/>
  <c r="BU49" i="1" s="1"/>
  <c r="BQ49" i="1"/>
  <c r="BN49" i="1"/>
  <c r="BR49" i="1"/>
  <c r="BK49" i="1"/>
  <c r="BO49" i="1"/>
  <c r="BS49" i="1"/>
  <c r="BY49" i="1" s="1"/>
  <c r="BJ41" i="1"/>
  <c r="BM41" i="1"/>
  <c r="BU41" i="1" s="1"/>
  <c r="BQ41" i="1"/>
  <c r="BN41" i="1"/>
  <c r="BR41" i="1"/>
  <c r="BK41" i="1"/>
  <c r="BO41" i="1"/>
  <c r="BS41" i="1"/>
  <c r="BY41" i="1" s="1"/>
  <c r="BJ33" i="1"/>
  <c r="BM33" i="1"/>
  <c r="BU33" i="1" s="1"/>
  <c r="BQ33" i="1"/>
  <c r="BN33" i="1"/>
  <c r="BR33" i="1"/>
  <c r="BK33" i="1"/>
  <c r="BO33" i="1"/>
  <c r="BS33" i="1"/>
  <c r="BY33" i="1" s="1"/>
  <c r="BJ25" i="1"/>
  <c r="E32" i="7" s="1"/>
  <c r="BM25" i="1"/>
  <c r="BU25" i="1" s="1"/>
  <c r="J32" i="7" s="1"/>
  <c r="BQ25" i="1"/>
  <c r="BN25" i="1"/>
  <c r="BR25" i="1"/>
  <c r="BK25" i="1"/>
  <c r="BO25" i="1"/>
  <c r="BS25" i="1"/>
  <c r="BY25" i="1" s="1"/>
  <c r="R32" i="7" s="1"/>
  <c r="BJ17" i="1"/>
  <c r="E24" i="7" s="1"/>
  <c r="BM17" i="1"/>
  <c r="BU17" i="1" s="1"/>
  <c r="J24" i="7" s="1"/>
  <c r="BQ17" i="1"/>
  <c r="BN17" i="1"/>
  <c r="BR17" i="1"/>
  <c r="BK17" i="1"/>
  <c r="BO17" i="1"/>
  <c r="BS17" i="1"/>
  <c r="BY17" i="1" s="1"/>
  <c r="R24" i="7" s="1"/>
  <c r="BN104" i="1"/>
  <c r="BR96" i="1"/>
  <c r="BI73" i="1"/>
  <c r="BN72" i="1"/>
  <c r="BR64" i="1"/>
  <c r="BL57" i="1"/>
  <c r="BP49" i="1"/>
  <c r="BW49" i="1" s="1"/>
  <c r="BI41" i="1"/>
  <c r="BN40" i="1"/>
  <c r="BR32" i="1"/>
  <c r="BL25" i="1"/>
  <c r="BP17" i="1"/>
  <c r="BW17" i="1" s="1"/>
  <c r="N24" i="7" s="1"/>
  <c r="BQ168" i="1"/>
  <c r="BM168" i="1"/>
  <c r="BU168" i="1" s="1"/>
  <c r="BS161" i="1"/>
  <c r="BY161" i="1" s="1"/>
  <c r="BO161" i="1"/>
  <c r="BV161" i="1" s="1"/>
  <c r="BK161" i="1"/>
  <c r="BQ160" i="1"/>
  <c r="BM160" i="1"/>
  <c r="BU160" i="1" s="1"/>
  <c r="BS153" i="1"/>
  <c r="BY153" i="1" s="1"/>
  <c r="BO153" i="1"/>
  <c r="BK153" i="1"/>
  <c r="BQ152" i="1"/>
  <c r="BM152" i="1"/>
  <c r="BU152" i="1" s="1"/>
  <c r="BS145" i="1"/>
  <c r="BY145" i="1" s="1"/>
  <c r="BO145" i="1"/>
  <c r="BI144" i="1"/>
  <c r="BN144" i="1"/>
  <c r="BP137" i="1"/>
  <c r="BW137" i="1" s="1"/>
  <c r="BI129" i="1"/>
  <c r="BN128" i="1"/>
  <c r="BR120" i="1"/>
  <c r="BX120" i="1" s="1"/>
  <c r="BL113" i="1"/>
  <c r="BP105" i="1"/>
  <c r="BW105" i="1" s="1"/>
  <c r="BI97" i="1"/>
  <c r="BN96" i="1"/>
  <c r="BR88" i="1"/>
  <c r="BL81" i="1"/>
  <c r="BP73" i="1"/>
  <c r="BW73" i="1" s="1"/>
  <c r="BI65" i="1"/>
  <c r="BN64" i="1"/>
  <c r="BR56" i="1"/>
  <c r="BL49" i="1"/>
  <c r="BP41" i="1"/>
  <c r="BW41" i="1" s="1"/>
  <c r="BI33" i="1"/>
  <c r="BN32" i="1"/>
  <c r="BR24" i="1"/>
  <c r="BL17" i="1"/>
  <c r="BI176" i="1"/>
  <c r="BP176" i="1"/>
  <c r="BW176" i="1" s="1"/>
  <c r="BL176" i="1"/>
  <c r="BR169" i="1"/>
  <c r="BN169" i="1"/>
  <c r="BI168" i="1"/>
  <c r="BP168" i="1"/>
  <c r="BW168" i="1" s="1"/>
  <c r="BL168" i="1"/>
  <c r="BR161" i="1"/>
  <c r="BN161" i="1"/>
  <c r="BI160" i="1"/>
  <c r="BP160" i="1"/>
  <c r="BW160" i="1" s="1"/>
  <c r="BL160" i="1"/>
  <c r="BR153" i="1"/>
  <c r="BN153" i="1"/>
  <c r="BI152" i="1"/>
  <c r="BP152" i="1"/>
  <c r="BW152" i="1" s="1"/>
  <c r="BL152" i="1"/>
  <c r="BR145" i="1"/>
  <c r="BN145" i="1"/>
  <c r="BR144" i="1"/>
  <c r="BM144" i="1"/>
  <c r="BU144" i="1" s="1"/>
  <c r="BL137" i="1"/>
  <c r="BP129" i="1"/>
  <c r="BW129" i="1" s="1"/>
  <c r="BI121" i="1"/>
  <c r="BN120" i="1"/>
  <c r="BR112" i="1"/>
  <c r="BL105" i="1"/>
  <c r="BP97" i="1"/>
  <c r="BW97" i="1" s="1"/>
  <c r="BI89" i="1"/>
  <c r="BN88" i="1"/>
  <c r="BR80" i="1"/>
  <c r="BX80" i="1" s="1"/>
  <c r="BL73" i="1"/>
  <c r="BP65" i="1"/>
  <c r="BW65" i="1" s="1"/>
  <c r="BI57" i="1"/>
  <c r="BN56" i="1"/>
  <c r="BR48" i="1"/>
  <c r="BL41" i="1"/>
  <c r="BP33" i="1"/>
  <c r="BW33" i="1" s="1"/>
  <c r="BI25" i="1"/>
  <c r="B32" i="7" s="1"/>
  <c r="BN24" i="1"/>
  <c r="BR16" i="1"/>
  <c r="BM9" i="1"/>
  <c r="BU9" i="1" s="1"/>
  <c r="J16" i="7" s="1"/>
  <c r="BJ9" i="1"/>
  <c r="E16" i="7" s="1"/>
  <c r="BI4" i="1"/>
  <c r="B11" i="7" s="1"/>
  <c r="BJ4" i="1"/>
  <c r="BM11" i="1"/>
  <c r="BU11" i="1" s="1"/>
  <c r="J18" i="7" s="1"/>
  <c r="BJ11" i="1"/>
  <c r="E18" i="7" s="1"/>
  <c r="BK8" i="1"/>
  <c r="BJ8" i="1"/>
  <c r="E15" i="7" s="1"/>
  <c r="BK7" i="1"/>
  <c r="BJ7" i="1"/>
  <c r="E14" i="7" s="1"/>
  <c r="BN6" i="1"/>
  <c r="BJ6" i="1"/>
  <c r="E13" i="7" s="1"/>
  <c r="BQ6" i="1"/>
  <c r="BM6" i="1"/>
  <c r="BU6" i="1" s="1"/>
  <c r="J13" i="7" s="1"/>
  <c r="BS6" i="1"/>
  <c r="BY6" i="1" s="1"/>
  <c r="R13" i="7" s="1"/>
  <c r="BO6" i="1"/>
  <c r="BK6" i="1"/>
  <c r="BR6" i="1"/>
  <c r="BX6" i="1" s="1"/>
  <c r="P13" i="7" s="1"/>
  <c r="BQ4" i="1"/>
  <c r="BI9" i="1"/>
  <c r="B16" i="7" s="1"/>
  <c r="BP9" i="1"/>
  <c r="BW9" i="1" s="1"/>
  <c r="N16" i="7" s="1"/>
  <c r="BL9" i="1"/>
  <c r="BM12" i="1"/>
  <c r="BU12" i="1" s="1"/>
  <c r="J19" i="7" s="1"/>
  <c r="BR9" i="1"/>
  <c r="BN9" i="1"/>
  <c r="BQ9" i="1"/>
  <c r="BL4" i="1"/>
  <c r="BQ8" i="1"/>
  <c r="BS4" i="1"/>
  <c r="BY4" i="1" s="1"/>
  <c r="R11" i="7" s="1"/>
  <c r="BR7" i="1"/>
  <c r="BN7" i="1"/>
  <c r="BM8" i="1"/>
  <c r="BU8" i="1" s="1"/>
  <c r="J15" i="7" s="1"/>
  <c r="BQ7" i="1"/>
  <c r="BM7" i="1"/>
  <c r="BU7" i="1" s="1"/>
  <c r="J14" i="7" s="1"/>
  <c r="BI7" i="1"/>
  <c r="B14" i="7" s="1"/>
  <c r="BP7" i="1"/>
  <c r="BW7" i="1" s="1"/>
  <c r="N14" i="7" s="1"/>
  <c r="BL7" i="1"/>
  <c r="BS7" i="1"/>
  <c r="BY7" i="1" s="1"/>
  <c r="R14" i="7" s="1"/>
  <c r="BO7" i="1"/>
  <c r="A16" i="7"/>
  <c r="A13" i="7"/>
  <c r="A12" i="7"/>
  <c r="Y12" i="6"/>
  <c r="Y16" i="6"/>
  <c r="Y20" i="6"/>
  <c r="Y24" i="6"/>
  <c r="Y28" i="6"/>
  <c r="Y32" i="6"/>
  <c r="Y36" i="6"/>
  <c r="Y40" i="6"/>
  <c r="Y44" i="6"/>
  <c r="Y48" i="6"/>
  <c r="Y52" i="6"/>
  <c r="Y56" i="6"/>
  <c r="Y60" i="6"/>
  <c r="Y64" i="6"/>
  <c r="Y68" i="6"/>
  <c r="Y72" i="6"/>
  <c r="Y14" i="6"/>
  <c r="Y18" i="6"/>
  <c r="Y22" i="6"/>
  <c r="Y26" i="6"/>
  <c r="Y30" i="6"/>
  <c r="Y34" i="6"/>
  <c r="Y38" i="6"/>
  <c r="Y42" i="6"/>
  <c r="Y46" i="6"/>
  <c r="Y50" i="6"/>
  <c r="Y54" i="6"/>
  <c r="Y58" i="6"/>
  <c r="Y62" i="6"/>
  <c r="Y66" i="6"/>
  <c r="Y70" i="6"/>
  <c r="Y74" i="6"/>
  <c r="Y19" i="6"/>
  <c r="Y67" i="6"/>
  <c r="Y13" i="6"/>
  <c r="Y21" i="6"/>
  <c r="Y29" i="6"/>
  <c r="Y37" i="6"/>
  <c r="Y45" i="6"/>
  <c r="Y53" i="6"/>
  <c r="Y61" i="6"/>
  <c r="Y69" i="6"/>
  <c r="Y23" i="6"/>
  <c r="Y31" i="6"/>
  <c r="Y39" i="6"/>
  <c r="Y47" i="6"/>
  <c r="Y55" i="6"/>
  <c r="Y71" i="6"/>
  <c r="Y15" i="6"/>
  <c r="Y63" i="6"/>
  <c r="Y17" i="6"/>
  <c r="Y25" i="6"/>
  <c r="Y33" i="6"/>
  <c r="Y41" i="6"/>
  <c r="Y49" i="6"/>
  <c r="Y57" i="6"/>
  <c r="Y65" i="6"/>
  <c r="Y73" i="6"/>
  <c r="Y27" i="6"/>
  <c r="Y35" i="6"/>
  <c r="Y43" i="6"/>
  <c r="Y51" i="6"/>
  <c r="Y59" i="6"/>
  <c r="Y11" i="6"/>
  <c r="A14" i="7"/>
  <c r="A15" i="7"/>
  <c r="A35" i="7"/>
  <c r="A31" i="7"/>
  <c r="A27" i="7"/>
  <c r="A23" i="7"/>
  <c r="A38" i="7"/>
  <c r="A34" i="7"/>
  <c r="A30" i="7"/>
  <c r="A26" i="7"/>
  <c r="A22" i="7"/>
  <c r="A37" i="7"/>
  <c r="A33" i="7"/>
  <c r="A29" i="7"/>
  <c r="A25" i="7"/>
  <c r="A21" i="7"/>
  <c r="A36" i="7"/>
  <c r="A32" i="7"/>
  <c r="A28" i="7"/>
  <c r="A24" i="7"/>
  <c r="A20" i="7"/>
  <c r="BR12" i="1"/>
  <c r="BN12" i="1"/>
  <c r="BI11" i="1"/>
  <c r="B18" i="7" s="1"/>
  <c r="BP11" i="1"/>
  <c r="BW11" i="1" s="1"/>
  <c r="N18" i="7" s="1"/>
  <c r="BL11" i="1"/>
  <c r="BT11" i="1" s="1"/>
  <c r="H18" i="7" s="1"/>
  <c r="BR8" i="1"/>
  <c r="BN8" i="1"/>
  <c r="BM4" i="1"/>
  <c r="BN4" i="1"/>
  <c r="BI12" i="1"/>
  <c r="B19" i="7" s="1"/>
  <c r="BP12" i="1"/>
  <c r="BW12" i="1" s="1"/>
  <c r="N19" i="7" s="1"/>
  <c r="BL12" i="1"/>
  <c r="BT12" i="1" s="1"/>
  <c r="H19" i="7" s="1"/>
  <c r="BR11" i="1"/>
  <c r="BX11" i="1" s="1"/>
  <c r="P18" i="7" s="1"/>
  <c r="BN11" i="1"/>
  <c r="BI8" i="1"/>
  <c r="B15" i="7" s="1"/>
  <c r="BP8" i="1"/>
  <c r="BW8" i="1" s="1"/>
  <c r="N15" i="7" s="1"/>
  <c r="BL8" i="1"/>
  <c r="BT8" i="1" s="1"/>
  <c r="H15" i="7" s="1"/>
  <c r="BP4" i="1"/>
  <c r="BW4" i="1" s="1"/>
  <c r="N11" i="7" s="1"/>
  <c r="BR4" i="1"/>
  <c r="BS12" i="1"/>
  <c r="BY12" i="1" s="1"/>
  <c r="R19" i="7" s="1"/>
  <c r="BO12" i="1"/>
  <c r="BQ11" i="1"/>
  <c r="BS8" i="1"/>
  <c r="BY8" i="1" s="1"/>
  <c r="R15" i="7" s="1"/>
  <c r="BO8" i="1"/>
  <c r="BK4" i="1"/>
  <c r="BO4" i="1"/>
  <c r="AZ4" i="1"/>
  <c r="Y211" i="6"/>
  <c r="Y182" i="6"/>
  <c r="Y103" i="6"/>
  <c r="Y156" i="6"/>
  <c r="Y140" i="6"/>
  <c r="Y166" i="6"/>
  <c r="Y155" i="6"/>
  <c r="Y149" i="6"/>
  <c r="Y133" i="6"/>
  <c r="Y117" i="6"/>
  <c r="Y101" i="6"/>
  <c r="Y85" i="6"/>
  <c r="Y120" i="6"/>
  <c r="Y104" i="6"/>
  <c r="Y88" i="6"/>
  <c r="Y143" i="6"/>
  <c r="Y127" i="6"/>
  <c r="Y111" i="6"/>
  <c r="Y91" i="6"/>
  <c r="Y75" i="6"/>
  <c r="Y160" i="6"/>
  <c r="Y184" i="6"/>
  <c r="Y205" i="6"/>
  <c r="Y142" i="6"/>
  <c r="Y126" i="6"/>
  <c r="Y110" i="6"/>
  <c r="Y94" i="6"/>
  <c r="Y78" i="6"/>
  <c r="Y174" i="6"/>
  <c r="Y179" i="6"/>
  <c r="Y200" i="6"/>
  <c r="Y173" i="6"/>
  <c r="Y190" i="6"/>
  <c r="Y165" i="6"/>
  <c r="Y168" i="6"/>
  <c r="Y193" i="6"/>
  <c r="Y209" i="6"/>
  <c r="Y152" i="6"/>
  <c r="Y136" i="6"/>
  <c r="Y198" i="6"/>
  <c r="Y151" i="6"/>
  <c r="Y158" i="6"/>
  <c r="Y145" i="6"/>
  <c r="Y129" i="6"/>
  <c r="Y113" i="6"/>
  <c r="Y97" i="6"/>
  <c r="Y81" i="6"/>
  <c r="Y116" i="6"/>
  <c r="Y100" i="6"/>
  <c r="Y84" i="6"/>
  <c r="Y139" i="6"/>
  <c r="Y123" i="6"/>
  <c r="Y107" i="6"/>
  <c r="Y87" i="6"/>
  <c r="Y175" i="6"/>
  <c r="Y180" i="6"/>
  <c r="Y201" i="6"/>
  <c r="Y138" i="6"/>
  <c r="Y122" i="6"/>
  <c r="Y106" i="6"/>
  <c r="Y90" i="6"/>
  <c r="Y167" i="6"/>
  <c r="Y170" i="6"/>
  <c r="Y195" i="6"/>
  <c r="Y206" i="6"/>
  <c r="Y169" i="6"/>
  <c r="Y203" i="6"/>
  <c r="Y161" i="6"/>
  <c r="Y185" i="6"/>
  <c r="Y189" i="6"/>
  <c r="Y148" i="6"/>
  <c r="Y132" i="6"/>
  <c r="Y147" i="6"/>
  <c r="Y154" i="6"/>
  <c r="Y157" i="6"/>
  <c r="Y141" i="6"/>
  <c r="Y125" i="6"/>
  <c r="Y109" i="6"/>
  <c r="Y93" i="6"/>
  <c r="Y77" i="6"/>
  <c r="Y112" i="6"/>
  <c r="Y96" i="6"/>
  <c r="Y80" i="6"/>
  <c r="Y135" i="6"/>
  <c r="Y119" i="6"/>
  <c r="Y99" i="6"/>
  <c r="Y83" i="6"/>
  <c r="Y171" i="6"/>
  <c r="Y196" i="6"/>
  <c r="Y207" i="6"/>
  <c r="Y144" i="6"/>
  <c r="Y128" i="6"/>
  <c r="Y159" i="6"/>
  <c r="Y150" i="6"/>
  <c r="Y153" i="6"/>
  <c r="Y137" i="6"/>
  <c r="Y121" i="6"/>
  <c r="Y105" i="6"/>
  <c r="Y89" i="6"/>
  <c r="Y124" i="6"/>
  <c r="Y108" i="6"/>
  <c r="Y92" i="6"/>
  <c r="Y76" i="6"/>
  <c r="Y131" i="6"/>
  <c r="Y115" i="6"/>
  <c r="Y95" i="6"/>
  <c r="Y79" i="6"/>
  <c r="Y164" i="6"/>
  <c r="Y188" i="6"/>
  <c r="Y192" i="6"/>
  <c r="Y146" i="6"/>
  <c r="Y130" i="6"/>
  <c r="Y114" i="6"/>
  <c r="Y98" i="6"/>
  <c r="Y82" i="6"/>
  <c r="Y178" i="6"/>
  <c r="Y183" i="6"/>
  <c r="Y204" i="6"/>
  <c r="Y177" i="6"/>
  <c r="Y194" i="6"/>
  <c r="Y210" i="6"/>
  <c r="Y172" i="6"/>
  <c r="Y197" i="6"/>
  <c r="Y208" i="6"/>
  <c r="Y86" i="6"/>
  <c r="Y162" i="6"/>
  <c r="Y181" i="6"/>
  <c r="Y134" i="6"/>
  <c r="Y163" i="6"/>
  <c r="Y186" i="6"/>
  <c r="Y202" i="6"/>
  <c r="Y118" i="6"/>
  <c r="Y187" i="6"/>
  <c r="Y199" i="6"/>
  <c r="Y102" i="6"/>
  <c r="Y191" i="6"/>
  <c r="Y176" i="6"/>
  <c r="BA4" i="1"/>
  <c r="BA202" i="1"/>
  <c r="AZ202" i="1"/>
  <c r="BA201" i="1"/>
  <c r="AZ201" i="1"/>
  <c r="BA200" i="1"/>
  <c r="AZ200" i="1"/>
  <c r="BA199" i="1"/>
  <c r="AZ199" i="1"/>
  <c r="BA198" i="1"/>
  <c r="AZ198" i="1"/>
  <c r="BA197" i="1"/>
  <c r="AZ197" i="1"/>
  <c r="BA196" i="1"/>
  <c r="AZ196" i="1"/>
  <c r="BA195" i="1"/>
  <c r="AZ195" i="1"/>
  <c r="BA194" i="1"/>
  <c r="AZ194" i="1"/>
  <c r="BA193" i="1"/>
  <c r="AZ193" i="1"/>
  <c r="BA192" i="1"/>
  <c r="AZ192" i="1"/>
  <c r="BA191" i="1"/>
  <c r="AZ191" i="1"/>
  <c r="BA190" i="1"/>
  <c r="AZ190" i="1"/>
  <c r="BA189" i="1"/>
  <c r="AZ189" i="1"/>
  <c r="BA188" i="1"/>
  <c r="AZ188" i="1"/>
  <c r="BA187" i="1"/>
  <c r="AZ187" i="1"/>
  <c r="BA186" i="1"/>
  <c r="AZ186" i="1"/>
  <c r="BA185" i="1"/>
  <c r="AZ185" i="1"/>
  <c r="BA184" i="1"/>
  <c r="AZ184" i="1"/>
  <c r="BA183" i="1"/>
  <c r="AZ183" i="1"/>
  <c r="BA182" i="1"/>
  <c r="AZ182" i="1"/>
  <c r="BA181" i="1"/>
  <c r="AZ181" i="1"/>
  <c r="BA180" i="1"/>
  <c r="AZ180" i="1"/>
  <c r="BA179" i="1"/>
  <c r="AZ179" i="1"/>
  <c r="BA178" i="1"/>
  <c r="AZ178" i="1"/>
  <c r="BA177" i="1"/>
  <c r="AZ177" i="1"/>
  <c r="BA176" i="1"/>
  <c r="AZ176" i="1"/>
  <c r="BA175" i="1"/>
  <c r="AZ175" i="1"/>
  <c r="BA174" i="1"/>
  <c r="AZ174" i="1"/>
  <c r="BA173" i="1"/>
  <c r="AZ173" i="1"/>
  <c r="BA172" i="1"/>
  <c r="AZ172" i="1"/>
  <c r="BA171" i="1"/>
  <c r="AZ171" i="1"/>
  <c r="BA170" i="1"/>
  <c r="AZ170" i="1"/>
  <c r="BA169" i="1"/>
  <c r="AZ169" i="1"/>
  <c r="BA168" i="1"/>
  <c r="AZ168" i="1"/>
  <c r="BA167" i="1"/>
  <c r="AZ167" i="1"/>
  <c r="BA166" i="1"/>
  <c r="AZ166" i="1"/>
  <c r="BA165" i="1"/>
  <c r="AZ165" i="1"/>
  <c r="BA164" i="1"/>
  <c r="AZ164" i="1"/>
  <c r="BA163" i="1"/>
  <c r="AZ163" i="1"/>
  <c r="BA162" i="1"/>
  <c r="AZ162" i="1"/>
  <c r="BA161" i="1"/>
  <c r="AZ161" i="1"/>
  <c r="BA160" i="1"/>
  <c r="AZ160" i="1"/>
  <c r="BA159" i="1"/>
  <c r="AZ159" i="1"/>
  <c r="BA158" i="1"/>
  <c r="AZ158" i="1"/>
  <c r="BA157" i="1"/>
  <c r="AZ157" i="1"/>
  <c r="BA156" i="1"/>
  <c r="AZ156" i="1"/>
  <c r="BA155" i="1"/>
  <c r="AZ155" i="1"/>
  <c r="BA154" i="1"/>
  <c r="AZ154" i="1"/>
  <c r="BA153" i="1"/>
  <c r="AZ153" i="1"/>
  <c r="BA152" i="1"/>
  <c r="AZ152" i="1"/>
  <c r="BA151" i="1"/>
  <c r="AZ151" i="1"/>
  <c r="BA150" i="1"/>
  <c r="AZ150" i="1"/>
  <c r="BA149" i="1"/>
  <c r="AZ149" i="1"/>
  <c r="BA148" i="1"/>
  <c r="AZ148" i="1"/>
  <c r="BA147" i="1"/>
  <c r="AZ147" i="1"/>
  <c r="BA146" i="1"/>
  <c r="AZ146" i="1"/>
  <c r="BA145" i="1"/>
  <c r="AZ145" i="1"/>
  <c r="BA144" i="1"/>
  <c r="AZ144" i="1"/>
  <c r="BA143" i="1"/>
  <c r="AZ143" i="1"/>
  <c r="BA142" i="1"/>
  <c r="AZ142" i="1"/>
  <c r="BA141" i="1"/>
  <c r="AZ141" i="1"/>
  <c r="BA140" i="1"/>
  <c r="AZ140" i="1"/>
  <c r="BA139" i="1"/>
  <c r="AZ139" i="1"/>
  <c r="BA138" i="1"/>
  <c r="AZ138" i="1"/>
  <c r="BA137" i="1"/>
  <c r="AZ137" i="1"/>
  <c r="BA136" i="1"/>
  <c r="AZ136" i="1"/>
  <c r="BA135" i="1"/>
  <c r="AZ135" i="1"/>
  <c r="BA134" i="1"/>
  <c r="AZ134" i="1"/>
  <c r="BA133" i="1"/>
  <c r="AZ133" i="1"/>
  <c r="BA132" i="1"/>
  <c r="AZ132" i="1"/>
  <c r="BA131" i="1"/>
  <c r="AZ131" i="1"/>
  <c r="BA130" i="1"/>
  <c r="AZ130" i="1"/>
  <c r="BA129" i="1"/>
  <c r="AZ129" i="1"/>
  <c r="BA128" i="1"/>
  <c r="AZ128" i="1"/>
  <c r="BA127" i="1"/>
  <c r="AZ127" i="1"/>
  <c r="BA126" i="1"/>
  <c r="AZ126" i="1"/>
  <c r="BA125" i="1"/>
  <c r="AZ125" i="1"/>
  <c r="BA124" i="1"/>
  <c r="AZ124" i="1"/>
  <c r="BA123" i="1"/>
  <c r="AZ123" i="1"/>
  <c r="BA122" i="1"/>
  <c r="AZ122" i="1"/>
  <c r="BA121" i="1"/>
  <c r="AZ121" i="1"/>
  <c r="BA120" i="1"/>
  <c r="AZ120" i="1"/>
  <c r="BA119" i="1"/>
  <c r="AZ119" i="1"/>
  <c r="BA118" i="1"/>
  <c r="AZ118" i="1"/>
  <c r="BA117" i="1"/>
  <c r="AZ117" i="1"/>
  <c r="BA116" i="1"/>
  <c r="AZ116" i="1"/>
  <c r="BA115" i="1"/>
  <c r="AZ115" i="1"/>
  <c r="BA114" i="1"/>
  <c r="AZ114" i="1"/>
  <c r="BA113" i="1"/>
  <c r="AZ113" i="1"/>
  <c r="BA112" i="1"/>
  <c r="AZ112" i="1"/>
  <c r="BA111" i="1"/>
  <c r="AZ111" i="1"/>
  <c r="BA110" i="1"/>
  <c r="AZ110" i="1"/>
  <c r="BA109" i="1"/>
  <c r="AZ109" i="1"/>
  <c r="BA108" i="1"/>
  <c r="AZ108" i="1"/>
  <c r="BA107" i="1"/>
  <c r="AZ107" i="1"/>
  <c r="BA106" i="1"/>
  <c r="AZ106" i="1"/>
  <c r="BA105" i="1"/>
  <c r="AZ105" i="1"/>
  <c r="BA104" i="1"/>
  <c r="AZ104" i="1"/>
  <c r="BA103" i="1"/>
  <c r="AZ103" i="1"/>
  <c r="BA102" i="1"/>
  <c r="AZ102" i="1"/>
  <c r="BA101" i="1"/>
  <c r="AZ101" i="1"/>
  <c r="BA100" i="1"/>
  <c r="AZ100" i="1"/>
  <c r="BA99" i="1"/>
  <c r="AZ99" i="1"/>
  <c r="BA98" i="1"/>
  <c r="AZ98" i="1"/>
  <c r="BA97" i="1"/>
  <c r="AZ97" i="1"/>
  <c r="BA96" i="1"/>
  <c r="AZ96" i="1"/>
  <c r="BA95" i="1"/>
  <c r="AZ95" i="1"/>
  <c r="BA94" i="1"/>
  <c r="AZ94" i="1"/>
  <c r="BA93" i="1"/>
  <c r="AZ93" i="1"/>
  <c r="BA92" i="1"/>
  <c r="AZ92" i="1"/>
  <c r="BA91" i="1"/>
  <c r="AZ91" i="1"/>
  <c r="BA90" i="1"/>
  <c r="AZ90" i="1"/>
  <c r="BA89" i="1"/>
  <c r="AZ89" i="1"/>
  <c r="BA88" i="1"/>
  <c r="AZ88" i="1"/>
  <c r="BA87" i="1"/>
  <c r="AZ87" i="1"/>
  <c r="BA86" i="1"/>
  <c r="AZ86" i="1"/>
  <c r="BA85" i="1"/>
  <c r="AZ85" i="1"/>
  <c r="BA84" i="1"/>
  <c r="AZ84" i="1"/>
  <c r="BA83" i="1"/>
  <c r="AZ83" i="1"/>
  <c r="BA82" i="1"/>
  <c r="AZ82" i="1"/>
  <c r="BA81" i="1"/>
  <c r="AZ81" i="1"/>
  <c r="BA80" i="1"/>
  <c r="AZ80" i="1"/>
  <c r="BA79" i="1"/>
  <c r="AZ79" i="1"/>
  <c r="BA78" i="1"/>
  <c r="AZ78" i="1"/>
  <c r="BA77" i="1"/>
  <c r="AZ77" i="1"/>
  <c r="BA76" i="1"/>
  <c r="AZ76" i="1"/>
  <c r="BA75" i="1"/>
  <c r="AZ75" i="1"/>
  <c r="BA74" i="1"/>
  <c r="AZ74" i="1"/>
  <c r="BA73" i="1"/>
  <c r="AZ73" i="1"/>
  <c r="BA72" i="1"/>
  <c r="AZ72" i="1"/>
  <c r="BA71" i="1"/>
  <c r="AZ71" i="1"/>
  <c r="BA70" i="1"/>
  <c r="AZ70" i="1"/>
  <c r="BA69" i="1"/>
  <c r="AZ69" i="1"/>
  <c r="BA68" i="1"/>
  <c r="AZ68" i="1"/>
  <c r="BA67" i="1"/>
  <c r="AZ67" i="1"/>
  <c r="BA66" i="1"/>
  <c r="AZ66" i="1"/>
  <c r="BA65" i="1"/>
  <c r="AZ65" i="1"/>
  <c r="BA64" i="1"/>
  <c r="AZ64" i="1"/>
  <c r="BA63" i="1"/>
  <c r="AZ63" i="1"/>
  <c r="BA62" i="1"/>
  <c r="AZ62" i="1"/>
  <c r="BA61" i="1"/>
  <c r="AZ61" i="1"/>
  <c r="BA60" i="1"/>
  <c r="AZ60" i="1"/>
  <c r="BA59" i="1"/>
  <c r="AZ59" i="1"/>
  <c r="BA58" i="1"/>
  <c r="AZ58" i="1"/>
  <c r="BA57" i="1"/>
  <c r="AZ57" i="1"/>
  <c r="BA56" i="1"/>
  <c r="AZ56" i="1"/>
  <c r="BA55" i="1"/>
  <c r="AZ55" i="1"/>
  <c r="BA54" i="1"/>
  <c r="AZ54" i="1"/>
  <c r="BA53" i="1"/>
  <c r="AZ53" i="1"/>
  <c r="BA52" i="1"/>
  <c r="AZ52" i="1"/>
  <c r="BA51" i="1"/>
  <c r="AZ51" i="1"/>
  <c r="BA50" i="1"/>
  <c r="AZ50" i="1"/>
  <c r="BA49" i="1"/>
  <c r="AZ49" i="1"/>
  <c r="BA48" i="1"/>
  <c r="AZ48" i="1"/>
  <c r="BA47" i="1"/>
  <c r="AZ47" i="1"/>
  <c r="BA46" i="1"/>
  <c r="AZ46" i="1"/>
  <c r="BA45" i="1"/>
  <c r="AZ45" i="1"/>
  <c r="BA44" i="1"/>
  <c r="AZ44" i="1"/>
  <c r="BA43" i="1"/>
  <c r="AZ43" i="1"/>
  <c r="BA42" i="1"/>
  <c r="AZ42" i="1"/>
  <c r="BA41" i="1"/>
  <c r="AZ41" i="1"/>
  <c r="BA40" i="1"/>
  <c r="AZ40" i="1"/>
  <c r="BA39" i="1"/>
  <c r="AZ39" i="1"/>
  <c r="BA38" i="1"/>
  <c r="AZ38" i="1"/>
  <c r="BA37" i="1"/>
  <c r="AZ37" i="1"/>
  <c r="BA36" i="1"/>
  <c r="AZ36" i="1"/>
  <c r="BA35" i="1"/>
  <c r="AZ35" i="1"/>
  <c r="BA34" i="1"/>
  <c r="AZ34" i="1"/>
  <c r="BA33" i="1"/>
  <c r="AZ33" i="1"/>
  <c r="BA32" i="1"/>
  <c r="AZ32" i="1"/>
  <c r="BA31" i="1"/>
  <c r="AZ31" i="1"/>
  <c r="BA30" i="1"/>
  <c r="AZ30" i="1"/>
  <c r="BA29" i="1"/>
  <c r="AZ29" i="1"/>
  <c r="BA28" i="1"/>
  <c r="AZ28" i="1"/>
  <c r="BA27" i="1"/>
  <c r="AZ27" i="1"/>
  <c r="BA26" i="1"/>
  <c r="AZ26" i="1"/>
  <c r="BA25" i="1"/>
  <c r="AZ25" i="1"/>
  <c r="BA24" i="1"/>
  <c r="AZ24" i="1"/>
  <c r="BA23" i="1"/>
  <c r="AZ23" i="1"/>
  <c r="BA22" i="1"/>
  <c r="AZ22" i="1"/>
  <c r="BA21" i="1"/>
  <c r="AZ21" i="1"/>
  <c r="BA20" i="1"/>
  <c r="AZ20" i="1"/>
  <c r="BA19" i="1"/>
  <c r="AZ19" i="1"/>
  <c r="BA18" i="1"/>
  <c r="AZ18" i="1"/>
  <c r="BA17" i="1"/>
  <c r="AZ17" i="1"/>
  <c r="BA16" i="1"/>
  <c r="AZ16" i="1"/>
  <c r="BA15" i="1"/>
  <c r="AZ15" i="1"/>
  <c r="BA14" i="1"/>
  <c r="AZ14" i="1"/>
  <c r="BA13" i="1"/>
  <c r="AZ13" i="1"/>
  <c r="BA12" i="1"/>
  <c r="AZ12" i="1"/>
  <c r="BA11" i="1"/>
  <c r="AZ11" i="1"/>
  <c r="BA10" i="1"/>
  <c r="AZ10" i="1"/>
  <c r="BA9" i="1"/>
  <c r="AZ9" i="1"/>
  <c r="BA8" i="1"/>
  <c r="AZ8" i="1"/>
  <c r="BA7" i="1"/>
  <c r="AZ7" i="1"/>
  <c r="BA6" i="1"/>
  <c r="AZ6" i="1"/>
  <c r="BA5" i="1"/>
  <c r="AZ5" i="1"/>
  <c r="AP2" i="1"/>
  <c r="AQ2" i="1"/>
  <c r="AU2" i="1"/>
  <c r="AT2" i="1"/>
  <c r="AX2" i="1"/>
  <c r="AW2" i="1"/>
  <c r="BB4" i="1"/>
  <c r="AR2" i="1"/>
  <c r="BC4" i="1"/>
  <c r="AS2" i="1"/>
  <c r="BE4" i="1"/>
  <c r="AV2" i="1"/>
  <c r="BG4" i="1"/>
  <c r="AY2" i="1"/>
  <c r="BX202" i="1"/>
  <c r="BV202" i="1"/>
  <c r="BT202" i="1"/>
  <c r="BX201" i="1"/>
  <c r="BV201" i="1"/>
  <c r="BT201" i="1"/>
  <c r="BX200" i="1"/>
  <c r="BV200" i="1"/>
  <c r="BT200" i="1"/>
  <c r="BX199" i="1"/>
  <c r="BV199" i="1"/>
  <c r="BT199" i="1"/>
  <c r="BX198" i="1"/>
  <c r="BV198" i="1"/>
  <c r="BT198" i="1"/>
  <c r="BX197" i="1"/>
  <c r="BV197" i="1"/>
  <c r="BT197" i="1"/>
  <c r="BX196" i="1"/>
  <c r="BV196" i="1"/>
  <c r="BT196" i="1"/>
  <c r="BX195" i="1"/>
  <c r="BV195" i="1"/>
  <c r="BT195" i="1"/>
  <c r="BX194" i="1"/>
  <c r="BV194" i="1"/>
  <c r="BT194" i="1"/>
  <c r="BX193" i="1"/>
  <c r="BV193" i="1"/>
  <c r="BT193" i="1"/>
  <c r="BX192" i="1"/>
  <c r="BV192" i="1"/>
  <c r="BT192" i="1"/>
  <c r="BX191" i="1"/>
  <c r="BV191" i="1"/>
  <c r="BT191" i="1"/>
  <c r="BX190" i="1"/>
  <c r="BV190" i="1"/>
  <c r="BT190" i="1"/>
  <c r="BX189" i="1"/>
  <c r="BV189" i="1"/>
  <c r="BT189" i="1"/>
  <c r="BX188" i="1"/>
  <c r="BV188" i="1"/>
  <c r="BT188" i="1"/>
  <c r="BX187" i="1"/>
  <c r="BV187" i="1"/>
  <c r="BT187" i="1"/>
  <c r="BX186" i="1"/>
  <c r="BV186" i="1"/>
  <c r="BT186" i="1"/>
  <c r="BX185" i="1"/>
  <c r="BV185" i="1"/>
  <c r="BT185" i="1"/>
  <c r="BX184" i="1"/>
  <c r="BV184" i="1"/>
  <c r="BT184" i="1"/>
  <c r="BX183" i="1"/>
  <c r="BV183" i="1"/>
  <c r="BT183" i="1"/>
  <c r="BX182" i="1"/>
  <c r="BV182" i="1"/>
  <c r="BT182" i="1"/>
  <c r="BX181" i="1"/>
  <c r="BV181" i="1"/>
  <c r="BT181" i="1"/>
  <c r="BX180" i="1"/>
  <c r="BV180" i="1"/>
  <c r="BT180" i="1"/>
  <c r="BX179" i="1"/>
  <c r="BV179" i="1"/>
  <c r="BT179" i="1"/>
  <c r="BX178" i="1"/>
  <c r="BV178" i="1"/>
  <c r="BT178" i="1"/>
  <c r="BX177" i="1"/>
  <c r="BV177" i="1"/>
  <c r="BT177" i="1"/>
  <c r="BX176" i="1"/>
  <c r="BV176" i="1"/>
  <c r="BT176" i="1"/>
  <c r="BX175" i="1"/>
  <c r="BV175" i="1"/>
  <c r="BT175" i="1"/>
  <c r="BX174" i="1"/>
  <c r="BV174" i="1"/>
  <c r="BT174" i="1"/>
  <c r="BX173" i="1"/>
  <c r="BV173" i="1"/>
  <c r="BT173" i="1"/>
  <c r="BX172" i="1"/>
  <c r="BV172" i="1"/>
  <c r="BT172" i="1"/>
  <c r="BX171" i="1"/>
  <c r="BV171" i="1"/>
  <c r="BT171" i="1"/>
  <c r="BX170" i="1"/>
  <c r="BV170" i="1"/>
  <c r="BT170" i="1"/>
  <c r="BX169" i="1"/>
  <c r="BV169" i="1"/>
  <c r="BT169" i="1"/>
  <c r="BX168" i="1"/>
  <c r="BV168" i="1"/>
  <c r="BX167" i="1"/>
  <c r="BV167" i="1"/>
  <c r="BT167" i="1"/>
  <c r="BX166" i="1"/>
  <c r="BV166" i="1"/>
  <c r="BT166" i="1"/>
  <c r="BX165" i="1"/>
  <c r="BV165" i="1"/>
  <c r="BT165" i="1"/>
  <c r="BX164" i="1"/>
  <c r="BV164" i="1"/>
  <c r="BT164" i="1"/>
  <c r="BX163" i="1"/>
  <c r="BV163" i="1"/>
  <c r="BT163" i="1"/>
  <c r="BX162" i="1"/>
  <c r="BV162" i="1"/>
  <c r="BT162" i="1"/>
  <c r="BX161" i="1"/>
  <c r="BT161" i="1"/>
  <c r="BX160" i="1"/>
  <c r="BV160" i="1"/>
  <c r="BT160" i="1"/>
  <c r="BX159" i="1"/>
  <c r="BV159" i="1"/>
  <c r="BT159" i="1"/>
  <c r="BX158" i="1"/>
  <c r="BV158" i="1"/>
  <c r="BT158" i="1"/>
  <c r="BX157" i="1"/>
  <c r="BV157" i="1"/>
  <c r="BT157" i="1"/>
  <c r="BX156" i="1"/>
  <c r="BV156" i="1"/>
  <c r="BT156" i="1"/>
  <c r="BX155" i="1"/>
  <c r="BV155" i="1"/>
  <c r="BT155" i="1"/>
  <c r="BX154" i="1"/>
  <c r="BV154" i="1"/>
  <c r="BT154" i="1"/>
  <c r="BX153" i="1"/>
  <c r="BV153" i="1"/>
  <c r="BT153" i="1"/>
  <c r="BX152" i="1"/>
  <c r="BV152" i="1"/>
  <c r="BX151" i="1"/>
  <c r="BV151" i="1"/>
  <c r="BT151" i="1"/>
  <c r="BX150" i="1"/>
  <c r="BV150" i="1"/>
  <c r="BT150" i="1"/>
  <c r="BX149" i="1"/>
  <c r="BV149" i="1"/>
  <c r="BT149" i="1"/>
  <c r="BX148" i="1"/>
  <c r="BV148" i="1"/>
  <c r="BT148" i="1"/>
  <c r="BX147" i="1"/>
  <c r="BV147" i="1"/>
  <c r="BT147" i="1"/>
  <c r="BX146" i="1"/>
  <c r="BV146" i="1"/>
  <c r="BT146" i="1"/>
  <c r="BX145" i="1"/>
  <c r="BV145" i="1"/>
  <c r="BX144" i="1"/>
  <c r="BV144" i="1"/>
  <c r="BT144" i="1"/>
  <c r="BX143" i="1"/>
  <c r="BV143" i="1"/>
  <c r="BT143" i="1"/>
  <c r="BX142" i="1"/>
  <c r="BV142" i="1"/>
  <c r="BT142" i="1"/>
  <c r="BX141" i="1"/>
  <c r="BV141" i="1"/>
  <c r="BT141" i="1"/>
  <c r="BX140" i="1"/>
  <c r="BV140" i="1"/>
  <c r="BT140" i="1"/>
  <c r="BX139" i="1"/>
  <c r="BV139" i="1"/>
  <c r="BT139" i="1"/>
  <c r="BX138" i="1"/>
  <c r="BV138" i="1"/>
  <c r="BT138" i="1"/>
  <c r="BX137" i="1"/>
  <c r="BV137" i="1"/>
  <c r="BT137" i="1"/>
  <c r="BX136" i="1"/>
  <c r="BV136" i="1"/>
  <c r="BT136" i="1"/>
  <c r="BX135" i="1"/>
  <c r="BV135" i="1"/>
  <c r="BT135" i="1"/>
  <c r="BX134" i="1"/>
  <c r="BV134" i="1"/>
  <c r="BT134" i="1"/>
  <c r="BX133" i="1"/>
  <c r="BV133" i="1"/>
  <c r="BT133" i="1"/>
  <c r="BX132" i="1"/>
  <c r="BV132" i="1"/>
  <c r="BT132" i="1"/>
  <c r="BX131" i="1"/>
  <c r="BV131" i="1"/>
  <c r="BT131" i="1"/>
  <c r="BX130" i="1"/>
  <c r="BV130" i="1"/>
  <c r="BT130" i="1"/>
  <c r="BX129" i="1"/>
  <c r="BT129" i="1"/>
  <c r="BX128" i="1"/>
  <c r="BV128" i="1"/>
  <c r="BX127" i="1"/>
  <c r="BV127" i="1"/>
  <c r="BT127" i="1"/>
  <c r="BX126" i="1"/>
  <c r="BV126" i="1"/>
  <c r="BT126" i="1"/>
  <c r="BX125" i="1"/>
  <c r="BV125" i="1"/>
  <c r="BT125" i="1"/>
  <c r="BX124" i="1"/>
  <c r="BV124" i="1"/>
  <c r="BT124" i="1"/>
  <c r="BX123" i="1"/>
  <c r="BV123" i="1"/>
  <c r="BT123" i="1"/>
  <c r="BX122" i="1"/>
  <c r="BV122" i="1"/>
  <c r="BT122" i="1"/>
  <c r="BX121" i="1"/>
  <c r="BV121" i="1"/>
  <c r="BT121" i="1"/>
  <c r="BV120" i="1"/>
  <c r="BX119" i="1"/>
  <c r="BV119" i="1"/>
  <c r="BT119" i="1"/>
  <c r="BX118" i="1"/>
  <c r="BV118" i="1"/>
  <c r="BT118" i="1"/>
  <c r="BX117" i="1"/>
  <c r="BV117" i="1"/>
  <c r="BT117" i="1"/>
  <c r="BX116" i="1"/>
  <c r="BV116" i="1"/>
  <c r="BT116" i="1"/>
  <c r="BX115" i="1"/>
  <c r="BV115" i="1"/>
  <c r="BT115" i="1"/>
  <c r="BX114" i="1"/>
  <c r="BV114" i="1"/>
  <c r="BT114" i="1"/>
  <c r="BX113" i="1"/>
  <c r="BV113" i="1"/>
  <c r="BT113" i="1"/>
  <c r="BX112" i="1"/>
  <c r="BV112" i="1"/>
  <c r="BT112" i="1"/>
  <c r="BX111" i="1"/>
  <c r="BV111" i="1"/>
  <c r="BT111" i="1"/>
  <c r="BX110" i="1"/>
  <c r="BV110" i="1"/>
  <c r="BT110" i="1"/>
  <c r="BX109" i="1"/>
  <c r="BV109" i="1"/>
  <c r="BT109" i="1"/>
  <c r="BX108" i="1"/>
  <c r="BV108" i="1"/>
  <c r="BT108" i="1"/>
  <c r="BX107" i="1"/>
  <c r="BV107" i="1"/>
  <c r="BT107" i="1"/>
  <c r="BX106" i="1"/>
  <c r="BV106" i="1"/>
  <c r="BT106" i="1"/>
  <c r="BX105" i="1"/>
  <c r="BV105" i="1"/>
  <c r="BX104" i="1"/>
  <c r="BV104" i="1"/>
  <c r="BT104" i="1"/>
  <c r="BX103" i="1"/>
  <c r="BV103" i="1"/>
  <c r="BT103" i="1"/>
  <c r="BX102" i="1"/>
  <c r="BV102" i="1"/>
  <c r="BT102" i="1"/>
  <c r="BX101" i="1"/>
  <c r="BV101" i="1"/>
  <c r="BT101" i="1"/>
  <c r="BX100" i="1"/>
  <c r="BV100" i="1"/>
  <c r="BT100" i="1"/>
  <c r="BX99" i="1"/>
  <c r="BV99" i="1"/>
  <c r="BT99" i="1"/>
  <c r="BX98" i="1"/>
  <c r="BV98" i="1"/>
  <c r="BT98" i="1"/>
  <c r="BX97" i="1"/>
  <c r="BV97" i="1"/>
  <c r="BT97" i="1"/>
  <c r="BX96" i="1"/>
  <c r="BV96" i="1"/>
  <c r="BX95" i="1"/>
  <c r="BV95" i="1"/>
  <c r="BT95" i="1"/>
  <c r="BX94" i="1"/>
  <c r="BV94" i="1"/>
  <c r="BT94" i="1"/>
  <c r="BX93" i="1"/>
  <c r="BV93" i="1"/>
  <c r="BT93" i="1"/>
  <c r="BX92" i="1"/>
  <c r="BV92" i="1"/>
  <c r="BT92" i="1"/>
  <c r="BX91" i="1"/>
  <c r="BV91" i="1"/>
  <c r="BT91" i="1"/>
  <c r="BX90" i="1"/>
  <c r="BV90" i="1"/>
  <c r="BT90" i="1"/>
  <c r="BX89" i="1"/>
  <c r="BV89" i="1"/>
  <c r="BT89" i="1"/>
  <c r="BV88" i="1"/>
  <c r="BX87" i="1"/>
  <c r="BV87" i="1"/>
  <c r="BT87" i="1"/>
  <c r="BX86" i="1"/>
  <c r="BV86" i="1"/>
  <c r="BT86" i="1"/>
  <c r="BX85" i="1"/>
  <c r="BV85" i="1"/>
  <c r="BT85" i="1"/>
  <c r="BX84" i="1"/>
  <c r="BV84" i="1"/>
  <c r="BT84" i="1"/>
  <c r="BX83" i="1"/>
  <c r="BV83" i="1"/>
  <c r="BT83" i="1"/>
  <c r="BX82" i="1"/>
  <c r="BV82" i="1"/>
  <c r="BT82" i="1"/>
  <c r="BX81" i="1"/>
  <c r="BV81" i="1"/>
  <c r="BT81" i="1"/>
  <c r="BV80" i="1"/>
  <c r="BT80" i="1"/>
  <c r="BX79" i="1"/>
  <c r="BV79" i="1"/>
  <c r="BT79" i="1"/>
  <c r="BX78" i="1"/>
  <c r="BV78" i="1"/>
  <c r="BT78" i="1"/>
  <c r="BX77" i="1"/>
  <c r="BV77" i="1"/>
  <c r="BT77" i="1"/>
  <c r="BX76" i="1"/>
  <c r="BV76" i="1"/>
  <c r="BT76" i="1"/>
  <c r="BX75" i="1"/>
  <c r="BV75" i="1"/>
  <c r="BT75" i="1"/>
  <c r="BX74" i="1"/>
  <c r="BV74" i="1"/>
  <c r="BT74" i="1"/>
  <c r="BX73" i="1"/>
  <c r="BV73" i="1"/>
  <c r="BT73" i="1"/>
  <c r="BX72" i="1"/>
  <c r="BV72" i="1"/>
  <c r="BT72" i="1"/>
  <c r="BX71" i="1"/>
  <c r="BV71" i="1"/>
  <c r="BT71" i="1"/>
  <c r="BX70" i="1"/>
  <c r="BV70" i="1"/>
  <c r="BT70" i="1"/>
  <c r="BX69" i="1"/>
  <c r="BV69" i="1"/>
  <c r="BT69" i="1"/>
  <c r="BX68" i="1"/>
  <c r="BV68" i="1"/>
  <c r="BT68" i="1"/>
  <c r="BX67" i="1"/>
  <c r="BV67" i="1"/>
  <c r="BT67" i="1"/>
  <c r="BX66" i="1"/>
  <c r="BV66" i="1"/>
  <c r="BT66" i="1"/>
  <c r="BX65" i="1"/>
  <c r="BV65" i="1"/>
  <c r="BT65" i="1"/>
  <c r="BX64" i="1"/>
  <c r="BV64" i="1"/>
  <c r="BX63" i="1"/>
  <c r="BV63" i="1"/>
  <c r="BT63" i="1"/>
  <c r="BX62" i="1"/>
  <c r="BV62" i="1"/>
  <c r="BT62" i="1"/>
  <c r="BX61" i="1"/>
  <c r="BV61" i="1"/>
  <c r="BT61" i="1"/>
  <c r="BX60" i="1"/>
  <c r="BV60" i="1"/>
  <c r="BT60" i="1"/>
  <c r="BX59" i="1"/>
  <c r="BV59" i="1"/>
  <c r="BT59" i="1"/>
  <c r="BX58" i="1"/>
  <c r="BV58" i="1"/>
  <c r="BT58" i="1"/>
  <c r="BX57" i="1"/>
  <c r="BV57" i="1"/>
  <c r="BT57" i="1"/>
  <c r="BV56" i="1"/>
  <c r="BX55" i="1"/>
  <c r="BV55" i="1"/>
  <c r="BT55" i="1"/>
  <c r="BX54" i="1"/>
  <c r="BV54" i="1"/>
  <c r="BT54" i="1"/>
  <c r="BX53" i="1"/>
  <c r="BV53" i="1"/>
  <c r="BT53" i="1"/>
  <c r="BX52" i="1"/>
  <c r="BV52" i="1"/>
  <c r="BT52" i="1"/>
  <c r="BX51" i="1"/>
  <c r="BV51" i="1"/>
  <c r="BT51" i="1"/>
  <c r="BX50" i="1"/>
  <c r="BV50" i="1"/>
  <c r="BT50" i="1"/>
  <c r="BX49" i="1"/>
  <c r="BV49" i="1"/>
  <c r="BT49" i="1"/>
  <c r="BX48" i="1"/>
  <c r="BV48" i="1"/>
  <c r="BT48" i="1"/>
  <c r="BX47" i="1"/>
  <c r="BV47" i="1"/>
  <c r="BT47" i="1"/>
  <c r="BX46" i="1"/>
  <c r="BV46" i="1"/>
  <c r="BT46" i="1"/>
  <c r="BX45" i="1"/>
  <c r="BV45" i="1"/>
  <c r="BT45" i="1"/>
  <c r="BX44" i="1"/>
  <c r="BV44" i="1"/>
  <c r="BT44" i="1"/>
  <c r="BX43" i="1"/>
  <c r="BV43" i="1"/>
  <c r="BT43" i="1"/>
  <c r="BX42" i="1"/>
  <c r="BV42" i="1"/>
  <c r="BT42" i="1"/>
  <c r="BX41" i="1"/>
  <c r="BT41" i="1"/>
  <c r="BX40" i="1"/>
  <c r="BV40" i="1"/>
  <c r="BT40" i="1"/>
  <c r="BX39" i="1"/>
  <c r="BV39" i="1"/>
  <c r="BT39" i="1"/>
  <c r="BX38" i="1"/>
  <c r="BV38" i="1"/>
  <c r="BT38" i="1"/>
  <c r="BX37" i="1"/>
  <c r="BV37" i="1"/>
  <c r="BT37" i="1"/>
  <c r="BX36" i="1"/>
  <c r="BV36" i="1"/>
  <c r="BT36" i="1"/>
  <c r="BX35" i="1"/>
  <c r="BV35" i="1"/>
  <c r="BT35" i="1"/>
  <c r="BX34" i="1"/>
  <c r="BV34" i="1"/>
  <c r="BT34" i="1"/>
  <c r="BX33" i="1"/>
  <c r="BV33" i="1"/>
  <c r="BT33" i="1"/>
  <c r="BX32" i="1"/>
  <c r="BV32" i="1"/>
  <c r="BX31" i="1"/>
  <c r="P38" i="7" s="1"/>
  <c r="BV31" i="1"/>
  <c r="L38" i="7" s="1"/>
  <c r="BT31" i="1"/>
  <c r="H38" i="7" s="1"/>
  <c r="BX30" i="1"/>
  <c r="P37" i="7" s="1"/>
  <c r="BV30" i="1"/>
  <c r="L37" i="7" s="1"/>
  <c r="BT30" i="1"/>
  <c r="H37" i="7" s="1"/>
  <c r="BX29" i="1"/>
  <c r="P36" i="7" s="1"/>
  <c r="BV29" i="1"/>
  <c r="L36" i="7" s="1"/>
  <c r="BT29" i="1"/>
  <c r="H36" i="7" s="1"/>
  <c r="BX28" i="1"/>
  <c r="P35" i="7" s="1"/>
  <c r="BV28" i="1"/>
  <c r="L35" i="7" s="1"/>
  <c r="BT28" i="1"/>
  <c r="H35" i="7" s="1"/>
  <c r="BX27" i="1"/>
  <c r="P34" i="7" s="1"/>
  <c r="BV27" i="1"/>
  <c r="L34" i="7" s="1"/>
  <c r="BT27" i="1"/>
  <c r="H34" i="7" s="1"/>
  <c r="BX26" i="1"/>
  <c r="P33" i="7" s="1"/>
  <c r="BV26" i="1"/>
  <c r="L33" i="7" s="1"/>
  <c r="BT26" i="1"/>
  <c r="H33" i="7" s="1"/>
  <c r="BX25" i="1"/>
  <c r="P32" i="7" s="1"/>
  <c r="BV25" i="1"/>
  <c r="L32" i="7" s="1"/>
  <c r="BT25" i="1"/>
  <c r="H32" i="7" s="1"/>
  <c r="BV24" i="1"/>
  <c r="L31" i="7" s="1"/>
  <c r="BX23" i="1"/>
  <c r="P30" i="7" s="1"/>
  <c r="BV23" i="1"/>
  <c r="L30" i="7" s="1"/>
  <c r="BT23" i="1"/>
  <c r="H30" i="7" s="1"/>
  <c r="BX22" i="1"/>
  <c r="P29" i="7" s="1"/>
  <c r="BV22" i="1"/>
  <c r="L29" i="7" s="1"/>
  <c r="BT22" i="1"/>
  <c r="H29" i="7" s="1"/>
  <c r="BX21" i="1"/>
  <c r="P28" i="7" s="1"/>
  <c r="BV21" i="1"/>
  <c r="L28" i="7" s="1"/>
  <c r="BT21" i="1"/>
  <c r="H28" i="7" s="1"/>
  <c r="BX20" i="1"/>
  <c r="P27" i="7" s="1"/>
  <c r="BV20" i="1"/>
  <c r="L27" i="7" s="1"/>
  <c r="BT20" i="1"/>
  <c r="H27" i="7" s="1"/>
  <c r="BX19" i="1"/>
  <c r="P26" i="7" s="1"/>
  <c r="BV19" i="1"/>
  <c r="L26" i="7" s="1"/>
  <c r="BT19" i="1"/>
  <c r="H26" i="7" s="1"/>
  <c r="BX18" i="1"/>
  <c r="P25" i="7" s="1"/>
  <c r="BV18" i="1"/>
  <c r="L25" i="7" s="1"/>
  <c r="BT18" i="1"/>
  <c r="H25" i="7" s="1"/>
  <c r="BX17" i="1"/>
  <c r="P24" i="7" s="1"/>
  <c r="BX16" i="1"/>
  <c r="P23" i="7" s="1"/>
  <c r="BV16" i="1"/>
  <c r="L23" i="7" s="1"/>
  <c r="BT16" i="1"/>
  <c r="H23" i="7" s="1"/>
  <c r="BX15" i="1"/>
  <c r="P22" i="7" s="1"/>
  <c r="BV15" i="1"/>
  <c r="L22" i="7" s="1"/>
  <c r="BT15" i="1"/>
  <c r="H22" i="7" s="1"/>
  <c r="BX14" i="1"/>
  <c r="P21" i="7" s="1"/>
  <c r="BV14" i="1"/>
  <c r="L21" i="7" s="1"/>
  <c r="BT14" i="1"/>
  <c r="H21" i="7" s="1"/>
  <c r="BX13" i="1"/>
  <c r="P20" i="7" s="1"/>
  <c r="BV13" i="1"/>
  <c r="L20" i="7" s="1"/>
  <c r="BT13" i="1"/>
  <c r="H20" i="7" s="1"/>
  <c r="BX10" i="1"/>
  <c r="P17" i="7" s="1"/>
  <c r="BV10" i="1"/>
  <c r="L17" i="7" s="1"/>
  <c r="BT10" i="1"/>
  <c r="H17" i="7" s="1"/>
  <c r="BX9" i="1"/>
  <c r="P16" i="7" s="1"/>
  <c r="BV9" i="1"/>
  <c r="L16" i="7" s="1"/>
  <c r="BT9" i="1"/>
  <c r="H16" i="7" s="1"/>
  <c r="BV7" i="1"/>
  <c r="L14" i="7" s="1"/>
  <c r="BV6" i="1"/>
  <c r="L13" i="7" s="1"/>
  <c r="BX5" i="1"/>
  <c r="P12" i="7" s="1"/>
  <c r="BV5" i="1"/>
  <c r="L12" i="7" s="1"/>
  <c r="BT5" i="1"/>
  <c r="H12" i="7" s="1"/>
  <c r="BF202" i="1"/>
  <c r="BD202" i="1"/>
  <c r="BB202" i="1"/>
  <c r="BF201" i="1"/>
  <c r="BD201" i="1"/>
  <c r="BB201" i="1"/>
  <c r="BF200" i="1"/>
  <c r="BD200" i="1"/>
  <c r="BB200" i="1"/>
  <c r="BF199" i="1"/>
  <c r="BD199" i="1"/>
  <c r="BB199" i="1"/>
  <c r="BF198" i="1"/>
  <c r="BD198" i="1"/>
  <c r="BB198" i="1"/>
  <c r="BF197" i="1"/>
  <c r="BD197" i="1"/>
  <c r="BB197" i="1"/>
  <c r="BF196" i="1"/>
  <c r="BD196" i="1"/>
  <c r="BB196" i="1"/>
  <c r="BF195" i="1"/>
  <c r="BD195" i="1"/>
  <c r="BB195" i="1"/>
  <c r="BF194" i="1"/>
  <c r="BD194" i="1"/>
  <c r="BB194" i="1"/>
  <c r="BF193" i="1"/>
  <c r="BD193" i="1"/>
  <c r="BB193" i="1"/>
  <c r="BF192" i="1"/>
  <c r="BD192" i="1"/>
  <c r="BB192" i="1"/>
  <c r="BF191" i="1"/>
  <c r="BD191" i="1"/>
  <c r="BB191" i="1"/>
  <c r="BF190" i="1"/>
  <c r="BD190" i="1"/>
  <c r="BB190" i="1"/>
  <c r="BF189" i="1"/>
  <c r="BD189" i="1"/>
  <c r="BB189" i="1"/>
  <c r="BF188" i="1"/>
  <c r="BD188" i="1"/>
  <c r="BB188" i="1"/>
  <c r="BF187" i="1"/>
  <c r="BD187" i="1"/>
  <c r="BB187" i="1"/>
  <c r="BF186" i="1"/>
  <c r="BD186" i="1"/>
  <c r="BB186" i="1"/>
  <c r="BF185" i="1"/>
  <c r="BD185" i="1"/>
  <c r="BB185" i="1"/>
  <c r="BF184" i="1"/>
  <c r="BD184" i="1"/>
  <c r="BB184" i="1"/>
  <c r="BF183" i="1"/>
  <c r="BD183" i="1"/>
  <c r="BB183" i="1"/>
  <c r="BF182" i="1"/>
  <c r="BD182" i="1"/>
  <c r="BB182" i="1"/>
  <c r="BF181" i="1"/>
  <c r="BD181" i="1"/>
  <c r="BB181" i="1"/>
  <c r="BF180" i="1"/>
  <c r="BD180" i="1"/>
  <c r="BB180" i="1"/>
  <c r="BF179" i="1"/>
  <c r="BD179" i="1"/>
  <c r="BB179" i="1"/>
  <c r="BF178" i="1"/>
  <c r="BD178" i="1"/>
  <c r="BB178" i="1"/>
  <c r="BF177" i="1"/>
  <c r="BD177" i="1"/>
  <c r="BB177" i="1"/>
  <c r="BF176" i="1"/>
  <c r="BD176" i="1"/>
  <c r="BB176" i="1"/>
  <c r="BF175" i="1"/>
  <c r="BD175" i="1"/>
  <c r="BB175" i="1"/>
  <c r="BF174" i="1"/>
  <c r="BD174" i="1"/>
  <c r="BB174" i="1"/>
  <c r="BF173" i="1"/>
  <c r="BD173" i="1"/>
  <c r="BB173" i="1"/>
  <c r="BF172" i="1"/>
  <c r="BD172" i="1"/>
  <c r="BB172" i="1"/>
  <c r="BF171" i="1"/>
  <c r="BD171" i="1"/>
  <c r="BB171" i="1"/>
  <c r="BF170" i="1"/>
  <c r="BD170" i="1"/>
  <c r="BB170" i="1"/>
  <c r="BF169" i="1"/>
  <c r="BD169" i="1"/>
  <c r="BB169" i="1"/>
  <c r="BF168" i="1"/>
  <c r="BD168" i="1"/>
  <c r="BB168" i="1"/>
  <c r="BF167" i="1"/>
  <c r="BD167" i="1"/>
  <c r="BB167" i="1"/>
  <c r="BF166" i="1"/>
  <c r="BD166" i="1"/>
  <c r="BB166" i="1"/>
  <c r="BF165" i="1"/>
  <c r="BD165" i="1"/>
  <c r="BB165" i="1"/>
  <c r="BF164" i="1"/>
  <c r="BD164" i="1"/>
  <c r="BB164" i="1"/>
  <c r="BF163" i="1"/>
  <c r="BD163" i="1"/>
  <c r="BB163" i="1"/>
  <c r="BF162" i="1"/>
  <c r="BD162" i="1"/>
  <c r="BB162" i="1"/>
  <c r="BF161" i="1"/>
  <c r="BD161" i="1"/>
  <c r="BB161" i="1"/>
  <c r="BF160" i="1"/>
  <c r="BD160" i="1"/>
  <c r="BB160" i="1"/>
  <c r="BF159" i="1"/>
  <c r="BD159" i="1"/>
  <c r="BB159" i="1"/>
  <c r="BF158" i="1"/>
  <c r="BD158" i="1"/>
  <c r="BB158" i="1"/>
  <c r="BF157" i="1"/>
  <c r="BD157" i="1"/>
  <c r="BB157" i="1"/>
  <c r="BF156" i="1"/>
  <c r="BD156" i="1"/>
  <c r="BB156" i="1"/>
  <c r="BF155" i="1"/>
  <c r="BD155" i="1"/>
  <c r="BB155" i="1"/>
  <c r="BF154" i="1"/>
  <c r="BD154" i="1"/>
  <c r="BB154" i="1"/>
  <c r="BF153" i="1"/>
  <c r="BD153" i="1"/>
  <c r="BB153" i="1"/>
  <c r="BF152" i="1"/>
  <c r="BD152" i="1"/>
  <c r="BB152" i="1"/>
  <c r="BF151" i="1"/>
  <c r="BD151" i="1"/>
  <c r="BB151" i="1"/>
  <c r="BF150" i="1"/>
  <c r="BD150" i="1"/>
  <c r="BB150" i="1"/>
  <c r="BF149" i="1"/>
  <c r="BD149" i="1"/>
  <c r="BB149" i="1"/>
  <c r="BF148" i="1"/>
  <c r="BD148" i="1"/>
  <c r="BB148" i="1"/>
  <c r="BF147" i="1"/>
  <c r="BD147" i="1"/>
  <c r="BB147" i="1"/>
  <c r="BF146" i="1"/>
  <c r="BD146" i="1"/>
  <c r="BB146" i="1"/>
  <c r="BF145" i="1"/>
  <c r="BD145" i="1"/>
  <c r="BB145" i="1"/>
  <c r="BF144" i="1"/>
  <c r="BD144" i="1"/>
  <c r="BB144" i="1"/>
  <c r="BF143" i="1"/>
  <c r="BD143" i="1"/>
  <c r="BB143" i="1"/>
  <c r="BF142" i="1"/>
  <c r="BD142" i="1"/>
  <c r="BB142" i="1"/>
  <c r="BF141" i="1"/>
  <c r="BD141" i="1"/>
  <c r="BB141" i="1"/>
  <c r="BF140" i="1"/>
  <c r="BD140" i="1"/>
  <c r="BB140" i="1"/>
  <c r="BF139" i="1"/>
  <c r="BD139" i="1"/>
  <c r="BB139" i="1"/>
  <c r="BF138" i="1"/>
  <c r="BD138" i="1"/>
  <c r="BB138" i="1"/>
  <c r="BF137" i="1"/>
  <c r="BD137" i="1"/>
  <c r="BB137" i="1"/>
  <c r="BF136" i="1"/>
  <c r="BD136" i="1"/>
  <c r="BB136" i="1"/>
  <c r="BF135" i="1"/>
  <c r="BD135" i="1"/>
  <c r="BB135" i="1"/>
  <c r="BF134" i="1"/>
  <c r="BD134" i="1"/>
  <c r="BB134" i="1"/>
  <c r="BF133" i="1"/>
  <c r="BD133" i="1"/>
  <c r="BB133" i="1"/>
  <c r="BF132" i="1"/>
  <c r="BD132" i="1"/>
  <c r="BB132" i="1"/>
  <c r="BF131" i="1"/>
  <c r="BD131" i="1"/>
  <c r="BB131" i="1"/>
  <c r="BF130" i="1"/>
  <c r="BD130" i="1"/>
  <c r="BB130" i="1"/>
  <c r="BF129" i="1"/>
  <c r="BD129" i="1"/>
  <c r="BB129" i="1"/>
  <c r="BF128" i="1"/>
  <c r="BD128" i="1"/>
  <c r="BB128" i="1"/>
  <c r="BF127" i="1"/>
  <c r="BD127" i="1"/>
  <c r="BB127" i="1"/>
  <c r="BF126" i="1"/>
  <c r="BD126" i="1"/>
  <c r="BB126" i="1"/>
  <c r="BF125" i="1"/>
  <c r="BD125" i="1"/>
  <c r="BB125" i="1"/>
  <c r="BF124" i="1"/>
  <c r="BD124" i="1"/>
  <c r="BB124" i="1"/>
  <c r="BF123" i="1"/>
  <c r="BD123" i="1"/>
  <c r="BB123" i="1"/>
  <c r="BF122" i="1"/>
  <c r="BD122" i="1"/>
  <c r="BB122" i="1"/>
  <c r="BF121" i="1"/>
  <c r="BD121" i="1"/>
  <c r="BB121" i="1"/>
  <c r="BF120" i="1"/>
  <c r="BD120" i="1"/>
  <c r="BB120" i="1"/>
  <c r="BF119" i="1"/>
  <c r="BD119" i="1"/>
  <c r="BB119" i="1"/>
  <c r="BF118" i="1"/>
  <c r="BD118" i="1"/>
  <c r="BB118" i="1"/>
  <c r="BF117" i="1"/>
  <c r="BD117" i="1"/>
  <c r="BB117" i="1"/>
  <c r="BF116" i="1"/>
  <c r="BD116" i="1"/>
  <c r="BB116" i="1"/>
  <c r="BF115" i="1"/>
  <c r="BD115" i="1"/>
  <c r="BB115" i="1"/>
  <c r="BF114" i="1"/>
  <c r="BD114" i="1"/>
  <c r="BB114" i="1"/>
  <c r="BF113" i="1"/>
  <c r="BD113" i="1"/>
  <c r="BB113" i="1"/>
  <c r="BF112" i="1"/>
  <c r="BD112" i="1"/>
  <c r="BB112" i="1"/>
  <c r="BF111" i="1"/>
  <c r="BD111" i="1"/>
  <c r="BB111" i="1"/>
  <c r="BF110" i="1"/>
  <c r="BD110" i="1"/>
  <c r="BB110" i="1"/>
  <c r="BF109" i="1"/>
  <c r="BD109" i="1"/>
  <c r="BB109" i="1"/>
  <c r="BF108" i="1"/>
  <c r="BD108" i="1"/>
  <c r="BB108" i="1"/>
  <c r="BF107" i="1"/>
  <c r="BD107" i="1"/>
  <c r="BB107" i="1"/>
  <c r="BF106" i="1"/>
  <c r="BD106" i="1"/>
  <c r="BB106" i="1"/>
  <c r="BF105" i="1"/>
  <c r="BD105" i="1"/>
  <c r="BB105" i="1"/>
  <c r="BF104" i="1"/>
  <c r="BD104" i="1"/>
  <c r="BB104" i="1"/>
  <c r="BF103" i="1"/>
  <c r="BD103" i="1"/>
  <c r="BB103" i="1"/>
  <c r="BF102" i="1"/>
  <c r="BD102" i="1"/>
  <c r="BB102" i="1"/>
  <c r="BF101" i="1"/>
  <c r="BD101" i="1"/>
  <c r="BB101" i="1"/>
  <c r="BF100" i="1"/>
  <c r="BD100" i="1"/>
  <c r="BB100" i="1"/>
  <c r="BF99" i="1"/>
  <c r="BD99" i="1"/>
  <c r="BB99" i="1"/>
  <c r="BF98" i="1"/>
  <c r="BD98" i="1"/>
  <c r="BB98" i="1"/>
  <c r="BF97" i="1"/>
  <c r="BD97" i="1"/>
  <c r="BB97" i="1"/>
  <c r="BF96" i="1"/>
  <c r="BD96" i="1"/>
  <c r="BB96" i="1"/>
  <c r="BF95" i="1"/>
  <c r="BD95" i="1"/>
  <c r="BB95" i="1"/>
  <c r="BF94" i="1"/>
  <c r="BD94" i="1"/>
  <c r="BB94" i="1"/>
  <c r="BF93" i="1"/>
  <c r="BD93" i="1"/>
  <c r="BB93" i="1"/>
  <c r="BF92" i="1"/>
  <c r="BD92" i="1"/>
  <c r="BB92" i="1"/>
  <c r="BF91" i="1"/>
  <c r="BD91" i="1"/>
  <c r="BB91" i="1"/>
  <c r="BF90" i="1"/>
  <c r="BD90" i="1"/>
  <c r="BB90" i="1"/>
  <c r="BF89" i="1"/>
  <c r="BD89" i="1"/>
  <c r="BB89" i="1"/>
  <c r="BF88" i="1"/>
  <c r="BD88" i="1"/>
  <c r="BB88" i="1"/>
  <c r="BF87" i="1"/>
  <c r="BD87" i="1"/>
  <c r="BB87" i="1"/>
  <c r="BF86" i="1"/>
  <c r="BD86" i="1"/>
  <c r="BB86" i="1"/>
  <c r="BF85" i="1"/>
  <c r="BD85" i="1"/>
  <c r="BB85" i="1"/>
  <c r="BF84" i="1"/>
  <c r="BD84" i="1"/>
  <c r="BB84" i="1"/>
  <c r="BF83" i="1"/>
  <c r="BD83" i="1"/>
  <c r="BB83" i="1"/>
  <c r="BF82" i="1"/>
  <c r="BD82" i="1"/>
  <c r="BB82" i="1"/>
  <c r="BF81" i="1"/>
  <c r="BD81" i="1"/>
  <c r="BB81" i="1"/>
  <c r="BF80" i="1"/>
  <c r="BD80" i="1"/>
  <c r="BB80" i="1"/>
  <c r="BF79" i="1"/>
  <c r="BD79" i="1"/>
  <c r="BB79" i="1"/>
  <c r="BF78" i="1"/>
  <c r="BD78" i="1"/>
  <c r="BB78" i="1"/>
  <c r="BF77" i="1"/>
  <c r="BD77" i="1"/>
  <c r="BB77" i="1"/>
  <c r="BF76" i="1"/>
  <c r="BD76" i="1"/>
  <c r="BB76" i="1"/>
  <c r="BF75" i="1"/>
  <c r="BD75" i="1"/>
  <c r="BB75" i="1"/>
  <c r="BF74" i="1"/>
  <c r="BD74" i="1"/>
  <c r="BB74" i="1"/>
  <c r="BF73" i="1"/>
  <c r="BD73" i="1"/>
  <c r="BB73" i="1"/>
  <c r="BF72" i="1"/>
  <c r="BD72" i="1"/>
  <c r="BB72" i="1"/>
  <c r="BF71" i="1"/>
  <c r="BD71" i="1"/>
  <c r="BB71" i="1"/>
  <c r="BF70" i="1"/>
  <c r="BD70" i="1"/>
  <c r="BB70" i="1"/>
  <c r="BF69" i="1"/>
  <c r="BD69" i="1"/>
  <c r="BB69" i="1"/>
  <c r="BF68" i="1"/>
  <c r="BD68" i="1"/>
  <c r="BB68" i="1"/>
  <c r="BF67" i="1"/>
  <c r="BD67" i="1"/>
  <c r="BB67" i="1"/>
  <c r="BF66" i="1"/>
  <c r="BD66" i="1"/>
  <c r="BB66" i="1"/>
  <c r="BF65" i="1"/>
  <c r="BD65" i="1"/>
  <c r="BB65" i="1"/>
  <c r="BF64" i="1"/>
  <c r="BD64" i="1"/>
  <c r="BB64" i="1"/>
  <c r="BF63" i="1"/>
  <c r="BD63" i="1"/>
  <c r="BB63" i="1"/>
  <c r="BF62" i="1"/>
  <c r="BD62" i="1"/>
  <c r="BB62" i="1"/>
  <c r="BF61" i="1"/>
  <c r="BD61" i="1"/>
  <c r="BB61" i="1"/>
  <c r="BF60" i="1"/>
  <c r="BD60" i="1"/>
  <c r="BB60" i="1"/>
  <c r="BF59" i="1"/>
  <c r="BD59" i="1"/>
  <c r="BB59" i="1"/>
  <c r="BF58" i="1"/>
  <c r="BD58" i="1"/>
  <c r="BB58" i="1"/>
  <c r="BF57" i="1"/>
  <c r="BD57" i="1"/>
  <c r="BB57" i="1"/>
  <c r="BF56" i="1"/>
  <c r="BD56" i="1"/>
  <c r="BB56" i="1"/>
  <c r="BF55" i="1"/>
  <c r="BD55" i="1"/>
  <c r="BB55" i="1"/>
  <c r="BF54" i="1"/>
  <c r="BD54" i="1"/>
  <c r="BB54" i="1"/>
  <c r="BF53" i="1"/>
  <c r="BD53" i="1"/>
  <c r="BB53" i="1"/>
  <c r="BF52" i="1"/>
  <c r="BD52" i="1"/>
  <c r="BB52" i="1"/>
  <c r="BF51" i="1"/>
  <c r="BD51" i="1"/>
  <c r="BB51" i="1"/>
  <c r="BF50" i="1"/>
  <c r="BD50" i="1"/>
  <c r="BB50" i="1"/>
  <c r="BF49" i="1"/>
  <c r="BD49" i="1"/>
  <c r="BB49" i="1"/>
  <c r="BF48" i="1"/>
  <c r="BD48" i="1"/>
  <c r="BB48" i="1"/>
  <c r="BF47" i="1"/>
  <c r="BD47" i="1"/>
  <c r="BB47" i="1"/>
  <c r="BF46" i="1"/>
  <c r="BD46" i="1"/>
  <c r="BB46" i="1"/>
  <c r="BF45" i="1"/>
  <c r="BD45" i="1"/>
  <c r="BB45" i="1"/>
  <c r="BF44" i="1"/>
  <c r="BD44" i="1"/>
  <c r="BB44" i="1"/>
  <c r="BF43" i="1"/>
  <c r="BD43" i="1"/>
  <c r="BB43" i="1"/>
  <c r="BF42" i="1"/>
  <c r="BD42" i="1"/>
  <c r="BB42" i="1"/>
  <c r="BF41" i="1"/>
  <c r="BD41" i="1"/>
  <c r="BB41" i="1"/>
  <c r="BF40" i="1"/>
  <c r="BD40" i="1"/>
  <c r="BB40" i="1"/>
  <c r="BF39" i="1"/>
  <c r="BD39" i="1"/>
  <c r="BB39" i="1"/>
  <c r="BF38" i="1"/>
  <c r="BD38" i="1"/>
  <c r="BB38" i="1"/>
  <c r="BF37" i="1"/>
  <c r="BD37" i="1"/>
  <c r="BB37" i="1"/>
  <c r="BF36" i="1"/>
  <c r="BD36" i="1"/>
  <c r="BB36" i="1"/>
  <c r="BF35" i="1"/>
  <c r="BD35" i="1"/>
  <c r="BB35" i="1"/>
  <c r="BF34" i="1"/>
  <c r="BD34" i="1"/>
  <c r="BB34" i="1"/>
  <c r="BF33" i="1"/>
  <c r="BD33" i="1"/>
  <c r="BB33" i="1"/>
  <c r="BF32" i="1"/>
  <c r="BD32" i="1"/>
  <c r="BB32" i="1"/>
  <c r="BF31" i="1"/>
  <c r="BD31" i="1"/>
  <c r="BB31" i="1"/>
  <c r="BF30" i="1"/>
  <c r="BD30" i="1"/>
  <c r="BB30" i="1"/>
  <c r="BF29" i="1"/>
  <c r="BD29" i="1"/>
  <c r="BB29" i="1"/>
  <c r="BF28" i="1"/>
  <c r="BD28" i="1"/>
  <c r="BB28" i="1"/>
  <c r="BF27" i="1"/>
  <c r="BD27" i="1"/>
  <c r="BB27" i="1"/>
  <c r="BF26" i="1"/>
  <c r="BD26" i="1"/>
  <c r="BB26" i="1"/>
  <c r="BF25" i="1"/>
  <c r="BD25" i="1"/>
  <c r="BB25" i="1"/>
  <c r="BF24" i="1"/>
  <c r="BD24" i="1"/>
  <c r="BB24" i="1"/>
  <c r="BF23" i="1"/>
  <c r="BD23" i="1"/>
  <c r="BB23" i="1"/>
  <c r="BF22" i="1"/>
  <c r="BD22" i="1"/>
  <c r="BB22" i="1"/>
  <c r="BF21" i="1"/>
  <c r="BD21" i="1"/>
  <c r="BB21" i="1"/>
  <c r="BF20" i="1"/>
  <c r="BD20" i="1"/>
  <c r="BB20" i="1"/>
  <c r="BF19" i="1"/>
  <c r="BD19" i="1"/>
  <c r="BB19" i="1"/>
  <c r="BF18" i="1"/>
  <c r="BD18" i="1"/>
  <c r="BB18" i="1"/>
  <c r="BF17" i="1"/>
  <c r="BD17" i="1"/>
  <c r="BB17" i="1"/>
  <c r="BF16" i="1"/>
  <c r="BD16" i="1"/>
  <c r="BB16" i="1"/>
  <c r="BF15" i="1"/>
  <c r="BD15" i="1"/>
  <c r="BB15" i="1"/>
  <c r="BF14" i="1"/>
  <c r="BD14" i="1"/>
  <c r="BB14" i="1"/>
  <c r="BF13" i="1"/>
  <c r="BD13" i="1"/>
  <c r="BB13" i="1"/>
  <c r="BF12" i="1"/>
  <c r="BD12" i="1"/>
  <c r="BB12" i="1"/>
  <c r="BF11" i="1"/>
  <c r="BD11" i="1"/>
  <c r="BB11" i="1"/>
  <c r="BF10" i="1"/>
  <c r="BD10" i="1"/>
  <c r="BB10" i="1"/>
  <c r="BF9" i="1"/>
  <c r="BD9" i="1"/>
  <c r="BB9" i="1"/>
  <c r="BF8" i="1"/>
  <c r="BD8" i="1"/>
  <c r="BB8" i="1"/>
  <c r="BF7" i="1"/>
  <c r="BD7" i="1"/>
  <c r="BB7" i="1"/>
  <c r="BF6" i="1"/>
  <c r="BD6" i="1"/>
  <c r="BB6" i="1"/>
  <c r="BF5" i="1"/>
  <c r="BD5" i="1"/>
  <c r="BB5" i="1"/>
  <c r="BD4" i="1"/>
  <c r="BF4" i="1"/>
  <c r="DA14" i="1" l="1"/>
  <c r="DA7" i="1"/>
  <c r="DA200" i="1"/>
  <c r="DA8" i="1"/>
  <c r="DA28" i="1"/>
  <c r="DA105" i="1"/>
  <c r="DA91" i="1"/>
  <c r="DA145" i="1"/>
  <c r="DA188" i="1"/>
  <c r="DA127" i="1"/>
  <c r="DA191" i="1"/>
  <c r="DA96" i="1"/>
  <c r="DA69" i="1"/>
  <c r="DA122" i="1"/>
  <c r="DA43" i="1"/>
  <c r="DA52" i="1"/>
  <c r="DA51" i="1"/>
  <c r="DA189" i="1"/>
  <c r="DA59" i="1"/>
  <c r="DA13" i="1"/>
  <c r="DA131" i="1"/>
  <c r="DA44" i="1"/>
  <c r="DA121" i="1"/>
  <c r="DA107" i="1"/>
  <c r="DA161" i="1"/>
  <c r="DA79" i="1"/>
  <c r="DA23" i="1"/>
  <c r="DA108" i="1"/>
  <c r="DA136" i="1"/>
  <c r="DA165" i="1"/>
  <c r="DA134" i="1"/>
  <c r="DA47" i="1"/>
  <c r="DA128" i="1"/>
  <c r="DA159" i="1"/>
  <c r="DA146" i="1"/>
  <c r="DA163" i="1"/>
  <c r="DA48" i="1"/>
  <c r="DA151" i="1"/>
  <c r="DA18" i="1"/>
  <c r="DA147" i="1"/>
  <c r="DA60" i="1"/>
  <c r="DA174" i="1"/>
  <c r="DA123" i="1"/>
  <c r="DA38" i="1"/>
  <c r="DA95" i="1"/>
  <c r="DA71" i="1"/>
  <c r="DA84" i="1"/>
  <c r="DA168" i="1"/>
  <c r="DA90" i="1"/>
  <c r="DA150" i="1"/>
  <c r="DA179" i="1"/>
  <c r="DA152" i="1"/>
  <c r="DA80" i="1"/>
  <c r="DA166" i="1"/>
  <c r="DA100" i="1"/>
  <c r="DA17" i="1"/>
  <c r="DA203" i="1"/>
  <c r="DA89" i="1"/>
  <c r="DA190" i="1"/>
  <c r="DA184" i="1"/>
  <c r="DA70" i="1"/>
  <c r="DA111" i="1"/>
  <c r="DA175" i="1"/>
  <c r="DA92" i="1"/>
  <c r="DA37" i="1"/>
  <c r="DA106" i="1"/>
  <c r="DA140" i="1"/>
  <c r="DA195" i="1"/>
  <c r="DA186" i="1"/>
  <c r="DA120" i="1"/>
  <c r="DA27" i="1"/>
  <c r="CU18" i="1"/>
  <c r="CU8" i="1"/>
  <c r="CU7" i="1"/>
  <c r="CU51" i="1"/>
  <c r="CU28" i="1"/>
  <c r="CU105" i="1"/>
  <c r="CU107" i="1"/>
  <c r="CU145" i="1"/>
  <c r="CU188" i="1"/>
  <c r="CU91" i="1"/>
  <c r="CU161" i="1"/>
  <c r="CU122" i="1"/>
  <c r="CU23" i="1"/>
  <c r="CU84" i="1"/>
  <c r="CU136" i="1"/>
  <c r="CU134" i="1"/>
  <c r="CU43" i="1"/>
  <c r="CU128" i="1"/>
  <c r="CU163" i="1"/>
  <c r="CU52" i="1"/>
  <c r="CU200" i="1"/>
  <c r="CU131" i="1"/>
  <c r="CU44" i="1"/>
  <c r="CU121" i="1"/>
  <c r="CU123" i="1"/>
  <c r="CU38" i="1"/>
  <c r="CU79" i="1"/>
  <c r="CU175" i="1"/>
  <c r="CU165" i="1"/>
  <c r="CU140" i="1"/>
  <c r="CU71" i="1"/>
  <c r="CU92" i="1"/>
  <c r="CU168" i="1"/>
  <c r="CU146" i="1"/>
  <c r="CU47" i="1"/>
  <c r="CU152" i="1"/>
  <c r="CU17" i="1"/>
  <c r="CU13" i="1"/>
  <c r="CU147" i="1"/>
  <c r="CU60" i="1"/>
  <c r="CU174" i="1"/>
  <c r="CU203" i="1"/>
  <c r="CU70" i="1"/>
  <c r="CU95" i="1"/>
  <c r="CU191" i="1"/>
  <c r="CU90" i="1"/>
  <c r="CU179" i="1"/>
  <c r="CU108" i="1"/>
  <c r="CU96" i="1"/>
  <c r="CU69" i="1"/>
  <c r="CU150" i="1"/>
  <c r="CU59" i="1"/>
  <c r="CU135" i="1"/>
  <c r="CU14" i="1"/>
  <c r="CU64" i="1"/>
  <c r="CU48" i="1"/>
  <c r="CU159" i="1"/>
  <c r="CU89" i="1"/>
  <c r="CU190" i="1"/>
  <c r="CU184" i="1"/>
  <c r="CU166" i="1"/>
  <c r="CU111" i="1"/>
  <c r="CU37" i="1"/>
  <c r="CU106" i="1"/>
  <c r="CU195" i="1"/>
  <c r="CU80" i="1"/>
  <c r="CU120" i="1"/>
  <c r="CU189" i="1"/>
  <c r="CU27" i="1"/>
  <c r="CU100" i="1"/>
  <c r="CU151" i="1"/>
  <c r="CV91" i="1"/>
  <c r="CV184" i="1"/>
  <c r="DB105" i="1"/>
  <c r="CV145" i="1"/>
  <c r="CV38" i="1"/>
  <c r="CT90" i="1"/>
  <c r="CT140" i="1"/>
  <c r="CV79" i="1"/>
  <c r="CT135" i="1"/>
  <c r="CT195" i="1"/>
  <c r="CU127" i="1"/>
  <c r="CY140" i="1"/>
  <c r="CY161" i="1"/>
  <c r="CY91" i="1"/>
  <c r="CY79" i="1"/>
  <c r="CY145" i="1"/>
  <c r="CY107" i="1"/>
  <c r="CY60" i="1"/>
  <c r="CY131" i="1"/>
  <c r="CY189" i="1"/>
  <c r="CY80" i="1"/>
  <c r="CX127" i="1"/>
  <c r="CX70" i="1"/>
  <c r="CX203" i="1"/>
  <c r="CX163" i="1"/>
  <c r="CX60" i="1"/>
  <c r="CX150" i="1"/>
  <c r="CX80" i="1"/>
  <c r="CX90" i="1"/>
  <c r="CX91" i="1"/>
  <c r="CV59" i="1"/>
  <c r="DC11" i="1"/>
  <c r="DB8" i="1"/>
  <c r="DB7" i="1"/>
  <c r="DB18" i="1"/>
  <c r="DB14" i="1"/>
  <c r="DB152" i="1"/>
  <c r="DB179" i="1"/>
  <c r="DB107" i="1"/>
  <c r="DB128" i="1"/>
  <c r="DB188" i="1"/>
  <c r="DB12" i="1"/>
  <c r="DB200" i="1"/>
  <c r="DC200" i="1" s="1"/>
  <c r="DB140" i="1"/>
  <c r="DB163" i="1"/>
  <c r="DB13" i="1"/>
  <c r="DC13" i="1" s="1"/>
  <c r="DB79" i="1"/>
  <c r="DB17" i="1"/>
  <c r="DB127" i="1"/>
  <c r="DB48" i="1"/>
  <c r="DB52" i="1"/>
  <c r="DB19" i="1"/>
  <c r="DC19" i="1" s="1"/>
  <c r="DB11" i="1"/>
  <c r="DB95" i="1"/>
  <c r="DB195" i="1"/>
  <c r="DB111" i="1"/>
  <c r="DB100" i="1"/>
  <c r="DB64" i="1"/>
  <c r="CV107" i="1"/>
  <c r="DB159" i="1"/>
  <c r="DB28" i="1"/>
  <c r="CV92" i="1"/>
  <c r="CT69" i="1"/>
  <c r="CV161" i="1"/>
  <c r="DA6" i="1"/>
  <c r="CT106" i="1"/>
  <c r="CV188" i="1"/>
  <c r="CV95" i="1"/>
  <c r="DA135" i="1"/>
  <c r="CY122" i="1"/>
  <c r="CY37" i="1"/>
  <c r="CY152" i="1"/>
  <c r="CY188" i="1"/>
  <c r="CY69" i="1"/>
  <c r="CY174" i="1"/>
  <c r="CY44" i="1"/>
  <c r="CY51" i="1"/>
  <c r="CY120" i="1"/>
  <c r="CY108" i="1"/>
  <c r="CX111" i="1"/>
  <c r="CX145" i="1"/>
  <c r="CX123" i="1"/>
  <c r="CX190" i="1"/>
  <c r="CX147" i="1"/>
  <c r="CX134" i="1"/>
  <c r="CX159" i="1"/>
  <c r="DA64" i="1"/>
  <c r="CV15" i="1"/>
  <c r="CV18" i="1"/>
  <c r="CV7" i="1"/>
  <c r="CV14" i="1"/>
  <c r="CV8" i="1"/>
  <c r="CV140" i="1"/>
  <c r="CV13" i="1"/>
  <c r="CV122" i="1"/>
  <c r="CV47" i="1"/>
  <c r="CV200" i="1"/>
  <c r="CW200" i="1" s="1"/>
  <c r="CV52" i="1"/>
  <c r="CV128" i="1"/>
  <c r="CV159" i="1"/>
  <c r="CV152" i="1"/>
  <c r="CV12" i="1"/>
  <c r="CW12" i="1" s="1"/>
  <c r="CV195" i="1"/>
  <c r="CV27" i="1"/>
  <c r="CV48" i="1"/>
  <c r="CV4" i="1"/>
  <c r="CW4" i="1" s="1"/>
  <c r="CV100" i="1"/>
  <c r="CV19" i="1"/>
  <c r="CV17" i="1"/>
  <c r="CV179" i="1"/>
  <c r="CX14" i="1"/>
  <c r="CX18" i="1"/>
  <c r="CX8" i="1"/>
  <c r="CX19" i="1"/>
  <c r="CX4" i="1"/>
  <c r="CZ4" i="1" s="1"/>
  <c r="CX152" i="1"/>
  <c r="CX17" i="1"/>
  <c r="CX175" i="1"/>
  <c r="CX69" i="1"/>
  <c r="CX106" i="1"/>
  <c r="CX71" i="1"/>
  <c r="CX84" i="1"/>
  <c r="CX189" i="1"/>
  <c r="CX27" i="1"/>
  <c r="CX131" i="1"/>
  <c r="CX168" i="1"/>
  <c r="CX174" i="1"/>
  <c r="CX64" i="1"/>
  <c r="CX44" i="1"/>
  <c r="CX38" i="1"/>
  <c r="CX95" i="1"/>
  <c r="CX135" i="1"/>
  <c r="CX7" i="1"/>
  <c r="CX13" i="1"/>
  <c r="CX48" i="1"/>
  <c r="CX140" i="1"/>
  <c r="CX151" i="1"/>
  <c r="CX195" i="1"/>
  <c r="CX136" i="1"/>
  <c r="CX165" i="1"/>
  <c r="CX23" i="1"/>
  <c r="CX108" i="1"/>
  <c r="CX96" i="1"/>
  <c r="CX146" i="1"/>
  <c r="CX47" i="1"/>
  <c r="CX28" i="1"/>
  <c r="CX121" i="1"/>
  <c r="CX10" i="1"/>
  <c r="CZ10" i="1" s="1"/>
  <c r="CX128" i="1"/>
  <c r="CX100" i="1"/>
  <c r="CX179" i="1"/>
  <c r="CV51" i="1"/>
  <c r="CV123" i="1"/>
  <c r="CT175" i="1"/>
  <c r="CT136" i="1"/>
  <c r="DB121" i="1"/>
  <c r="CT165" i="1"/>
  <c r="CU6" i="1"/>
  <c r="DA5" i="1"/>
  <c r="CT122" i="1"/>
  <c r="DB190" i="1"/>
  <c r="CT7" i="1"/>
  <c r="CV111" i="1"/>
  <c r="CT151" i="1"/>
  <c r="CY106" i="1"/>
  <c r="CY191" i="1"/>
  <c r="CY127" i="1"/>
  <c r="CY166" i="1"/>
  <c r="CY136" i="1"/>
  <c r="CY121" i="1"/>
  <c r="CY28" i="1"/>
  <c r="CY146" i="1"/>
  <c r="CY96" i="1"/>
  <c r="CX79" i="1"/>
  <c r="CX89" i="1"/>
  <c r="CX107" i="1"/>
  <c r="CX166" i="1"/>
  <c r="CX59" i="1"/>
  <c r="CX120" i="1"/>
  <c r="CX51" i="1"/>
  <c r="CX37" i="1"/>
  <c r="CV166" i="1"/>
  <c r="CW19" i="1"/>
  <c r="DC12" i="1"/>
  <c r="CY128" i="1"/>
  <c r="CY18" i="1"/>
  <c r="CY8" i="1"/>
  <c r="CY6" i="1"/>
  <c r="CZ6" i="1" s="1"/>
  <c r="CY100" i="1"/>
  <c r="CY13" i="1"/>
  <c r="CY12" i="1"/>
  <c r="CZ12" i="1" s="1"/>
  <c r="CY47" i="1"/>
  <c r="CY135" i="1"/>
  <c r="CZ135" i="1" s="1"/>
  <c r="CY23" i="1"/>
  <c r="CY84" i="1"/>
  <c r="CY168" i="1"/>
  <c r="CY150" i="1"/>
  <c r="CY159" i="1"/>
  <c r="CY89" i="1"/>
  <c r="CY190" i="1"/>
  <c r="CY184" i="1"/>
  <c r="CY70" i="1"/>
  <c r="CY95" i="1"/>
  <c r="CY200" i="1"/>
  <c r="CY203" i="1"/>
  <c r="CY90" i="1"/>
  <c r="CY179" i="1"/>
  <c r="CY17" i="1"/>
  <c r="CY48" i="1"/>
  <c r="CY52" i="1"/>
  <c r="CY151" i="1"/>
  <c r="CY163" i="1"/>
  <c r="CY59" i="1"/>
  <c r="CY14" i="1"/>
  <c r="CY27" i="1"/>
  <c r="CY19" i="1"/>
  <c r="CZ19" i="1" s="1"/>
  <c r="CY64" i="1"/>
  <c r="CT14" i="1"/>
  <c r="CT18" i="1"/>
  <c r="CT8" i="1"/>
  <c r="CT100" i="1"/>
  <c r="CT150" i="1"/>
  <c r="CT163" i="1"/>
  <c r="CT59" i="1"/>
  <c r="CT6" i="1"/>
  <c r="CT64" i="1"/>
  <c r="CT19" i="1"/>
  <c r="CT13" i="1"/>
  <c r="CT12" i="1"/>
  <c r="CT200" i="1"/>
  <c r="CT43" i="1"/>
  <c r="CT17" i="1"/>
  <c r="CT128" i="1"/>
  <c r="CT48" i="1"/>
  <c r="CT23" i="1"/>
  <c r="CT47" i="1"/>
  <c r="CT52" i="1"/>
  <c r="CT152" i="1"/>
  <c r="CT191" i="1"/>
  <c r="CT37" i="1"/>
  <c r="CU5" i="1"/>
  <c r="CV70" i="1"/>
  <c r="CW70" i="1" s="1"/>
  <c r="DB166" i="1"/>
  <c r="CY7" i="1"/>
  <c r="CZ7" i="1" s="1"/>
  <c r="CV127" i="1"/>
  <c r="CT179" i="1"/>
  <c r="CY43" i="1"/>
  <c r="CY195" i="1"/>
  <c r="CY165" i="1"/>
  <c r="CY175" i="1"/>
  <c r="CY111" i="1"/>
  <c r="CY38" i="1"/>
  <c r="CY123" i="1"/>
  <c r="CY105" i="1"/>
  <c r="CY147" i="1"/>
  <c r="CY134" i="1"/>
  <c r="CY92" i="1"/>
  <c r="CX200" i="1"/>
  <c r="CZ200" i="1" s="1"/>
  <c r="CX188" i="1"/>
  <c r="CX184" i="1"/>
  <c r="CX52" i="1"/>
  <c r="CZ52" i="1" s="1"/>
  <c r="CX105" i="1"/>
  <c r="CZ105" i="1" s="1"/>
  <c r="CX43" i="1"/>
  <c r="CX92" i="1"/>
  <c r="CX122" i="1"/>
  <c r="CX191" i="1"/>
  <c r="CZ191" i="1" s="1"/>
  <c r="CV64" i="1"/>
  <c r="CW64" i="1" s="1"/>
  <c r="CV106" i="1"/>
  <c r="CW106" i="1" s="1"/>
  <c r="BX4" i="1"/>
  <c r="P11" i="7" s="1"/>
  <c r="BT105" i="1"/>
  <c r="BT168" i="1"/>
  <c r="BT17" i="1"/>
  <c r="H24" i="7" s="1"/>
  <c r="BT32" i="1"/>
  <c r="BT64" i="1"/>
  <c r="BT96" i="1"/>
  <c r="BT128" i="1"/>
  <c r="CZ158" i="1"/>
  <c r="CW162" i="1"/>
  <c r="CZ53" i="1"/>
  <c r="CZ15" i="1"/>
  <c r="DC64" i="1"/>
  <c r="CR15" i="1"/>
  <c r="DC192" i="1"/>
  <c r="CZ125" i="1"/>
  <c r="DC112" i="1"/>
  <c r="DC88" i="1"/>
  <c r="CZ151" i="1"/>
  <c r="DC15" i="1"/>
  <c r="CW170" i="1"/>
  <c r="CW127" i="1"/>
  <c r="CZ38" i="1"/>
  <c r="CZ174" i="1"/>
  <c r="CZ189" i="1"/>
  <c r="CZ71" i="1"/>
  <c r="CZ109" i="1"/>
  <c r="CW158" i="1"/>
  <c r="CO15" i="1"/>
  <c r="DC5" i="1"/>
  <c r="CZ89" i="1"/>
  <c r="CZ28" i="1"/>
  <c r="CZ146" i="1"/>
  <c r="CZ23" i="1"/>
  <c r="CW17" i="1"/>
  <c r="CZ186" i="1"/>
  <c r="CW33" i="1"/>
  <c r="DC113" i="1"/>
  <c r="DC56" i="1"/>
  <c r="DC73" i="1"/>
  <c r="DC139" i="1"/>
  <c r="CZ172" i="1"/>
  <c r="CW74" i="1"/>
  <c r="DC172" i="1"/>
  <c r="CW42" i="1"/>
  <c r="CW149" i="1"/>
  <c r="CZ101" i="1"/>
  <c r="CZ171" i="1"/>
  <c r="DC39" i="1"/>
  <c r="CZ176" i="1"/>
  <c r="CW197" i="1"/>
  <c r="CZ137" i="1"/>
  <c r="CZ56" i="1"/>
  <c r="CZ32" i="1"/>
  <c r="CZ199" i="1"/>
  <c r="CZ156" i="1"/>
  <c r="DC178" i="1"/>
  <c r="CZ110" i="1"/>
  <c r="CZ78" i="1"/>
  <c r="DC202" i="1"/>
  <c r="DC109" i="1"/>
  <c r="CZ57" i="1"/>
  <c r="CZ41" i="1"/>
  <c r="DC34" i="1"/>
  <c r="DC158" i="1"/>
  <c r="DC9" i="1"/>
  <c r="CW10" i="1"/>
  <c r="CZ86" i="1"/>
  <c r="CW186" i="1"/>
  <c r="CW6" i="1"/>
  <c r="CZ127" i="1"/>
  <c r="CZ188" i="1"/>
  <c r="CZ123" i="1"/>
  <c r="CZ121" i="1"/>
  <c r="CZ96" i="1"/>
  <c r="CZ108" i="1"/>
  <c r="CZ165" i="1"/>
  <c r="CZ136" i="1"/>
  <c r="CZ179" i="1"/>
  <c r="CW27" i="1"/>
  <c r="CW189" i="1"/>
  <c r="CW120" i="1"/>
  <c r="CW80" i="1"/>
  <c r="CW195" i="1"/>
  <c r="CW37" i="1"/>
  <c r="CW111" i="1"/>
  <c r="CW166" i="1"/>
  <c r="CW184" i="1"/>
  <c r="CW190" i="1"/>
  <c r="CW89" i="1"/>
  <c r="CW159" i="1"/>
  <c r="DC27" i="1"/>
  <c r="DC120" i="1"/>
  <c r="DC186" i="1"/>
  <c r="DC195" i="1"/>
  <c r="DC140" i="1"/>
  <c r="DC106" i="1"/>
  <c r="DC37" i="1"/>
  <c r="DC92" i="1"/>
  <c r="DC175" i="1"/>
  <c r="DC111" i="1"/>
  <c r="DC70" i="1"/>
  <c r="DC184" i="1"/>
  <c r="DC190" i="1"/>
  <c r="DC89" i="1"/>
  <c r="DC203" i="1"/>
  <c r="CW48" i="1"/>
  <c r="BX24" i="1"/>
  <c r="P31" i="7" s="1"/>
  <c r="BX56" i="1"/>
  <c r="BX88" i="1"/>
  <c r="BQ2" i="1"/>
  <c r="DC86" i="1"/>
  <c r="DC118" i="1"/>
  <c r="DC170" i="1"/>
  <c r="CZ40" i="1"/>
  <c r="DC154" i="1"/>
  <c r="DC117" i="1"/>
  <c r="CZ65" i="1"/>
  <c r="DC40" i="1"/>
  <c r="CZ20" i="1"/>
  <c r="CW93" i="1"/>
  <c r="DC124" i="1"/>
  <c r="CW185" i="1"/>
  <c r="CW76" i="1"/>
  <c r="CW164" i="1"/>
  <c r="CW143" i="1"/>
  <c r="CW55" i="1"/>
  <c r="CW198" i="1"/>
  <c r="CW113" i="1"/>
  <c r="CW56" i="1"/>
  <c r="CW32" i="1"/>
  <c r="CW180" i="1"/>
  <c r="CZ167" i="1"/>
  <c r="CW99" i="1"/>
  <c r="CW75" i="1"/>
  <c r="DC74" i="1"/>
  <c r="CZ22" i="1"/>
  <c r="DC53" i="1"/>
  <c r="CZ73" i="1"/>
  <c r="DC49" i="1"/>
  <c r="CZ196" i="1"/>
  <c r="DC171" i="1"/>
  <c r="CZ119" i="1"/>
  <c r="CZ87" i="1"/>
  <c r="CW39" i="1"/>
  <c r="CW138" i="1"/>
  <c r="CZ62" i="1"/>
  <c r="CZ30" i="1"/>
  <c r="CW160" i="1"/>
  <c r="DC181" i="1"/>
  <c r="CZ129" i="1"/>
  <c r="CZ97" i="1"/>
  <c r="CW88" i="1"/>
  <c r="DC32" i="1"/>
  <c r="CW167" i="1"/>
  <c r="CW139" i="1"/>
  <c r="CW178" i="1"/>
  <c r="CW202" i="1"/>
  <c r="CW109" i="1"/>
  <c r="CW15" i="1"/>
  <c r="CW157" i="1"/>
  <c r="CW192" i="1"/>
  <c r="CZ66" i="1"/>
  <c r="CW142" i="1"/>
  <c r="CW11" i="1"/>
  <c r="CW5" i="1"/>
  <c r="CZ111" i="1"/>
  <c r="CZ70" i="1"/>
  <c r="CZ184" i="1"/>
  <c r="CZ107" i="1"/>
  <c r="CZ190" i="1"/>
  <c r="CZ147" i="1"/>
  <c r="CZ43" i="1"/>
  <c r="CZ134" i="1"/>
  <c r="CZ92" i="1"/>
  <c r="CZ159" i="1"/>
  <c r="CZ122" i="1"/>
  <c r="CZ161" i="1"/>
  <c r="CW135" i="1"/>
  <c r="CZ195" i="1"/>
  <c r="CW151" i="1"/>
  <c r="CZ140" i="1"/>
  <c r="CW59" i="1"/>
  <c r="CW150" i="1"/>
  <c r="CW69" i="1"/>
  <c r="CW96" i="1"/>
  <c r="CW108" i="1"/>
  <c r="CW179" i="1"/>
  <c r="CW90" i="1"/>
  <c r="CW191" i="1"/>
  <c r="CW95" i="1"/>
  <c r="CW203" i="1"/>
  <c r="CW174" i="1"/>
  <c r="CW60" i="1"/>
  <c r="CW147" i="1"/>
  <c r="DC100" i="1"/>
  <c r="DC166" i="1"/>
  <c r="DC80" i="1"/>
  <c r="DC179" i="1"/>
  <c r="DC150" i="1"/>
  <c r="DC90" i="1"/>
  <c r="DC168" i="1"/>
  <c r="DC84" i="1"/>
  <c r="DC71" i="1"/>
  <c r="DC95" i="1"/>
  <c r="DC38" i="1"/>
  <c r="DC123" i="1"/>
  <c r="DC174" i="1"/>
  <c r="DC60" i="1"/>
  <c r="DC147" i="1"/>
  <c r="BT7" i="1"/>
  <c r="H14" i="7" s="1"/>
  <c r="BK2" i="1"/>
  <c r="DC103" i="1"/>
  <c r="CZ35" i="1"/>
  <c r="CZ154" i="1"/>
  <c r="DC46" i="1"/>
  <c r="DC176" i="1"/>
  <c r="CZ197" i="1"/>
  <c r="DC169" i="1"/>
  <c r="DC137" i="1"/>
  <c r="CZ88" i="1"/>
  <c r="CZ130" i="1"/>
  <c r="CW73" i="1"/>
  <c r="CW49" i="1"/>
  <c r="CZ72" i="1"/>
  <c r="CZ24" i="1"/>
  <c r="CZ148" i="1"/>
  <c r="DC182" i="1"/>
  <c r="CZ98" i="1"/>
  <c r="DC129" i="1"/>
  <c r="DC97" i="1"/>
  <c r="DC68" i="1"/>
  <c r="DC36" i="1"/>
  <c r="CZ16" i="1"/>
  <c r="DC180" i="1"/>
  <c r="CZ124" i="1"/>
  <c r="DC99" i="1"/>
  <c r="DC75" i="1"/>
  <c r="CZ63" i="1"/>
  <c r="DC130" i="1"/>
  <c r="CW58" i="1"/>
  <c r="CW26" i="1"/>
  <c r="CW133" i="1"/>
  <c r="CW21" i="1"/>
  <c r="CW65" i="1"/>
  <c r="CW20" i="1"/>
  <c r="DC55" i="1"/>
  <c r="DC35" i="1"/>
  <c r="CW181" i="1"/>
  <c r="CZ153" i="1"/>
  <c r="DC104" i="1"/>
  <c r="CZ36" i="1"/>
  <c r="CW16" i="1"/>
  <c r="CZ132" i="1"/>
  <c r="CZ183" i="1"/>
  <c r="DC155" i="1"/>
  <c r="DC194" i="1"/>
  <c r="CZ126" i="1"/>
  <c r="CZ94" i="1"/>
  <c r="CZ74" i="1"/>
  <c r="CW22" i="1"/>
  <c r="DC125" i="1"/>
  <c r="DC77" i="1"/>
  <c r="CZ25" i="1"/>
  <c r="DC4" i="1"/>
  <c r="CZ173" i="1"/>
  <c r="DC10" i="1"/>
  <c r="DC142" i="1"/>
  <c r="CZ118" i="1"/>
  <c r="CL15" i="1"/>
  <c r="CZ95" i="1"/>
  <c r="CZ44" i="1"/>
  <c r="CZ168" i="1"/>
  <c r="CZ131" i="1"/>
  <c r="CZ84" i="1"/>
  <c r="CZ106" i="1"/>
  <c r="CZ69" i="1"/>
  <c r="CZ175" i="1"/>
  <c r="DC151" i="1"/>
  <c r="CW47" i="1"/>
  <c r="CW146" i="1"/>
  <c r="CW168" i="1"/>
  <c r="CW92" i="1"/>
  <c r="CW71" i="1"/>
  <c r="CW165" i="1"/>
  <c r="CW175" i="1"/>
  <c r="CW79" i="1"/>
  <c r="CW38" i="1"/>
  <c r="CW123" i="1"/>
  <c r="CW121" i="1"/>
  <c r="CW44" i="1"/>
  <c r="CW131" i="1"/>
  <c r="DC163" i="1"/>
  <c r="DC146" i="1"/>
  <c r="DC159" i="1"/>
  <c r="DC128" i="1"/>
  <c r="DC47" i="1"/>
  <c r="DC134" i="1"/>
  <c r="DC165" i="1"/>
  <c r="DC136" i="1"/>
  <c r="DC108" i="1"/>
  <c r="DC23" i="1"/>
  <c r="DC161" i="1"/>
  <c r="DC107" i="1"/>
  <c r="DC121" i="1"/>
  <c r="DC44" i="1"/>
  <c r="DC131" i="1"/>
  <c r="BT145" i="1"/>
  <c r="BT6" i="1"/>
  <c r="H13" i="7" s="1"/>
  <c r="BV17" i="1"/>
  <c r="L24" i="7" s="1"/>
  <c r="BT24" i="1"/>
  <c r="H31" i="7" s="1"/>
  <c r="BV41" i="1"/>
  <c r="BT56" i="1"/>
  <c r="BT88" i="1"/>
  <c r="BT120" i="1"/>
  <c r="BV129" i="1"/>
  <c r="BT152" i="1"/>
  <c r="DC102" i="1"/>
  <c r="CZ11" i="1"/>
  <c r="CZ182" i="1"/>
  <c r="DC138" i="1"/>
  <c r="CZ81" i="1"/>
  <c r="DC167" i="1"/>
  <c r="DC72" i="1"/>
  <c r="DC24" i="1"/>
  <c r="DC31" i="1"/>
  <c r="CZ68" i="1"/>
  <c r="DC67" i="1"/>
  <c r="DC162" i="1"/>
  <c r="CZ192" i="1"/>
  <c r="CZ141" i="1"/>
  <c r="CW112" i="1"/>
  <c r="CW171" i="1"/>
  <c r="CW182" i="1"/>
  <c r="CW129" i="1"/>
  <c r="CW97" i="1"/>
  <c r="CW81" i="1"/>
  <c r="CW68" i="1"/>
  <c r="CW36" i="1"/>
  <c r="CW115" i="1"/>
  <c r="CW83" i="1"/>
  <c r="DC58" i="1"/>
  <c r="DC26" i="1"/>
  <c r="CZ177" i="1"/>
  <c r="DC133" i="1"/>
  <c r="DC21" i="1"/>
  <c r="DC144" i="1"/>
  <c r="DC65" i="1"/>
  <c r="DC20" i="1"/>
  <c r="CZ103" i="1"/>
  <c r="CZ55" i="1"/>
  <c r="CW35" i="1"/>
  <c r="CW154" i="1"/>
  <c r="CZ46" i="1"/>
  <c r="DC197" i="1"/>
  <c r="CZ113" i="1"/>
  <c r="CW104" i="1"/>
  <c r="CW155" i="1"/>
  <c r="CW194" i="1"/>
  <c r="CW125" i="1"/>
  <c r="CW77" i="1"/>
  <c r="CZ54" i="1"/>
  <c r="DC141" i="1"/>
  <c r="CZ50" i="1"/>
  <c r="CZ102" i="1"/>
  <c r="DC6" i="1"/>
  <c r="DC135" i="1"/>
  <c r="CZ79" i="1"/>
  <c r="CZ145" i="1"/>
  <c r="CZ203" i="1"/>
  <c r="CZ166" i="1"/>
  <c r="CZ60" i="1"/>
  <c r="CZ150" i="1"/>
  <c r="CZ120" i="1"/>
  <c r="CZ80" i="1"/>
  <c r="CZ51" i="1"/>
  <c r="CZ90" i="1"/>
  <c r="CZ37" i="1"/>
  <c r="CZ91" i="1"/>
  <c r="DC48" i="1"/>
  <c r="CW163" i="1"/>
  <c r="CW43" i="1"/>
  <c r="CW134" i="1"/>
  <c r="CW136" i="1"/>
  <c r="CW84" i="1"/>
  <c r="CW23" i="1"/>
  <c r="CW122" i="1"/>
  <c r="CW161" i="1"/>
  <c r="CW91" i="1"/>
  <c r="CW188" i="1"/>
  <c r="CW145" i="1"/>
  <c r="CW107" i="1"/>
  <c r="CW105" i="1"/>
  <c r="CW28" i="1"/>
  <c r="CW51" i="1"/>
  <c r="DC59" i="1"/>
  <c r="DC189" i="1"/>
  <c r="DC51" i="1"/>
  <c r="DC52" i="1"/>
  <c r="DC43" i="1"/>
  <c r="DC122" i="1"/>
  <c r="DC69" i="1"/>
  <c r="DC96" i="1"/>
  <c r="DC191" i="1"/>
  <c r="DC127" i="1"/>
  <c r="DC188" i="1"/>
  <c r="DC145" i="1"/>
  <c r="DC91" i="1"/>
  <c r="DC105" i="1"/>
  <c r="DC28" i="1"/>
  <c r="AZ2" i="1"/>
  <c r="E11" i="7"/>
  <c r="BJ2" i="1"/>
  <c r="BA2" i="1"/>
  <c r="AE187" i="6"/>
  <c r="AD187" i="6"/>
  <c r="AE115" i="6"/>
  <c r="AD115" i="6"/>
  <c r="AD196" i="6"/>
  <c r="AE196" i="6"/>
  <c r="AE185" i="6"/>
  <c r="AD185" i="6"/>
  <c r="AE107" i="6"/>
  <c r="AD107" i="6"/>
  <c r="AE209" i="6"/>
  <c r="AD209" i="6"/>
  <c r="AD120" i="6"/>
  <c r="AE120" i="6"/>
  <c r="AE73" i="6"/>
  <c r="AD73" i="6"/>
  <c r="AE47" i="6"/>
  <c r="AD47" i="6"/>
  <c r="AE50" i="6"/>
  <c r="AD50" i="6"/>
  <c r="AE34" i="6"/>
  <c r="AD34" i="6"/>
  <c r="AE18" i="6"/>
  <c r="AD18" i="6"/>
  <c r="AD64" i="6"/>
  <c r="AE64" i="6"/>
  <c r="AD48" i="6"/>
  <c r="AE48" i="6"/>
  <c r="AD32" i="6"/>
  <c r="AE32" i="6"/>
  <c r="AD16" i="6"/>
  <c r="AE16" i="6"/>
  <c r="AE210" i="6"/>
  <c r="AD210" i="6"/>
  <c r="AE188" i="6"/>
  <c r="AD188" i="6"/>
  <c r="AE159" i="6"/>
  <c r="AD159" i="6"/>
  <c r="AE147" i="6"/>
  <c r="AD147" i="6"/>
  <c r="AD100" i="6"/>
  <c r="AE100" i="6"/>
  <c r="AE190" i="6"/>
  <c r="AD190" i="6"/>
  <c r="AD160" i="6"/>
  <c r="AE160" i="6"/>
  <c r="AE51" i="6"/>
  <c r="AD51" i="6"/>
  <c r="AE37" i="6"/>
  <c r="AD37" i="6"/>
  <c r="AE118" i="6"/>
  <c r="AD118" i="6"/>
  <c r="AE134" i="6"/>
  <c r="AD134" i="6"/>
  <c r="AE208" i="6"/>
  <c r="AD208" i="6"/>
  <c r="AE194" i="6"/>
  <c r="AD194" i="6"/>
  <c r="AE178" i="6"/>
  <c r="AD178" i="6"/>
  <c r="AE130" i="6"/>
  <c r="AD130" i="6"/>
  <c r="AD164" i="6"/>
  <c r="AE164" i="6"/>
  <c r="AE131" i="6"/>
  <c r="AD131" i="6"/>
  <c r="AD124" i="6"/>
  <c r="AE124" i="6"/>
  <c r="AE137" i="6"/>
  <c r="AD137" i="6"/>
  <c r="AD128" i="6"/>
  <c r="AE128" i="6"/>
  <c r="AE171" i="6"/>
  <c r="AD171" i="6"/>
  <c r="AE135" i="6"/>
  <c r="AD135" i="6"/>
  <c r="AE77" i="6"/>
  <c r="AD77" i="6"/>
  <c r="AE141" i="6"/>
  <c r="AD141" i="6"/>
  <c r="AD132" i="6"/>
  <c r="AE132" i="6"/>
  <c r="AE161" i="6"/>
  <c r="AD161" i="6"/>
  <c r="AE195" i="6"/>
  <c r="AD195" i="6"/>
  <c r="AE106" i="6"/>
  <c r="AD106" i="6"/>
  <c r="AD180" i="6"/>
  <c r="AE180" i="6"/>
  <c r="AE123" i="6"/>
  <c r="AD123" i="6"/>
  <c r="AD116" i="6"/>
  <c r="AE116" i="6"/>
  <c r="AE129" i="6"/>
  <c r="AD129" i="6"/>
  <c r="AE198" i="6"/>
  <c r="AD198" i="6"/>
  <c r="AE193" i="6"/>
  <c r="AD193" i="6"/>
  <c r="AE173" i="6"/>
  <c r="AD173" i="6"/>
  <c r="AE78" i="6"/>
  <c r="AD78" i="6"/>
  <c r="AE142" i="6"/>
  <c r="AD142" i="6"/>
  <c r="AE75" i="6"/>
  <c r="AD75" i="6"/>
  <c r="AE143" i="6"/>
  <c r="AD143" i="6"/>
  <c r="AE85" i="6"/>
  <c r="AD85" i="6"/>
  <c r="AE149" i="6"/>
  <c r="AD149" i="6"/>
  <c r="AE156" i="6"/>
  <c r="AD156" i="6"/>
  <c r="AE43" i="6"/>
  <c r="AD43" i="6"/>
  <c r="AE65" i="6"/>
  <c r="AD65" i="6"/>
  <c r="AE33" i="6"/>
  <c r="AD33" i="6"/>
  <c r="AE15" i="6"/>
  <c r="AD15" i="6"/>
  <c r="AE39" i="6"/>
  <c r="AD39" i="6"/>
  <c r="AE61" i="6"/>
  <c r="AD61" i="6"/>
  <c r="AE29" i="6"/>
  <c r="AD29" i="6"/>
  <c r="AE19" i="6"/>
  <c r="AD19" i="6"/>
  <c r="AE62" i="6"/>
  <c r="AD62" i="6"/>
  <c r="AE46" i="6"/>
  <c r="AD46" i="6"/>
  <c r="AE30" i="6"/>
  <c r="AD30" i="6"/>
  <c r="AD14" i="6"/>
  <c r="AE14" i="6"/>
  <c r="AD60" i="6"/>
  <c r="O158" i="6" s="1"/>
  <c r="AE60" i="6"/>
  <c r="R158" i="6" s="1"/>
  <c r="AD44" i="6"/>
  <c r="AE44" i="6"/>
  <c r="AD28" i="6"/>
  <c r="AE28" i="6"/>
  <c r="AE12" i="6"/>
  <c r="AD12" i="6"/>
  <c r="AE176" i="6"/>
  <c r="AD176" i="6"/>
  <c r="AE86" i="6"/>
  <c r="AD86" i="6"/>
  <c r="AE114" i="6"/>
  <c r="AD114" i="6"/>
  <c r="AE121" i="6"/>
  <c r="AD121" i="6"/>
  <c r="AD112" i="6"/>
  <c r="AE112" i="6"/>
  <c r="AE206" i="6"/>
  <c r="AD206" i="6"/>
  <c r="AE201" i="6"/>
  <c r="AD201" i="6"/>
  <c r="AE151" i="6"/>
  <c r="AD151" i="6"/>
  <c r="AE126" i="6"/>
  <c r="AD126" i="6"/>
  <c r="AE133" i="6"/>
  <c r="AD133" i="6"/>
  <c r="AE211" i="6"/>
  <c r="AD211" i="6"/>
  <c r="AE63" i="6"/>
  <c r="AD63" i="6"/>
  <c r="AE67" i="6"/>
  <c r="AD67" i="6"/>
  <c r="AE191" i="6"/>
  <c r="AD191" i="6"/>
  <c r="AE102" i="6"/>
  <c r="AD102" i="6"/>
  <c r="AE202" i="6"/>
  <c r="AD202" i="6"/>
  <c r="AE181" i="6"/>
  <c r="AD181" i="6"/>
  <c r="AE197" i="6"/>
  <c r="AD197" i="6"/>
  <c r="AE177" i="6"/>
  <c r="AD177" i="6"/>
  <c r="AE82" i="6"/>
  <c r="AD82" i="6"/>
  <c r="AE146" i="6"/>
  <c r="AD146" i="6"/>
  <c r="AE79" i="6"/>
  <c r="AD79" i="6"/>
  <c r="AD76" i="6"/>
  <c r="AE76" i="6"/>
  <c r="AE89" i="6"/>
  <c r="AD89" i="6"/>
  <c r="AE153" i="6"/>
  <c r="AD153" i="6"/>
  <c r="AE144" i="6"/>
  <c r="AD144" i="6"/>
  <c r="AE83" i="6"/>
  <c r="AD83" i="6"/>
  <c r="AD80" i="6"/>
  <c r="AE80" i="6"/>
  <c r="AE93" i="6"/>
  <c r="AD93" i="6"/>
  <c r="AE157" i="6"/>
  <c r="AD157" i="6"/>
  <c r="AD148" i="6"/>
  <c r="AE148" i="6"/>
  <c r="AE203" i="6"/>
  <c r="AD203" i="6"/>
  <c r="AE170" i="6"/>
  <c r="AD170" i="6"/>
  <c r="AE122" i="6"/>
  <c r="AD122" i="6"/>
  <c r="AE175" i="6"/>
  <c r="AD175" i="6"/>
  <c r="AE139" i="6"/>
  <c r="AD139" i="6"/>
  <c r="AE81" i="6"/>
  <c r="AD81" i="6"/>
  <c r="AE145" i="6"/>
  <c r="AD145" i="6"/>
  <c r="AD136" i="6"/>
  <c r="AE136" i="6"/>
  <c r="AE168" i="6"/>
  <c r="AD168" i="6"/>
  <c r="AD200" i="6"/>
  <c r="AE200" i="6"/>
  <c r="AE94" i="6"/>
  <c r="AD94" i="6"/>
  <c r="AE205" i="6"/>
  <c r="AD205" i="6"/>
  <c r="AE91" i="6"/>
  <c r="AD91" i="6"/>
  <c r="AD88" i="6"/>
  <c r="AE88" i="6"/>
  <c r="AE101" i="6"/>
  <c r="AD101" i="6"/>
  <c r="AE155" i="6"/>
  <c r="AD155" i="6"/>
  <c r="AE103" i="6"/>
  <c r="AD103" i="6"/>
  <c r="AE11" i="6"/>
  <c r="AD11" i="6"/>
  <c r="AE35" i="6"/>
  <c r="AD35" i="6"/>
  <c r="AE57" i="6"/>
  <c r="R149" i="6" s="1"/>
  <c r="AD57" i="6"/>
  <c r="O149" i="6" s="1"/>
  <c r="AE25" i="6"/>
  <c r="AD25" i="6"/>
  <c r="AE71" i="6"/>
  <c r="AD71" i="6"/>
  <c r="AE31" i="6"/>
  <c r="AD31" i="6"/>
  <c r="AE53" i="6"/>
  <c r="R137" i="6" s="1"/>
  <c r="AD53" i="6"/>
  <c r="O137" i="6" s="1"/>
  <c r="AE21" i="6"/>
  <c r="AD21" i="6"/>
  <c r="AE74" i="6"/>
  <c r="AD74" i="6"/>
  <c r="AE58" i="6"/>
  <c r="R152" i="6" s="1"/>
  <c r="AD58" i="6"/>
  <c r="O152" i="6" s="1"/>
  <c r="AE42" i="6"/>
  <c r="AD42" i="6"/>
  <c r="AE26" i="6"/>
  <c r="AD26" i="6"/>
  <c r="AD72" i="6"/>
  <c r="AE72" i="6"/>
  <c r="AD56" i="6"/>
  <c r="O146" i="6" s="1"/>
  <c r="AE56" i="6"/>
  <c r="R146" i="6" s="1"/>
  <c r="AD40" i="6"/>
  <c r="AE40" i="6"/>
  <c r="AD24" i="6"/>
  <c r="AE24" i="6"/>
  <c r="AE163" i="6"/>
  <c r="AD163" i="6"/>
  <c r="AE183" i="6"/>
  <c r="AD183" i="6"/>
  <c r="AD108" i="6"/>
  <c r="AE108" i="6"/>
  <c r="AE119" i="6"/>
  <c r="AD119" i="6"/>
  <c r="AE125" i="6"/>
  <c r="AD125" i="6"/>
  <c r="AE90" i="6"/>
  <c r="AD90" i="6"/>
  <c r="AE113" i="6"/>
  <c r="AD113" i="6"/>
  <c r="AE174" i="6"/>
  <c r="AD174" i="6"/>
  <c r="AE127" i="6"/>
  <c r="AD127" i="6"/>
  <c r="AE140" i="6"/>
  <c r="AD140" i="6"/>
  <c r="AE41" i="6"/>
  <c r="AD41" i="6"/>
  <c r="AE69" i="6"/>
  <c r="AD69" i="6"/>
  <c r="AE66" i="6"/>
  <c r="AD66" i="6"/>
  <c r="AE199" i="6"/>
  <c r="AD199" i="6"/>
  <c r="AE186" i="6"/>
  <c r="AD186" i="6"/>
  <c r="AE162" i="6"/>
  <c r="AD162" i="6"/>
  <c r="AE172" i="6"/>
  <c r="AD172" i="6"/>
  <c r="AE204" i="6"/>
  <c r="AD204" i="6"/>
  <c r="AE98" i="6"/>
  <c r="AD98" i="6"/>
  <c r="AD192" i="6"/>
  <c r="AE192" i="6"/>
  <c r="AE95" i="6"/>
  <c r="AD95" i="6"/>
  <c r="AD92" i="6"/>
  <c r="AE92" i="6"/>
  <c r="AE105" i="6"/>
  <c r="AD105" i="6"/>
  <c r="AE150" i="6"/>
  <c r="AD150" i="6"/>
  <c r="AE207" i="6"/>
  <c r="AD207" i="6"/>
  <c r="AE99" i="6"/>
  <c r="AD99" i="6"/>
  <c r="AD96" i="6"/>
  <c r="AE96" i="6"/>
  <c r="AE109" i="6"/>
  <c r="AD109" i="6"/>
  <c r="AE154" i="6"/>
  <c r="AD154" i="6"/>
  <c r="AE189" i="6"/>
  <c r="AD189" i="6"/>
  <c r="AE169" i="6"/>
  <c r="AD169" i="6"/>
  <c r="AE167" i="6"/>
  <c r="AD167" i="6"/>
  <c r="AE138" i="6"/>
  <c r="AD138" i="6"/>
  <c r="AE87" i="6"/>
  <c r="AD87" i="6"/>
  <c r="AD84" i="6"/>
  <c r="AE84" i="6"/>
  <c r="AE97" i="6"/>
  <c r="AD97" i="6"/>
  <c r="AE158" i="6"/>
  <c r="AD158" i="6"/>
  <c r="AE152" i="6"/>
  <c r="AD152" i="6"/>
  <c r="AE165" i="6"/>
  <c r="AD165" i="6"/>
  <c r="AE179" i="6"/>
  <c r="AD179" i="6"/>
  <c r="AE110" i="6"/>
  <c r="AD110" i="6"/>
  <c r="AE184" i="6"/>
  <c r="AD184" i="6"/>
  <c r="AE111" i="6"/>
  <c r="AD111" i="6"/>
  <c r="AD104" i="6"/>
  <c r="AE104" i="6"/>
  <c r="AE117" i="6"/>
  <c r="AD117" i="6"/>
  <c r="AE166" i="6"/>
  <c r="AD166" i="6"/>
  <c r="AE182" i="6"/>
  <c r="AD182" i="6"/>
  <c r="AE59" i="6"/>
  <c r="R155" i="6" s="1"/>
  <c r="AD59" i="6"/>
  <c r="O155" i="6" s="1"/>
  <c r="AE27" i="6"/>
  <c r="AD27" i="6"/>
  <c r="AE49" i="6"/>
  <c r="AD49" i="6"/>
  <c r="AE17" i="6"/>
  <c r="AD17" i="6"/>
  <c r="AE55" i="6"/>
  <c r="R143" i="6" s="1"/>
  <c r="AD55" i="6"/>
  <c r="O143" i="6" s="1"/>
  <c r="AE23" i="6"/>
  <c r="AD23" i="6"/>
  <c r="AE45" i="6"/>
  <c r="AD45" i="6"/>
  <c r="AE13" i="6"/>
  <c r="AD13" i="6"/>
  <c r="AE70" i="6"/>
  <c r="AD70" i="6"/>
  <c r="AE54" i="6"/>
  <c r="R140" i="6" s="1"/>
  <c r="AD54" i="6"/>
  <c r="O140" i="6" s="1"/>
  <c r="AE38" i="6"/>
  <c r="AD38" i="6"/>
  <c r="AE22" i="6"/>
  <c r="AD22" i="6"/>
  <c r="AD68" i="6"/>
  <c r="AE68" i="6"/>
  <c r="AD52" i="6"/>
  <c r="AE52" i="6"/>
  <c r="AD36" i="6"/>
  <c r="AE36" i="6"/>
  <c r="AD20" i="6"/>
  <c r="AE20" i="6"/>
  <c r="BM2" i="1"/>
  <c r="BX7" i="1"/>
  <c r="P14" i="7" s="1"/>
  <c r="BV12" i="1"/>
  <c r="L19" i="7" s="1"/>
  <c r="BO2" i="1"/>
  <c r="BX12" i="1"/>
  <c r="P19" i="7" s="1"/>
  <c r="BV4" i="1"/>
  <c r="L11" i="7" s="1"/>
  <c r="BV8" i="1"/>
  <c r="L15" i="7" s="1"/>
  <c r="BI2" i="1"/>
  <c r="BN2" i="1"/>
  <c r="BR2" i="1"/>
  <c r="BV11" i="1"/>
  <c r="L18" i="7" s="1"/>
  <c r="BY2" i="1"/>
  <c r="BL2" i="1"/>
  <c r="BT4" i="1"/>
  <c r="H11" i="7" s="1"/>
  <c r="BX8" i="1"/>
  <c r="P15" i="7" s="1"/>
  <c r="BP2" i="1"/>
  <c r="BU4" i="1"/>
  <c r="BS2" i="1"/>
  <c r="BW2" i="1"/>
  <c r="Z118" i="6"/>
  <c r="AA118" i="6"/>
  <c r="AB118" i="6"/>
  <c r="AC118" i="6"/>
  <c r="Z70" i="6"/>
  <c r="AA70" i="6"/>
  <c r="AB70" i="6"/>
  <c r="AC70" i="6"/>
  <c r="Z134" i="6"/>
  <c r="AA134" i="6"/>
  <c r="AB134" i="6"/>
  <c r="AC134" i="6"/>
  <c r="Z86" i="6"/>
  <c r="AA86" i="6"/>
  <c r="AB86" i="6"/>
  <c r="AC86" i="6"/>
  <c r="AB51" i="6"/>
  <c r="K131" i="6" s="1"/>
  <c r="AC51" i="6"/>
  <c r="L131" i="6" s="1"/>
  <c r="Z51" i="6"/>
  <c r="AA51" i="6"/>
  <c r="A131" i="6" s="1"/>
  <c r="Z114" i="6"/>
  <c r="AA114" i="6"/>
  <c r="AB114" i="6"/>
  <c r="AC114" i="6"/>
  <c r="Z59" i="6"/>
  <c r="AA59" i="6"/>
  <c r="A155" i="6" s="1"/>
  <c r="AB59" i="6"/>
  <c r="K155" i="6" s="1"/>
  <c r="AC59" i="6"/>
  <c r="L155" i="6" s="1"/>
  <c r="Z131" i="6"/>
  <c r="AA131" i="6"/>
  <c r="AB131" i="6"/>
  <c r="AC131" i="6"/>
  <c r="Z60" i="6"/>
  <c r="AA60" i="6"/>
  <c r="A158" i="6" s="1"/>
  <c r="AB60" i="6"/>
  <c r="K158" i="6" s="1"/>
  <c r="AC60" i="6"/>
  <c r="L158" i="6" s="1"/>
  <c r="Z124" i="6"/>
  <c r="AA124" i="6"/>
  <c r="AB124" i="6"/>
  <c r="AC124" i="6"/>
  <c r="Z73" i="6"/>
  <c r="AA73" i="6"/>
  <c r="AB73" i="6"/>
  <c r="AC73" i="6"/>
  <c r="Z137" i="6"/>
  <c r="AA137" i="6"/>
  <c r="AB137" i="6"/>
  <c r="AC137" i="6"/>
  <c r="Z159" i="6"/>
  <c r="AA159" i="6"/>
  <c r="AB159" i="6"/>
  <c r="AC159" i="6"/>
  <c r="AB44" i="6"/>
  <c r="K110" i="6" s="1"/>
  <c r="AC44" i="6"/>
  <c r="L110" i="6" s="1"/>
  <c r="Z44" i="6"/>
  <c r="AA44" i="6"/>
  <c r="A110" i="6" s="1"/>
  <c r="Z119" i="6"/>
  <c r="AA119" i="6"/>
  <c r="AB119" i="6"/>
  <c r="AC119" i="6"/>
  <c r="AA49" i="6"/>
  <c r="A125" i="6" s="1"/>
  <c r="Z49" i="6"/>
  <c r="AB49" i="6"/>
  <c r="K125" i="6" s="1"/>
  <c r="AC49" i="6"/>
  <c r="L125" i="6" s="1"/>
  <c r="Z112" i="6"/>
  <c r="AA112" i="6"/>
  <c r="AB112" i="6"/>
  <c r="AC112" i="6"/>
  <c r="Z61" i="6"/>
  <c r="AA61" i="6"/>
  <c r="AB61" i="6"/>
  <c r="AC61" i="6"/>
  <c r="Z125" i="6"/>
  <c r="AA125" i="6"/>
  <c r="AB125" i="6"/>
  <c r="AC125" i="6"/>
  <c r="Z147" i="6"/>
  <c r="AA147" i="6"/>
  <c r="AB147" i="6"/>
  <c r="AC147" i="6"/>
  <c r="AA23" i="6"/>
  <c r="AB23" i="6"/>
  <c r="K47" i="6" s="1"/>
  <c r="AC23" i="6"/>
  <c r="L47" i="6" s="1"/>
  <c r="Z23" i="6"/>
  <c r="Z90" i="6"/>
  <c r="AA90" i="6"/>
  <c r="AB90" i="6"/>
  <c r="AC90" i="6"/>
  <c r="AB32" i="6"/>
  <c r="K74" i="6" s="1"/>
  <c r="AC32" i="6"/>
  <c r="L74" i="6" s="1"/>
  <c r="Z32" i="6"/>
  <c r="AA32" i="6"/>
  <c r="A74" i="6" s="1"/>
  <c r="Z107" i="6"/>
  <c r="AA107" i="6"/>
  <c r="AB107" i="6"/>
  <c r="AC107" i="6"/>
  <c r="AA37" i="6"/>
  <c r="A89" i="6" s="1"/>
  <c r="Z37" i="6"/>
  <c r="AB37" i="6"/>
  <c r="K89" i="6" s="1"/>
  <c r="AC37" i="6"/>
  <c r="L89" i="6" s="1"/>
  <c r="Z100" i="6"/>
  <c r="AA100" i="6"/>
  <c r="AB100" i="6"/>
  <c r="AC100" i="6"/>
  <c r="AA50" i="6"/>
  <c r="A128" i="6" s="1"/>
  <c r="AB50" i="6"/>
  <c r="K128" i="6" s="1"/>
  <c r="AC50" i="6"/>
  <c r="L128" i="6" s="1"/>
  <c r="Z50" i="6"/>
  <c r="Z113" i="6"/>
  <c r="AA113" i="6"/>
  <c r="AB113" i="6"/>
  <c r="AC113" i="6"/>
  <c r="Z151" i="6"/>
  <c r="AA151" i="6"/>
  <c r="AB151" i="6"/>
  <c r="AC151" i="6"/>
  <c r="Z62" i="6"/>
  <c r="AA62" i="6"/>
  <c r="AB62" i="6"/>
  <c r="AC62" i="6"/>
  <c r="Z126" i="6"/>
  <c r="AA126" i="6"/>
  <c r="AB126" i="6"/>
  <c r="AC126" i="6"/>
  <c r="Z160" i="6"/>
  <c r="AA160" i="6"/>
  <c r="AB160" i="6"/>
  <c r="AC160" i="6"/>
  <c r="Z75" i="6"/>
  <c r="AA75" i="6"/>
  <c r="AB75" i="6"/>
  <c r="AC75" i="6"/>
  <c r="Z143" i="6"/>
  <c r="AA143" i="6"/>
  <c r="AB143" i="6"/>
  <c r="AC143" i="6"/>
  <c r="Z72" i="6"/>
  <c r="AA72" i="6"/>
  <c r="AB72" i="6"/>
  <c r="AC72" i="6"/>
  <c r="AA22" i="6"/>
  <c r="O44" i="6" s="1"/>
  <c r="Z22" i="6"/>
  <c r="AB22" i="6"/>
  <c r="K44" i="6" s="1"/>
  <c r="AC22" i="6"/>
  <c r="L44" i="6" s="1"/>
  <c r="Z85" i="6"/>
  <c r="AA85" i="6"/>
  <c r="AB85" i="6"/>
  <c r="AC85" i="6"/>
  <c r="Z149" i="6"/>
  <c r="AA149" i="6"/>
  <c r="AB149" i="6"/>
  <c r="AC149" i="6"/>
  <c r="Z140" i="6"/>
  <c r="AA140" i="6"/>
  <c r="AB140" i="6"/>
  <c r="AC140" i="6"/>
  <c r="AC35" i="6"/>
  <c r="L83" i="6" s="1"/>
  <c r="AA35" i="6"/>
  <c r="A83" i="6" s="1"/>
  <c r="Z35" i="6"/>
  <c r="AB35" i="6"/>
  <c r="K83" i="6" s="1"/>
  <c r="Z66" i="6"/>
  <c r="AA66" i="6"/>
  <c r="AB66" i="6"/>
  <c r="AC66" i="6"/>
  <c r="Z130" i="6"/>
  <c r="AA130" i="6"/>
  <c r="AB130" i="6"/>
  <c r="AC130" i="6"/>
  <c r="Z79" i="6"/>
  <c r="AA79" i="6"/>
  <c r="AB79" i="6"/>
  <c r="AC79" i="6"/>
  <c r="AB13" i="6"/>
  <c r="K17" i="6" s="1"/>
  <c r="Z13" i="6"/>
  <c r="AC13" i="6"/>
  <c r="L17" i="6" s="1"/>
  <c r="AA13" i="6"/>
  <c r="R17" i="6" s="1"/>
  <c r="Z76" i="6"/>
  <c r="AA76" i="6"/>
  <c r="AB76" i="6"/>
  <c r="AC76" i="6"/>
  <c r="AA26" i="6"/>
  <c r="Z26" i="6"/>
  <c r="AB26" i="6"/>
  <c r="K56" i="6" s="1"/>
  <c r="AC26" i="6"/>
  <c r="L56" i="6" s="1"/>
  <c r="Z89" i="6"/>
  <c r="AA89" i="6"/>
  <c r="AB89" i="6"/>
  <c r="AC89" i="6"/>
  <c r="Z153" i="6"/>
  <c r="AA153" i="6"/>
  <c r="AB153" i="6"/>
  <c r="AC153" i="6"/>
  <c r="Z128" i="6"/>
  <c r="AA128" i="6"/>
  <c r="AB128" i="6"/>
  <c r="AC128" i="6"/>
  <c r="Z63" i="6"/>
  <c r="AA63" i="6"/>
  <c r="AB63" i="6"/>
  <c r="AC63" i="6"/>
  <c r="Z135" i="6"/>
  <c r="AA135" i="6"/>
  <c r="AB135" i="6"/>
  <c r="AC135" i="6"/>
  <c r="Z64" i="6"/>
  <c r="AA64" i="6"/>
  <c r="AB64" i="6"/>
  <c r="AC64" i="6"/>
  <c r="AA14" i="6"/>
  <c r="Z14" i="6"/>
  <c r="AB14" i="6"/>
  <c r="K20" i="6" s="1"/>
  <c r="AC14" i="6"/>
  <c r="L20" i="6" s="1"/>
  <c r="Z77" i="6"/>
  <c r="AA77" i="6"/>
  <c r="AB77" i="6"/>
  <c r="AC77" i="6"/>
  <c r="Z141" i="6"/>
  <c r="AA141" i="6"/>
  <c r="AB141" i="6"/>
  <c r="AC141" i="6"/>
  <c r="Z132" i="6"/>
  <c r="AA132" i="6"/>
  <c r="AB132" i="6"/>
  <c r="AC132" i="6"/>
  <c r="AC43" i="6"/>
  <c r="L107" i="6" s="1"/>
  <c r="AA43" i="6"/>
  <c r="A107" i="6" s="1"/>
  <c r="Z43" i="6"/>
  <c r="AB43" i="6"/>
  <c r="K107" i="6" s="1"/>
  <c r="Z106" i="6"/>
  <c r="AA106" i="6"/>
  <c r="AB106" i="6"/>
  <c r="AC106" i="6"/>
  <c r="AB48" i="6"/>
  <c r="K122" i="6" s="1"/>
  <c r="AC48" i="6"/>
  <c r="L122" i="6" s="1"/>
  <c r="Z48" i="6"/>
  <c r="AA48" i="6"/>
  <c r="A122" i="6" s="1"/>
  <c r="Z123" i="6"/>
  <c r="AA123" i="6"/>
  <c r="AB123" i="6"/>
  <c r="AC123" i="6"/>
  <c r="AA52" i="6"/>
  <c r="A134" i="6" s="1"/>
  <c r="AB52" i="6"/>
  <c r="K134" i="6" s="1"/>
  <c r="Z52" i="6"/>
  <c r="AC52" i="6"/>
  <c r="L134" i="6" s="1"/>
  <c r="Z116" i="6"/>
  <c r="AA116" i="6"/>
  <c r="AB116" i="6"/>
  <c r="AC116" i="6"/>
  <c r="Z65" i="6"/>
  <c r="AA65" i="6"/>
  <c r="AB65" i="6"/>
  <c r="AC65" i="6"/>
  <c r="Z129" i="6"/>
  <c r="AA129" i="6"/>
  <c r="AB129" i="6"/>
  <c r="AC129" i="6"/>
  <c r="AC11" i="6"/>
  <c r="L11" i="6" s="1"/>
  <c r="AB11" i="6"/>
  <c r="K11" i="6" s="1"/>
  <c r="AA11" i="6"/>
  <c r="A11" i="6" s="1"/>
  <c r="Z11" i="6"/>
  <c r="Z78" i="6"/>
  <c r="AA78" i="6"/>
  <c r="AB78" i="6"/>
  <c r="AC78" i="6"/>
  <c r="Z142" i="6"/>
  <c r="AA142" i="6"/>
  <c r="AB142" i="6"/>
  <c r="AC142" i="6"/>
  <c r="AC20" i="6"/>
  <c r="L38" i="6" s="1"/>
  <c r="AA20" i="6"/>
  <c r="Z20" i="6"/>
  <c r="AB20" i="6"/>
  <c r="K38" i="6" s="1"/>
  <c r="Z91" i="6"/>
  <c r="AA91" i="6"/>
  <c r="AB91" i="6"/>
  <c r="AC91" i="6"/>
  <c r="AB25" i="6"/>
  <c r="K53" i="6" s="1"/>
  <c r="AC25" i="6"/>
  <c r="L53" i="6" s="1"/>
  <c r="Z25" i="6"/>
  <c r="AA25" i="6"/>
  <c r="Z88" i="6"/>
  <c r="AA88" i="6"/>
  <c r="AB88" i="6"/>
  <c r="AC88" i="6"/>
  <c r="AA38" i="6"/>
  <c r="A92" i="6" s="1"/>
  <c r="AB38" i="6"/>
  <c r="K92" i="6" s="1"/>
  <c r="AC38" i="6"/>
  <c r="L92" i="6" s="1"/>
  <c r="Z38" i="6"/>
  <c r="Z101" i="6"/>
  <c r="AA101" i="6"/>
  <c r="AB101" i="6"/>
  <c r="AC101" i="6"/>
  <c r="AC39" i="6"/>
  <c r="L95" i="6" s="1"/>
  <c r="AA39" i="6"/>
  <c r="A95" i="6" s="1"/>
  <c r="Z39" i="6"/>
  <c r="AB39" i="6"/>
  <c r="K95" i="6" s="1"/>
  <c r="Z156" i="6"/>
  <c r="AA156" i="6"/>
  <c r="AB156" i="6"/>
  <c r="AC156" i="6"/>
  <c r="Z54" i="6"/>
  <c r="AA54" i="6"/>
  <c r="A140" i="6" s="1"/>
  <c r="AB54" i="6"/>
  <c r="K140" i="6" s="1"/>
  <c r="AC54" i="6"/>
  <c r="L140" i="6" s="1"/>
  <c r="AA15" i="6"/>
  <c r="AB15" i="6"/>
  <c r="K23" i="6" s="1"/>
  <c r="AC15" i="6"/>
  <c r="L23" i="6" s="1"/>
  <c r="Z15" i="6"/>
  <c r="Z82" i="6"/>
  <c r="AA82" i="6"/>
  <c r="AB82" i="6"/>
  <c r="AC82" i="6"/>
  <c r="Z146" i="6"/>
  <c r="AA146" i="6"/>
  <c r="AB146" i="6"/>
  <c r="AC146" i="6"/>
  <c r="AC24" i="6"/>
  <c r="L50" i="6" s="1"/>
  <c r="AA24" i="6"/>
  <c r="Z24" i="6"/>
  <c r="AB24" i="6"/>
  <c r="K50" i="6" s="1"/>
  <c r="Z95" i="6"/>
  <c r="AA95" i="6"/>
  <c r="AB95" i="6"/>
  <c r="AC95" i="6"/>
  <c r="AB29" i="6"/>
  <c r="K65" i="6" s="1"/>
  <c r="AC29" i="6"/>
  <c r="L65" i="6" s="1"/>
  <c r="Z29" i="6"/>
  <c r="AA29" i="6"/>
  <c r="A65" i="6" s="1"/>
  <c r="Z92" i="6"/>
  <c r="AA92" i="6"/>
  <c r="AB92" i="6"/>
  <c r="AC92" i="6"/>
  <c r="AA42" i="6"/>
  <c r="A104" i="6" s="1"/>
  <c r="AB42" i="6"/>
  <c r="K104" i="6" s="1"/>
  <c r="AC42" i="6"/>
  <c r="L104" i="6" s="1"/>
  <c r="Z42" i="6"/>
  <c r="Z105" i="6"/>
  <c r="AA105" i="6"/>
  <c r="AB105" i="6"/>
  <c r="AC105" i="6"/>
  <c r="Z150" i="6"/>
  <c r="AA150" i="6"/>
  <c r="AB150" i="6"/>
  <c r="AC150" i="6"/>
  <c r="Z144" i="6"/>
  <c r="AA144" i="6"/>
  <c r="AB144" i="6"/>
  <c r="AC144" i="6"/>
  <c r="AC12" i="6"/>
  <c r="L14" i="6" s="1"/>
  <c r="Z12" i="6"/>
  <c r="AA12" i="6"/>
  <c r="AB12" i="6"/>
  <c r="K14" i="6" s="1"/>
  <c r="Z83" i="6"/>
  <c r="AA83" i="6"/>
  <c r="AB83" i="6"/>
  <c r="AC83" i="6"/>
  <c r="AB17" i="6"/>
  <c r="K29" i="6" s="1"/>
  <c r="AC17" i="6"/>
  <c r="L29" i="6" s="1"/>
  <c r="Z17" i="6"/>
  <c r="AA17" i="6"/>
  <c r="Z80" i="6"/>
  <c r="AA80" i="6"/>
  <c r="AB80" i="6"/>
  <c r="AC80" i="6"/>
  <c r="AA30" i="6"/>
  <c r="A68" i="6" s="1"/>
  <c r="AB30" i="6"/>
  <c r="K68" i="6" s="1"/>
  <c r="AC30" i="6"/>
  <c r="L68" i="6" s="1"/>
  <c r="Z30" i="6"/>
  <c r="Z93" i="6"/>
  <c r="AA93" i="6"/>
  <c r="AB93" i="6"/>
  <c r="AC93" i="6"/>
  <c r="Z157" i="6"/>
  <c r="AA157" i="6"/>
  <c r="AB157" i="6"/>
  <c r="AC157" i="6"/>
  <c r="Z148" i="6"/>
  <c r="AA148" i="6"/>
  <c r="AB148" i="6"/>
  <c r="AC148" i="6"/>
  <c r="Z58" i="6"/>
  <c r="AA58" i="6"/>
  <c r="A152" i="6" s="1"/>
  <c r="AB58" i="6"/>
  <c r="K152" i="6" s="1"/>
  <c r="AC58" i="6"/>
  <c r="L152" i="6" s="1"/>
  <c r="Z122" i="6"/>
  <c r="AA122" i="6"/>
  <c r="AB122" i="6"/>
  <c r="AC122" i="6"/>
  <c r="Z67" i="6"/>
  <c r="AA67" i="6"/>
  <c r="AB67" i="6"/>
  <c r="AC67" i="6"/>
  <c r="Z139" i="6"/>
  <c r="AA139" i="6"/>
  <c r="AB139" i="6"/>
  <c r="AC139" i="6"/>
  <c r="Z68" i="6"/>
  <c r="AA68" i="6"/>
  <c r="AB68" i="6"/>
  <c r="AC68" i="6"/>
  <c r="AA18" i="6"/>
  <c r="Z18" i="6"/>
  <c r="AB18" i="6"/>
  <c r="K32" i="6" s="1"/>
  <c r="AC18" i="6"/>
  <c r="L32" i="6" s="1"/>
  <c r="Z81" i="6"/>
  <c r="AA81" i="6"/>
  <c r="AB81" i="6"/>
  <c r="AC81" i="6"/>
  <c r="Z145" i="6"/>
  <c r="AA145" i="6"/>
  <c r="AB145" i="6"/>
  <c r="AC145" i="6"/>
  <c r="Z136" i="6"/>
  <c r="AA136" i="6"/>
  <c r="AB136" i="6"/>
  <c r="AC136" i="6"/>
  <c r="AA27" i="6"/>
  <c r="AB27" i="6"/>
  <c r="K59" i="6" s="1"/>
  <c r="AC27" i="6"/>
  <c r="L59" i="6" s="1"/>
  <c r="Z27" i="6"/>
  <c r="Z94" i="6"/>
  <c r="AA94" i="6"/>
  <c r="AB94" i="6"/>
  <c r="AC94" i="6"/>
  <c r="AB36" i="6"/>
  <c r="K86" i="6" s="1"/>
  <c r="AC36" i="6"/>
  <c r="L86" i="6" s="1"/>
  <c r="Z36" i="6"/>
  <c r="AA36" i="6"/>
  <c r="A86" i="6" s="1"/>
  <c r="Z111" i="6"/>
  <c r="AA111" i="6"/>
  <c r="AB111" i="6"/>
  <c r="AC111" i="6"/>
  <c r="AA41" i="6"/>
  <c r="A101" i="6" s="1"/>
  <c r="Z41" i="6"/>
  <c r="AB41" i="6"/>
  <c r="K101" i="6" s="1"/>
  <c r="AC41" i="6"/>
  <c r="L101" i="6" s="1"/>
  <c r="Z104" i="6"/>
  <c r="AA104" i="6"/>
  <c r="AB104" i="6"/>
  <c r="AC104" i="6"/>
  <c r="Z53" i="6"/>
  <c r="AA53" i="6"/>
  <c r="A137" i="6" s="1"/>
  <c r="AB53" i="6"/>
  <c r="K137" i="6" s="1"/>
  <c r="AC53" i="6"/>
  <c r="L137" i="6" s="1"/>
  <c r="Z117" i="6"/>
  <c r="AA117" i="6"/>
  <c r="AB117" i="6"/>
  <c r="AC117" i="6"/>
  <c r="Z155" i="6"/>
  <c r="AA155" i="6"/>
  <c r="AB155" i="6"/>
  <c r="AC155" i="6"/>
  <c r="Z103" i="6"/>
  <c r="AA103" i="6"/>
  <c r="AB103" i="6"/>
  <c r="AC103" i="6"/>
  <c r="AF15" i="6"/>
  <c r="M24" i="6" s="1"/>
  <c r="Z102" i="6"/>
  <c r="AA102" i="6"/>
  <c r="AB102" i="6"/>
  <c r="AC102" i="6"/>
  <c r="AA19" i="6"/>
  <c r="AB19" i="6"/>
  <c r="K35" i="6" s="1"/>
  <c r="AC19" i="6"/>
  <c r="L35" i="6" s="1"/>
  <c r="Z19" i="6"/>
  <c r="AC31" i="6"/>
  <c r="L71" i="6" s="1"/>
  <c r="AA31" i="6"/>
  <c r="A71" i="6" s="1"/>
  <c r="Z31" i="6"/>
  <c r="AB31" i="6"/>
  <c r="K71" i="6" s="1"/>
  <c r="Z98" i="6"/>
  <c r="AA98" i="6"/>
  <c r="AB98" i="6"/>
  <c r="AC98" i="6"/>
  <c r="AB40" i="6"/>
  <c r="K98" i="6" s="1"/>
  <c r="AC40" i="6"/>
  <c r="L98" i="6" s="1"/>
  <c r="Z40" i="6"/>
  <c r="AA40" i="6"/>
  <c r="A98" i="6" s="1"/>
  <c r="Z115" i="6"/>
  <c r="AA115" i="6"/>
  <c r="AB115" i="6"/>
  <c r="AC115" i="6"/>
  <c r="AA45" i="6"/>
  <c r="A113" i="6" s="1"/>
  <c r="Z45" i="6"/>
  <c r="AB45" i="6"/>
  <c r="K113" i="6" s="1"/>
  <c r="AC45" i="6"/>
  <c r="L113" i="6" s="1"/>
  <c r="Z108" i="6"/>
  <c r="AA108" i="6"/>
  <c r="AB108" i="6"/>
  <c r="AC108" i="6"/>
  <c r="Z57" i="6"/>
  <c r="AA57" i="6"/>
  <c r="A149" i="6" s="1"/>
  <c r="AB57" i="6"/>
  <c r="K149" i="6" s="1"/>
  <c r="AC57" i="6"/>
  <c r="L149" i="6" s="1"/>
  <c r="Z121" i="6"/>
  <c r="AA121" i="6"/>
  <c r="AB121" i="6"/>
  <c r="AC121" i="6"/>
  <c r="Z71" i="6"/>
  <c r="AA71" i="6"/>
  <c r="AB71" i="6"/>
  <c r="AC71" i="6"/>
  <c r="AC28" i="6"/>
  <c r="L62" i="6" s="1"/>
  <c r="AA28" i="6"/>
  <c r="Z28" i="6"/>
  <c r="AB28" i="6"/>
  <c r="K62" i="6" s="1"/>
  <c r="Z99" i="6"/>
  <c r="AA99" i="6"/>
  <c r="AB99" i="6"/>
  <c r="AC99" i="6"/>
  <c r="AA33" i="6"/>
  <c r="A77" i="6" s="1"/>
  <c r="Z33" i="6"/>
  <c r="AB33" i="6"/>
  <c r="K77" i="6" s="1"/>
  <c r="AC33" i="6"/>
  <c r="L77" i="6" s="1"/>
  <c r="Z96" i="6"/>
  <c r="AA96" i="6"/>
  <c r="AB96" i="6"/>
  <c r="AC96" i="6"/>
  <c r="AA46" i="6"/>
  <c r="A116" i="6" s="1"/>
  <c r="AB46" i="6"/>
  <c r="K116" i="6" s="1"/>
  <c r="AC46" i="6"/>
  <c r="L116" i="6" s="1"/>
  <c r="Z46" i="6"/>
  <c r="Z109" i="6"/>
  <c r="AA109" i="6"/>
  <c r="AB109" i="6"/>
  <c r="AC109" i="6"/>
  <c r="Z154" i="6"/>
  <c r="AA154" i="6"/>
  <c r="AB154" i="6"/>
  <c r="AC154" i="6"/>
  <c r="Z74" i="6"/>
  <c r="AA74" i="6"/>
  <c r="AB74" i="6"/>
  <c r="AC74" i="6"/>
  <c r="Z138" i="6"/>
  <c r="AA138" i="6"/>
  <c r="AB138" i="6"/>
  <c r="AC138" i="6"/>
  <c r="AC16" i="6"/>
  <c r="L26" i="6" s="1"/>
  <c r="AA16" i="6"/>
  <c r="Z16" i="6"/>
  <c r="AB16" i="6"/>
  <c r="K26" i="6" s="1"/>
  <c r="Z87" i="6"/>
  <c r="AA87" i="6"/>
  <c r="AB87" i="6"/>
  <c r="AC87" i="6"/>
  <c r="AB21" i="6"/>
  <c r="K41" i="6" s="1"/>
  <c r="AC21" i="6"/>
  <c r="L41" i="6" s="1"/>
  <c r="Z21" i="6"/>
  <c r="AA21" i="6"/>
  <c r="Z84" i="6"/>
  <c r="AA84" i="6"/>
  <c r="AB84" i="6"/>
  <c r="AC84" i="6"/>
  <c r="AA34" i="6"/>
  <c r="A80" i="6" s="1"/>
  <c r="AB34" i="6"/>
  <c r="K80" i="6" s="1"/>
  <c r="AC34" i="6"/>
  <c r="L80" i="6" s="1"/>
  <c r="Z34" i="6"/>
  <c r="Z97" i="6"/>
  <c r="AA97" i="6"/>
  <c r="AB97" i="6"/>
  <c r="AC97" i="6"/>
  <c r="Z158" i="6"/>
  <c r="AA158" i="6"/>
  <c r="AB158" i="6"/>
  <c r="AC158" i="6"/>
  <c r="Z152" i="6"/>
  <c r="AA152" i="6"/>
  <c r="AB152" i="6"/>
  <c r="AC152" i="6"/>
  <c r="AC47" i="6"/>
  <c r="L119" i="6" s="1"/>
  <c r="AA47" i="6"/>
  <c r="A119" i="6" s="1"/>
  <c r="Z47" i="6"/>
  <c r="AB47" i="6"/>
  <c r="K119" i="6" s="1"/>
  <c r="Z110" i="6"/>
  <c r="AA110" i="6"/>
  <c r="AB110" i="6"/>
  <c r="AC110" i="6"/>
  <c r="Z55" i="6"/>
  <c r="AA55" i="6"/>
  <c r="A143" i="6" s="1"/>
  <c r="AB55" i="6"/>
  <c r="K143" i="6" s="1"/>
  <c r="AC55" i="6"/>
  <c r="L143" i="6" s="1"/>
  <c r="Z127" i="6"/>
  <c r="AA127" i="6"/>
  <c r="AB127" i="6"/>
  <c r="AC127" i="6"/>
  <c r="Z56" i="6"/>
  <c r="AA56" i="6"/>
  <c r="A146" i="6" s="1"/>
  <c r="AB56" i="6"/>
  <c r="K146" i="6" s="1"/>
  <c r="AC56" i="6"/>
  <c r="L146" i="6" s="1"/>
  <c r="Z120" i="6"/>
  <c r="AA120" i="6"/>
  <c r="AB120" i="6"/>
  <c r="AC120" i="6"/>
  <c r="Z69" i="6"/>
  <c r="AA69" i="6"/>
  <c r="AB69" i="6"/>
  <c r="AC69" i="6"/>
  <c r="Z133" i="6"/>
  <c r="AA133" i="6"/>
  <c r="AB133" i="6"/>
  <c r="AC133" i="6"/>
  <c r="AJ20" i="6"/>
  <c r="S39" i="6" s="1"/>
  <c r="BG2" i="1"/>
  <c r="BF2" i="1"/>
  <c r="BD2" i="1"/>
  <c r="BE2" i="1"/>
  <c r="BC2" i="1"/>
  <c r="BB2" i="1"/>
  <c r="CZ128" i="1" l="1"/>
  <c r="CZ47" i="1"/>
  <c r="CZ17" i="1"/>
  <c r="CZ8" i="1"/>
  <c r="CW7" i="1"/>
  <c r="DC79" i="1"/>
  <c r="DC7" i="1"/>
  <c r="CZ64" i="1"/>
  <c r="CZ27" i="1"/>
  <c r="CZ18" i="1"/>
  <c r="CZ152" i="1"/>
  <c r="CW100" i="1"/>
  <c r="CW14" i="1"/>
  <c r="CW13" i="1"/>
  <c r="CW140" i="1"/>
  <c r="CW128" i="1"/>
  <c r="CW8" i="1"/>
  <c r="DC14" i="1"/>
  <c r="CZ48" i="1"/>
  <c r="CZ14" i="1"/>
  <c r="CW18" i="1"/>
  <c r="DC17" i="1"/>
  <c r="DC152" i="1"/>
  <c r="DC8" i="1"/>
  <c r="CZ59" i="1"/>
  <c r="CZ100" i="1"/>
  <c r="CZ13" i="1"/>
  <c r="CZ163" i="1"/>
  <c r="CW152" i="1"/>
  <c r="CW52" i="1"/>
  <c r="DC18" i="1"/>
  <c r="BT2" i="1"/>
  <c r="O14" i="6"/>
  <c r="BV2" i="1"/>
  <c r="BX2" i="1"/>
  <c r="BU2" i="1"/>
  <c r="J11" i="7"/>
  <c r="AJ16" i="6"/>
  <c r="S27" i="6" s="1"/>
  <c r="A26" i="6"/>
  <c r="R62" i="6"/>
  <c r="A62" i="6"/>
  <c r="AH22" i="6"/>
  <c r="P45" i="6" s="1"/>
  <c r="A44" i="6"/>
  <c r="AH23" i="6"/>
  <c r="P48" i="6" s="1"/>
  <c r="A47" i="6"/>
  <c r="AH19" i="6"/>
  <c r="P36" i="6" s="1"/>
  <c r="A35" i="6"/>
  <c r="AH24" i="6"/>
  <c r="P51" i="6" s="1"/>
  <c r="A50" i="6"/>
  <c r="R38" i="6"/>
  <c r="A38" i="6"/>
  <c r="AJ21" i="6"/>
  <c r="S42" i="6" s="1"/>
  <c r="A41" i="6"/>
  <c r="AJ27" i="6"/>
  <c r="S60" i="6" s="1"/>
  <c r="A59" i="6"/>
  <c r="AH18" i="6"/>
  <c r="P33" i="6" s="1"/>
  <c r="A32" i="6"/>
  <c r="AJ15" i="6"/>
  <c r="S24" i="6" s="1"/>
  <c r="A23" i="6"/>
  <c r="O20" i="6"/>
  <c r="A20" i="6"/>
  <c r="AH26" i="6"/>
  <c r="P57" i="6" s="1"/>
  <c r="A56" i="6"/>
  <c r="AK17" i="6"/>
  <c r="S31" i="6" s="1"/>
  <c r="A29" i="6"/>
  <c r="AH25" i="6"/>
  <c r="P54" i="6" s="1"/>
  <c r="A53" i="6"/>
  <c r="O32" i="6"/>
  <c r="AH17" i="6"/>
  <c r="P30" i="6" s="1"/>
  <c r="AG17" i="6"/>
  <c r="M31" i="6" s="1"/>
  <c r="R47" i="6"/>
  <c r="AJ23" i="6"/>
  <c r="S48" i="6" s="1"/>
  <c r="AF25" i="6"/>
  <c r="M54" i="6" s="1"/>
  <c r="R50" i="6"/>
  <c r="AJ24" i="6"/>
  <c r="S51" i="6" s="1"/>
  <c r="R53" i="6"/>
  <c r="AF24" i="6"/>
  <c r="M51" i="6" s="1"/>
  <c r="O53" i="6"/>
  <c r="AJ25" i="6"/>
  <c r="S54" i="6" s="1"/>
  <c r="AF19" i="6"/>
  <c r="M36" i="6" s="1"/>
  <c r="O50" i="6"/>
  <c r="AF22" i="6"/>
  <c r="M45" i="6" s="1"/>
  <c r="R35" i="6"/>
  <c r="AJ19" i="6"/>
  <c r="S36" i="6" s="1"/>
  <c r="R11" i="6"/>
  <c r="AK11" i="6"/>
  <c r="S13" i="6" s="1"/>
  <c r="AF11" i="6"/>
  <c r="M12" i="6" s="1"/>
  <c r="AF18" i="6"/>
  <c r="M33" i="6" s="1"/>
  <c r="AJ18" i="6"/>
  <c r="S33" i="6" s="1"/>
  <c r="R32" i="6"/>
  <c r="O11" i="6"/>
  <c r="AH20" i="6"/>
  <c r="P39" i="6" s="1"/>
  <c r="R29" i="6"/>
  <c r="O38" i="6"/>
  <c r="O35" i="6"/>
  <c r="AF20" i="6"/>
  <c r="M39" i="6" s="1"/>
  <c r="O47" i="6"/>
  <c r="AI17" i="6"/>
  <c r="P31" i="6" s="1"/>
  <c r="AJ17" i="6"/>
  <c r="S30" i="6" s="1"/>
  <c r="AF14" i="6"/>
  <c r="M21" i="6" s="1"/>
  <c r="AF34" i="6"/>
  <c r="M81" i="6" s="1"/>
  <c r="AJ34" i="6"/>
  <c r="S81" i="6" s="1"/>
  <c r="AG34" i="6"/>
  <c r="M82" i="6" s="1"/>
  <c r="AK34" i="6"/>
  <c r="S82" i="6" s="1"/>
  <c r="O80" i="6"/>
  <c r="AH34" i="6"/>
  <c r="P81" i="6" s="1"/>
  <c r="R80" i="6"/>
  <c r="AI34" i="6"/>
  <c r="P82" i="6" s="1"/>
  <c r="AF46" i="6"/>
  <c r="M117" i="6" s="1"/>
  <c r="AJ46" i="6"/>
  <c r="S117" i="6" s="1"/>
  <c r="AG46" i="6"/>
  <c r="M118" i="6" s="1"/>
  <c r="AK46" i="6"/>
  <c r="S118" i="6" s="1"/>
  <c r="O116" i="6"/>
  <c r="AH46" i="6"/>
  <c r="P117" i="6" s="1"/>
  <c r="R116" i="6"/>
  <c r="AI46" i="6"/>
  <c r="P118" i="6" s="1"/>
  <c r="AF33" i="6"/>
  <c r="M78" i="6" s="1"/>
  <c r="AJ33" i="6"/>
  <c r="S78" i="6" s="1"/>
  <c r="AG33" i="6"/>
  <c r="M79" i="6" s="1"/>
  <c r="AK33" i="6"/>
  <c r="S79" i="6" s="1"/>
  <c r="O77" i="6"/>
  <c r="AH33" i="6"/>
  <c r="P78" i="6" s="1"/>
  <c r="R77" i="6"/>
  <c r="AI33" i="6"/>
  <c r="P79" i="6" s="1"/>
  <c r="AF45" i="6"/>
  <c r="M114" i="6" s="1"/>
  <c r="AJ45" i="6"/>
  <c r="S114" i="6" s="1"/>
  <c r="AG45" i="6"/>
  <c r="M115" i="6" s="1"/>
  <c r="AK45" i="6"/>
  <c r="S115" i="6" s="1"/>
  <c r="O113" i="6"/>
  <c r="AH45" i="6"/>
  <c r="P114" i="6" s="1"/>
  <c r="R113" i="6"/>
  <c r="AI45" i="6"/>
  <c r="P115" i="6" s="1"/>
  <c r="AI19" i="6"/>
  <c r="P37" i="6" s="1"/>
  <c r="AG19" i="6"/>
  <c r="M37" i="6" s="1"/>
  <c r="AK19" i="6"/>
  <c r="S37" i="6" s="1"/>
  <c r="AF36" i="6"/>
  <c r="M87" i="6" s="1"/>
  <c r="AJ36" i="6"/>
  <c r="S87" i="6" s="1"/>
  <c r="AG36" i="6"/>
  <c r="M88" i="6" s="1"/>
  <c r="AK36" i="6"/>
  <c r="S88" i="6" s="1"/>
  <c r="O86" i="6"/>
  <c r="AH36" i="6"/>
  <c r="P87" i="6" s="1"/>
  <c r="R86" i="6"/>
  <c r="AI36" i="6"/>
  <c r="P88" i="6" s="1"/>
  <c r="AI29" i="6"/>
  <c r="P67" i="6" s="1"/>
  <c r="AG29" i="6"/>
  <c r="M67" i="6" s="1"/>
  <c r="AK29" i="6"/>
  <c r="S67" i="6" s="1"/>
  <c r="AI25" i="6"/>
  <c r="P55" i="6" s="1"/>
  <c r="AG25" i="6"/>
  <c r="M55" i="6" s="1"/>
  <c r="AK25" i="6"/>
  <c r="S55" i="6" s="1"/>
  <c r="AF48" i="6"/>
  <c r="M123" i="6" s="1"/>
  <c r="AJ48" i="6"/>
  <c r="S123" i="6" s="1"/>
  <c r="AG48" i="6"/>
  <c r="M124" i="6" s="1"/>
  <c r="AK48" i="6"/>
  <c r="S124" i="6" s="1"/>
  <c r="O122" i="6"/>
  <c r="AH48" i="6"/>
  <c r="P123" i="6" s="1"/>
  <c r="R122" i="6"/>
  <c r="AI48" i="6"/>
  <c r="P124" i="6" s="1"/>
  <c r="A17" i="6"/>
  <c r="AK13" i="6"/>
  <c r="S19" i="6" s="1"/>
  <c r="AI13" i="6"/>
  <c r="P19" i="6" s="1"/>
  <c r="AG13" i="6"/>
  <c r="M19" i="6" s="1"/>
  <c r="O62" i="6"/>
  <c r="O23" i="6"/>
  <c r="AH13" i="6"/>
  <c r="P18" i="6" s="1"/>
  <c r="AF26" i="6"/>
  <c r="M57" i="6" s="1"/>
  <c r="AF32" i="6"/>
  <c r="M75" i="6" s="1"/>
  <c r="AJ32" i="6"/>
  <c r="S75" i="6" s="1"/>
  <c r="AG32" i="6"/>
  <c r="M76" i="6" s="1"/>
  <c r="AK32" i="6"/>
  <c r="S76" i="6" s="1"/>
  <c r="O74" i="6"/>
  <c r="AH32" i="6"/>
  <c r="P75" i="6" s="1"/>
  <c r="R74" i="6"/>
  <c r="AI32" i="6"/>
  <c r="P76" i="6" s="1"/>
  <c r="AF44" i="6"/>
  <c r="M111" i="6" s="1"/>
  <c r="AJ44" i="6"/>
  <c r="S111" i="6" s="1"/>
  <c r="AG44" i="6"/>
  <c r="M112" i="6" s="1"/>
  <c r="AK44" i="6"/>
  <c r="S112" i="6" s="1"/>
  <c r="O110" i="6"/>
  <c r="AH44" i="6"/>
  <c r="P111" i="6" s="1"/>
  <c r="R110" i="6"/>
  <c r="AI44" i="6"/>
  <c r="P112" i="6" s="1"/>
  <c r="AF51" i="6"/>
  <c r="M132" i="6" s="1"/>
  <c r="AJ51" i="6"/>
  <c r="S132" i="6" s="1"/>
  <c r="AG51" i="6"/>
  <c r="M133" i="6" s="1"/>
  <c r="AK51" i="6"/>
  <c r="S133" i="6" s="1"/>
  <c r="O131" i="6"/>
  <c r="AH51" i="6"/>
  <c r="P132" i="6" s="1"/>
  <c r="R131" i="6"/>
  <c r="AI51" i="6"/>
  <c r="P133" i="6" s="1"/>
  <c r="R65" i="6"/>
  <c r="R26" i="6"/>
  <c r="AJ28" i="6"/>
  <c r="S63" i="6" s="1"/>
  <c r="AF13" i="6"/>
  <c r="M18" i="6" s="1"/>
  <c r="O56" i="6"/>
  <c r="AJ22" i="6"/>
  <c r="S45" i="6" s="1"/>
  <c r="R23" i="6"/>
  <c r="AI21" i="6"/>
  <c r="P43" i="6" s="1"/>
  <c r="AG21" i="6"/>
  <c r="M43" i="6" s="1"/>
  <c r="AK21" i="6"/>
  <c r="S43" i="6" s="1"/>
  <c r="AF40" i="6"/>
  <c r="M99" i="6" s="1"/>
  <c r="AJ40" i="6"/>
  <c r="S99" i="6" s="1"/>
  <c r="AG40" i="6"/>
  <c r="M100" i="6" s="1"/>
  <c r="AK40" i="6"/>
  <c r="S100" i="6" s="1"/>
  <c r="O98" i="6"/>
  <c r="AH40" i="6"/>
  <c r="P99" i="6" s="1"/>
  <c r="R98" i="6"/>
  <c r="AI40" i="6"/>
  <c r="P100" i="6" s="1"/>
  <c r="AF28" i="6"/>
  <c r="M63" i="6" s="1"/>
  <c r="A14" i="6"/>
  <c r="AK12" i="6"/>
  <c r="S16" i="6" s="1"/>
  <c r="AI12" i="6"/>
  <c r="P16" i="6" s="1"/>
  <c r="AG12" i="6"/>
  <c r="M16" i="6" s="1"/>
  <c r="O17" i="6"/>
  <c r="AF29" i="6"/>
  <c r="M66" i="6" s="1"/>
  <c r="AF12" i="6"/>
  <c r="M15" i="6" s="1"/>
  <c r="AI11" i="6"/>
  <c r="P13" i="6" s="1"/>
  <c r="AH21" i="6"/>
  <c r="P42" i="6" s="1"/>
  <c r="R59" i="6"/>
  <c r="R20" i="6"/>
  <c r="AH27" i="6"/>
  <c r="P60" i="6" s="1"/>
  <c r="AF17" i="6"/>
  <c r="M30" i="6" s="1"/>
  <c r="AH11" i="6"/>
  <c r="P12" i="6" s="1"/>
  <c r="AH15" i="6"/>
  <c r="P24" i="6" s="1"/>
  <c r="AH29" i="6"/>
  <c r="P66" i="6" s="1"/>
  <c r="AF21" i="6"/>
  <c r="M42" i="6" s="1"/>
  <c r="AK24" i="6"/>
  <c r="S52" i="6" s="1"/>
  <c r="AI24" i="6"/>
  <c r="P52" i="6" s="1"/>
  <c r="AG24" i="6"/>
  <c r="M52" i="6" s="1"/>
  <c r="AH16" i="6"/>
  <c r="P27" i="6" s="1"/>
  <c r="AF39" i="6"/>
  <c r="M96" i="6" s="1"/>
  <c r="AJ39" i="6"/>
  <c r="S96" i="6" s="1"/>
  <c r="AG39" i="6"/>
  <c r="M97" i="6" s="1"/>
  <c r="AK39" i="6"/>
  <c r="S97" i="6" s="1"/>
  <c r="O95" i="6"/>
  <c r="AH39" i="6"/>
  <c r="P96" i="6" s="1"/>
  <c r="R95" i="6"/>
  <c r="AI39" i="6"/>
  <c r="P97" i="6" s="1"/>
  <c r="AK20" i="6"/>
  <c r="S40" i="6" s="1"/>
  <c r="AI20" i="6"/>
  <c r="P40" i="6" s="1"/>
  <c r="AG20" i="6"/>
  <c r="M40" i="6" s="1"/>
  <c r="AF43" i="6"/>
  <c r="M108" i="6" s="1"/>
  <c r="AJ43" i="6"/>
  <c r="S108" i="6" s="1"/>
  <c r="AG43" i="6"/>
  <c r="M109" i="6" s="1"/>
  <c r="AK43" i="6"/>
  <c r="S109" i="6" s="1"/>
  <c r="O107" i="6"/>
  <c r="AH43" i="6"/>
  <c r="P108" i="6" s="1"/>
  <c r="R107" i="6"/>
  <c r="AI43" i="6"/>
  <c r="P109" i="6" s="1"/>
  <c r="O41" i="6"/>
  <c r="AG11" i="6"/>
  <c r="M13" i="6" s="1"/>
  <c r="AF16" i="6"/>
  <c r="M27" i="6" s="1"/>
  <c r="AJ29" i="6"/>
  <c r="S66" i="6" s="1"/>
  <c r="AF35" i="6"/>
  <c r="M84" i="6" s="1"/>
  <c r="AJ35" i="6"/>
  <c r="S84" i="6" s="1"/>
  <c r="AG35" i="6"/>
  <c r="M85" i="6" s="1"/>
  <c r="AK35" i="6"/>
  <c r="S85" i="6" s="1"/>
  <c r="O83" i="6"/>
  <c r="AH35" i="6"/>
  <c r="P84" i="6" s="1"/>
  <c r="R83" i="6"/>
  <c r="AI35" i="6"/>
  <c r="P85" i="6" s="1"/>
  <c r="R56" i="6"/>
  <c r="R14" i="6"/>
  <c r="O65" i="6"/>
  <c r="AJ11" i="6"/>
  <c r="S12" i="6" s="1"/>
  <c r="AF47" i="6"/>
  <c r="M120" i="6" s="1"/>
  <c r="AJ47" i="6"/>
  <c r="S120" i="6" s="1"/>
  <c r="AG47" i="6"/>
  <c r="M121" i="6" s="1"/>
  <c r="AK47" i="6"/>
  <c r="S121" i="6" s="1"/>
  <c r="O119" i="6"/>
  <c r="AH47" i="6"/>
  <c r="P120" i="6" s="1"/>
  <c r="R119" i="6"/>
  <c r="AI47" i="6"/>
  <c r="P121" i="6" s="1"/>
  <c r="AK16" i="6"/>
  <c r="S28" i="6" s="1"/>
  <c r="AI16" i="6"/>
  <c r="P28" i="6" s="1"/>
  <c r="AG16" i="6"/>
  <c r="M28" i="6" s="1"/>
  <c r="AG28" i="6"/>
  <c r="M64" i="6" s="1"/>
  <c r="AK28" i="6"/>
  <c r="S64" i="6" s="1"/>
  <c r="AI28" i="6"/>
  <c r="P64" i="6" s="1"/>
  <c r="AF31" i="6"/>
  <c r="M72" i="6" s="1"/>
  <c r="AJ31" i="6"/>
  <c r="S72" i="6" s="1"/>
  <c r="AG31" i="6"/>
  <c r="M73" i="6" s="1"/>
  <c r="AK31" i="6"/>
  <c r="S73" i="6" s="1"/>
  <c r="O71" i="6"/>
  <c r="AH31" i="6"/>
  <c r="P72" i="6" s="1"/>
  <c r="R71" i="6"/>
  <c r="AI31" i="6"/>
  <c r="P73" i="6" s="1"/>
  <c r="AF41" i="6"/>
  <c r="M102" i="6" s="1"/>
  <c r="AJ41" i="6"/>
  <c r="S102" i="6" s="1"/>
  <c r="AG41" i="6"/>
  <c r="M103" i="6" s="1"/>
  <c r="AK41" i="6"/>
  <c r="S103" i="6" s="1"/>
  <c r="O101" i="6"/>
  <c r="AH41" i="6"/>
  <c r="P102" i="6" s="1"/>
  <c r="R101" i="6"/>
  <c r="AI41" i="6"/>
  <c r="P103" i="6" s="1"/>
  <c r="AK27" i="6"/>
  <c r="S61" i="6" s="1"/>
  <c r="AI27" i="6"/>
  <c r="P61" i="6" s="1"/>
  <c r="AG27" i="6"/>
  <c r="M61" i="6" s="1"/>
  <c r="AG18" i="6"/>
  <c r="M34" i="6" s="1"/>
  <c r="AK18" i="6"/>
  <c r="S34" i="6" s="1"/>
  <c r="AI18" i="6"/>
  <c r="P34" i="6" s="1"/>
  <c r="AF30" i="6"/>
  <c r="M69" i="6" s="1"/>
  <c r="AJ30" i="6"/>
  <c r="S69" i="6" s="1"/>
  <c r="AG30" i="6"/>
  <c r="M70" i="6" s="1"/>
  <c r="AK30" i="6"/>
  <c r="S70" i="6" s="1"/>
  <c r="O68" i="6"/>
  <c r="AH30" i="6"/>
  <c r="P69" i="6" s="1"/>
  <c r="R68" i="6"/>
  <c r="AI30" i="6"/>
  <c r="P70" i="6" s="1"/>
  <c r="AF42" i="6"/>
  <c r="M105" i="6" s="1"/>
  <c r="AJ42" i="6"/>
  <c r="S105" i="6" s="1"/>
  <c r="AG42" i="6"/>
  <c r="M106" i="6" s="1"/>
  <c r="AK42" i="6"/>
  <c r="S106" i="6" s="1"/>
  <c r="O104" i="6"/>
  <c r="AH42" i="6"/>
  <c r="P105" i="6" s="1"/>
  <c r="R104" i="6"/>
  <c r="AI42" i="6"/>
  <c r="P106" i="6" s="1"/>
  <c r="AI15" i="6"/>
  <c r="P25" i="6" s="1"/>
  <c r="AG15" i="6"/>
  <c r="M25" i="6" s="1"/>
  <c r="AK15" i="6"/>
  <c r="S25" i="6" s="1"/>
  <c r="AH12" i="6"/>
  <c r="P15" i="6" s="1"/>
  <c r="AF38" i="6"/>
  <c r="M93" i="6" s="1"/>
  <c r="AJ38" i="6"/>
  <c r="S93" i="6" s="1"/>
  <c r="AG38" i="6"/>
  <c r="M94" i="6" s="1"/>
  <c r="AK38" i="6"/>
  <c r="S94" i="6" s="1"/>
  <c r="O92" i="6"/>
  <c r="AH38" i="6"/>
  <c r="P93" i="6" s="1"/>
  <c r="R92" i="6"/>
  <c r="AI38" i="6"/>
  <c r="P94" i="6" s="1"/>
  <c r="AF52" i="6"/>
  <c r="M135" i="6" s="1"/>
  <c r="AJ52" i="6"/>
  <c r="S135" i="6" s="1"/>
  <c r="AG52" i="6"/>
  <c r="M136" i="6" s="1"/>
  <c r="AK52" i="6"/>
  <c r="S136" i="6" s="1"/>
  <c r="O134" i="6"/>
  <c r="AH52" i="6"/>
  <c r="P135" i="6" s="1"/>
  <c r="R134" i="6"/>
  <c r="AI52" i="6"/>
  <c r="P136" i="6" s="1"/>
  <c r="AG14" i="6"/>
  <c r="M22" i="6" s="1"/>
  <c r="AK14" i="6"/>
  <c r="S22" i="6" s="1"/>
  <c r="AI14" i="6"/>
  <c r="P22" i="6" s="1"/>
  <c r="AK26" i="6"/>
  <c r="S58" i="6" s="1"/>
  <c r="AI26" i="6"/>
  <c r="P58" i="6" s="1"/>
  <c r="AG26" i="6"/>
  <c r="M58" i="6" s="1"/>
  <c r="O29" i="6"/>
  <c r="AJ26" i="6"/>
  <c r="S57" i="6" s="1"/>
  <c r="AJ14" i="6"/>
  <c r="S21" i="6" s="1"/>
  <c r="O26" i="6"/>
  <c r="AF27" i="6"/>
  <c r="M60" i="6" s="1"/>
  <c r="AJ12" i="6"/>
  <c r="S15" i="6" s="1"/>
  <c r="AK22" i="6"/>
  <c r="S46" i="6" s="1"/>
  <c r="AI22" i="6"/>
  <c r="P46" i="6" s="1"/>
  <c r="AG22" i="6"/>
  <c r="M46" i="6" s="1"/>
  <c r="AF50" i="6"/>
  <c r="M129" i="6" s="1"/>
  <c r="AJ50" i="6"/>
  <c r="S129" i="6" s="1"/>
  <c r="AG50" i="6"/>
  <c r="M130" i="6" s="1"/>
  <c r="AK50" i="6"/>
  <c r="S130" i="6" s="1"/>
  <c r="O128" i="6"/>
  <c r="AH50" i="6"/>
  <c r="P129" i="6" s="1"/>
  <c r="R128" i="6"/>
  <c r="AI50" i="6"/>
  <c r="P130" i="6" s="1"/>
  <c r="AF37" i="6"/>
  <c r="M90" i="6" s="1"/>
  <c r="AJ37" i="6"/>
  <c r="S90" i="6" s="1"/>
  <c r="AG37" i="6"/>
  <c r="M91" i="6" s="1"/>
  <c r="AK37" i="6"/>
  <c r="S91" i="6" s="1"/>
  <c r="O89" i="6"/>
  <c r="AH37" i="6"/>
  <c r="P90" i="6" s="1"/>
  <c r="R89" i="6"/>
  <c r="AI37" i="6"/>
  <c r="P91" i="6" s="1"/>
  <c r="AK23" i="6"/>
  <c r="S49" i="6" s="1"/>
  <c r="AI23" i="6"/>
  <c r="P49" i="6" s="1"/>
  <c r="AG23" i="6"/>
  <c r="M49" i="6" s="1"/>
  <c r="AF49" i="6"/>
  <c r="M126" i="6" s="1"/>
  <c r="AJ49" i="6"/>
  <c r="S126" i="6" s="1"/>
  <c r="AG49" i="6"/>
  <c r="M127" i="6" s="1"/>
  <c r="AK49" i="6"/>
  <c r="S127" i="6" s="1"/>
  <c r="O125" i="6"/>
  <c r="AH49" i="6"/>
  <c r="P126" i="6" s="1"/>
  <c r="R125" i="6"/>
  <c r="AI49" i="6"/>
  <c r="P127" i="6" s="1"/>
  <c r="R44" i="6"/>
  <c r="AF23" i="6"/>
  <c r="M48" i="6" s="1"/>
  <c r="AH14" i="6"/>
  <c r="P21" i="6" s="1"/>
  <c r="O59" i="6"/>
  <c r="AH28" i="6"/>
  <c r="P63" i="6" s="1"/>
  <c r="R41" i="6"/>
  <c r="AJ13" i="6"/>
  <c r="S18" i="6" s="1"/>
  <c r="C39" i="7" l="1"/>
  <c r="B32" i="8" s="1"/>
  <c r="C57" i="8" s="1"/>
  <c r="S161" i="6"/>
  <c r="P161" i="6"/>
  <c r="F39" i="7" l="1"/>
  <c r="E32" i="8" s="1"/>
  <c r="F57" i="8" s="1"/>
</calcChain>
</file>

<file path=xl/comments1.xml><?xml version="1.0" encoding="utf-8"?>
<comments xmlns="http://schemas.openxmlformats.org/spreadsheetml/2006/main">
  <authors>
    <author>USER</author>
  </authors>
  <commentList>
    <comment ref="J2" authorId="0" shapeId="0">
      <text>
        <r>
          <rPr>
            <b/>
            <sz val="9"/>
            <color indexed="81"/>
            <rFont val="ＭＳ Ｐゴシック"/>
            <family val="3"/>
            <charset val="128"/>
          </rPr>
          <t>USER:</t>
        </r>
        <r>
          <rPr>
            <sz val="9"/>
            <color indexed="81"/>
            <rFont val="ＭＳ Ｐゴシック"/>
            <family val="3"/>
            <charset val="128"/>
          </rPr>
          <t xml:space="preserve">
</t>
        </r>
      </text>
    </comment>
  </commentList>
</comments>
</file>

<file path=xl/sharedStrings.xml><?xml version="1.0" encoding="utf-8"?>
<sst xmlns="http://schemas.openxmlformats.org/spreadsheetml/2006/main" count="5236" uniqueCount="3084">
  <si>
    <t>事業所番号</t>
    <rPh sb="0" eb="3">
      <t>ジギョウショ</t>
    </rPh>
    <rPh sb="3" eb="5">
      <t>バンゴウ</t>
    </rPh>
    <phoneticPr fontId="2"/>
  </si>
  <si>
    <t>事業所名</t>
    <rPh sb="0" eb="3">
      <t>ジギョウショ</t>
    </rPh>
    <rPh sb="3" eb="4">
      <t>メイ</t>
    </rPh>
    <phoneticPr fontId="2"/>
  </si>
  <si>
    <t>サービス種別</t>
    <rPh sb="4" eb="6">
      <t>シュベツ</t>
    </rPh>
    <phoneticPr fontId="2"/>
  </si>
  <si>
    <t>加算総額</t>
    <rPh sb="0" eb="2">
      <t>カサン</t>
    </rPh>
    <rPh sb="2" eb="4">
      <t>ソウガク</t>
    </rPh>
    <phoneticPr fontId="2"/>
  </si>
  <si>
    <t>賃金改善額</t>
    <rPh sb="0" eb="2">
      <t>チンギン</t>
    </rPh>
    <rPh sb="2" eb="4">
      <t>カイゼン</t>
    </rPh>
    <rPh sb="4" eb="5">
      <t>ガク</t>
    </rPh>
    <phoneticPr fontId="2"/>
  </si>
  <si>
    <t>名古屋市</t>
  </si>
  <si>
    <t>11訪問介護</t>
  </si>
  <si>
    <t>大治町</t>
  </si>
  <si>
    <t>15通所介護</t>
  </si>
  <si>
    <t>平成30(2018)年4月</t>
    <phoneticPr fontId="7"/>
  </si>
  <si>
    <t>愛知県</t>
    <phoneticPr fontId="12"/>
  </si>
  <si>
    <t>愛知県</t>
    <phoneticPr fontId="12"/>
  </si>
  <si>
    <t>11 訪問介護</t>
  </si>
  <si>
    <t>平成30(2018)年5月</t>
  </si>
  <si>
    <t>12 訪問入浴</t>
  </si>
  <si>
    <t>尾張</t>
    <rPh sb="0" eb="2">
      <t>オワリ</t>
    </rPh>
    <phoneticPr fontId="7"/>
  </si>
  <si>
    <t>名古屋市</t>
    <rPh sb="0" eb="4">
      <t>ナゴヤシ</t>
    </rPh>
    <phoneticPr fontId="7"/>
  </si>
  <si>
    <t>平成30(2018)年6月</t>
  </si>
  <si>
    <t>上地整形外科クリニック</t>
  </si>
  <si>
    <t>一宮市</t>
  </si>
  <si>
    <t>15 通所介護</t>
  </si>
  <si>
    <t>西三河</t>
    <rPh sb="0" eb="1">
      <t>ニシ</t>
    </rPh>
    <rPh sb="1" eb="3">
      <t>ミカワ</t>
    </rPh>
    <phoneticPr fontId="7"/>
  </si>
  <si>
    <t>平成30(2018)年7月</t>
  </si>
  <si>
    <t>平成クリニック</t>
  </si>
  <si>
    <t>瀬戸市</t>
  </si>
  <si>
    <t>16 通所リハ</t>
  </si>
  <si>
    <t>平成30(2018)年8月</t>
  </si>
  <si>
    <t>マコトデイケア</t>
  </si>
  <si>
    <t>半田市</t>
  </si>
  <si>
    <t>21 短期生活・居宅</t>
    <rPh sb="8" eb="10">
      <t>キョタク</t>
    </rPh>
    <phoneticPr fontId="7"/>
  </si>
  <si>
    <t>平成30(2018)年9月</t>
  </si>
  <si>
    <t>２４Ｈ介護・看護ステーションオレンジｎｏａｈ</t>
  </si>
  <si>
    <t>春日井市</t>
  </si>
  <si>
    <t>21 短期生活・空床</t>
    <rPh sb="8" eb="10">
      <t>クウショウ</t>
    </rPh>
    <phoneticPr fontId="7"/>
  </si>
  <si>
    <t>平成30(2018)年10月</t>
  </si>
  <si>
    <t>Ａ・ケアー・サービス株式会社</t>
  </si>
  <si>
    <t>津島市</t>
  </si>
  <si>
    <t>21 短期生活・みなし</t>
    <phoneticPr fontId="7"/>
  </si>
  <si>
    <t>平成30(2018)年11月</t>
  </si>
  <si>
    <t>ＡＣＡＮｅｘｔ株式会社</t>
  </si>
  <si>
    <t>犬山市</t>
  </si>
  <si>
    <t>22 短期老健</t>
  </si>
  <si>
    <t>平成30(2018)年12月</t>
  </si>
  <si>
    <t>ＡＰＬＥ株式会社</t>
  </si>
  <si>
    <t>常滑市</t>
  </si>
  <si>
    <t>23 短期医療</t>
  </si>
  <si>
    <r>
      <rPr>
        <b/>
        <sz val="12"/>
        <color theme="1"/>
        <rFont val="ＭＳ Ｐ明朝"/>
        <family val="1"/>
        <charset val="128"/>
      </rPr>
      <t>平成</t>
    </r>
    <r>
      <rPr>
        <b/>
        <sz val="12"/>
        <color theme="1"/>
        <rFont val="Century"/>
        <family val="1"/>
      </rPr>
      <t>31(2019)</t>
    </r>
    <r>
      <rPr>
        <b/>
        <sz val="12"/>
        <color theme="1"/>
        <rFont val="ＭＳ Ｐ明朝"/>
        <family val="1"/>
        <charset val="128"/>
      </rPr>
      <t>年</t>
    </r>
    <r>
      <rPr>
        <b/>
        <sz val="12"/>
        <color theme="1"/>
        <rFont val="Century"/>
        <family val="1"/>
      </rPr>
      <t>1</t>
    </r>
    <r>
      <rPr>
        <b/>
        <sz val="12"/>
        <color theme="1"/>
        <rFont val="ＭＳ Ｐ明朝"/>
        <family val="1"/>
        <charset val="128"/>
      </rPr>
      <t>月</t>
    </r>
    <phoneticPr fontId="7"/>
  </si>
  <si>
    <t>ＡＳＭＩＬ株式会社</t>
  </si>
  <si>
    <t>江南市</t>
  </si>
  <si>
    <t>24 予防短期生活・居宅</t>
    <rPh sb="10" eb="12">
      <t>キョタク</t>
    </rPh>
    <phoneticPr fontId="7"/>
  </si>
  <si>
    <r>
      <rPr>
        <b/>
        <sz val="12"/>
        <color theme="1"/>
        <rFont val="ＭＳ Ｐ明朝"/>
        <family val="1"/>
        <charset val="128"/>
      </rPr>
      <t>平成</t>
    </r>
    <r>
      <rPr>
        <b/>
        <sz val="12"/>
        <color theme="1"/>
        <rFont val="Century"/>
        <family val="1"/>
      </rPr>
      <t>31(2019)</t>
    </r>
    <r>
      <rPr>
        <b/>
        <sz val="12"/>
        <color theme="1"/>
        <rFont val="ＭＳ Ｐ明朝"/>
        <family val="1"/>
        <charset val="128"/>
      </rPr>
      <t>年</t>
    </r>
    <r>
      <rPr>
        <b/>
        <sz val="12"/>
        <color theme="1"/>
        <rFont val="Century"/>
        <family val="1"/>
      </rPr>
      <t>2月</t>
    </r>
    <r>
      <rPr>
        <sz val="9"/>
        <color theme="1"/>
        <rFont val="ＭＳ Ｐ明朝"/>
        <family val="1"/>
        <charset val="128"/>
      </rPr>
      <t/>
    </r>
  </si>
  <si>
    <t>ＢＳケア株式会社</t>
  </si>
  <si>
    <t>小牧市</t>
  </si>
  <si>
    <t>24 予防短期生活・空床</t>
    <rPh sb="10" eb="12">
      <t>クウショウ</t>
    </rPh>
    <phoneticPr fontId="7"/>
  </si>
  <si>
    <r>
      <rPr>
        <b/>
        <sz val="12"/>
        <color theme="1"/>
        <rFont val="ＭＳ Ｐ明朝"/>
        <family val="1"/>
        <charset val="128"/>
      </rPr>
      <t>平成</t>
    </r>
    <r>
      <rPr>
        <b/>
        <sz val="12"/>
        <color theme="1"/>
        <rFont val="Century"/>
        <family val="1"/>
      </rPr>
      <t>31(2019)</t>
    </r>
    <r>
      <rPr>
        <b/>
        <sz val="12"/>
        <color theme="1"/>
        <rFont val="ＭＳ Ｐ明朝"/>
        <family val="1"/>
        <charset val="128"/>
      </rPr>
      <t>年</t>
    </r>
    <r>
      <rPr>
        <b/>
        <sz val="12"/>
        <color theme="1"/>
        <rFont val="Century"/>
        <family val="1"/>
      </rPr>
      <t>3月</t>
    </r>
    <r>
      <rPr>
        <sz val="9"/>
        <color theme="1"/>
        <rFont val="ＭＳ Ｐ明朝"/>
        <family val="1"/>
        <charset val="128"/>
      </rPr>
      <t/>
    </r>
  </si>
  <si>
    <t>Ｄ＆Ｍ株式会社</t>
  </si>
  <si>
    <t>稲沢市</t>
  </si>
  <si>
    <t>24 予防短期生活・みなし</t>
    <phoneticPr fontId="7"/>
  </si>
  <si>
    <r>
      <rPr>
        <sz val="12"/>
        <color theme="1"/>
        <rFont val="ＭＳ Ｐ明朝"/>
        <family val="1"/>
        <charset val="128"/>
      </rPr>
      <t>平成</t>
    </r>
    <r>
      <rPr>
        <sz val="12"/>
        <color theme="1"/>
        <rFont val="Century"/>
        <family val="1"/>
      </rPr>
      <t>31(2019)</t>
    </r>
    <r>
      <rPr>
        <sz val="12"/>
        <color theme="1"/>
        <rFont val="ＭＳ Ｐ明朝"/>
        <family val="1"/>
        <charset val="128"/>
      </rPr>
      <t>年</t>
    </r>
    <r>
      <rPr>
        <sz val="12"/>
        <color theme="1"/>
        <rFont val="Century"/>
        <family val="1"/>
      </rPr>
      <t>4月</t>
    </r>
    <r>
      <rPr>
        <sz val="9"/>
        <color theme="1"/>
        <rFont val="ＭＳ Ｐ明朝"/>
        <family val="1"/>
        <charset val="128"/>
      </rPr>
      <t/>
    </r>
  </si>
  <si>
    <t>ｅ－ｎｅ株式会社</t>
  </si>
  <si>
    <t>東海市</t>
  </si>
  <si>
    <t>25 予防短期老健</t>
  </si>
  <si>
    <r>
      <rPr>
        <b/>
        <sz val="12"/>
        <color theme="1"/>
        <rFont val="ＭＳ Ｐ明朝"/>
        <family val="1"/>
        <charset val="128"/>
      </rPr>
      <t>令和元年</t>
    </r>
    <r>
      <rPr>
        <b/>
        <sz val="12"/>
        <color theme="1"/>
        <rFont val="Century"/>
        <family val="1"/>
      </rPr>
      <t>(2019</t>
    </r>
    <r>
      <rPr>
        <b/>
        <sz val="12"/>
        <color theme="1"/>
        <rFont val="ＭＳ Ｐ明朝"/>
        <family val="1"/>
        <charset val="128"/>
      </rPr>
      <t>年</t>
    </r>
    <r>
      <rPr>
        <b/>
        <sz val="12"/>
        <color theme="1"/>
        <rFont val="Century"/>
        <family val="1"/>
      </rPr>
      <t>)5</t>
    </r>
    <r>
      <rPr>
        <b/>
        <sz val="12"/>
        <color theme="1"/>
        <rFont val="ＭＳ Ｐ明朝"/>
        <family val="1"/>
        <charset val="128"/>
      </rPr>
      <t>月</t>
    </r>
    <rPh sb="0" eb="4">
      <t>ｒ</t>
    </rPh>
    <rPh sb="9" eb="10">
      <t>ネン</t>
    </rPh>
    <phoneticPr fontId="7"/>
  </si>
  <si>
    <t>ｆｏｒｅＳＴｏｎｅ株式会社</t>
  </si>
  <si>
    <t>大府市</t>
  </si>
  <si>
    <t>26 予防短期医療</t>
  </si>
  <si>
    <r>
      <rPr>
        <b/>
        <sz val="12"/>
        <color theme="1"/>
        <rFont val="ＭＳ Ｐ明朝"/>
        <family val="1"/>
        <charset val="128"/>
      </rPr>
      <t>令和元年</t>
    </r>
    <r>
      <rPr>
        <b/>
        <sz val="12"/>
        <color theme="1"/>
        <rFont val="Century"/>
        <family val="1"/>
      </rPr>
      <t>(2019</t>
    </r>
    <r>
      <rPr>
        <b/>
        <sz val="12"/>
        <color theme="1"/>
        <rFont val="ＭＳ Ｐ明朝"/>
        <family val="1"/>
        <charset val="128"/>
      </rPr>
      <t>年</t>
    </r>
    <r>
      <rPr>
        <b/>
        <sz val="12"/>
        <color theme="1"/>
        <rFont val="Century"/>
        <family val="1"/>
      </rPr>
      <t>)6月</t>
    </r>
    <r>
      <rPr>
        <sz val="9"/>
        <color theme="1"/>
        <rFont val="ＭＳ Ｐ明朝"/>
        <family val="1"/>
        <charset val="128"/>
      </rPr>
      <t/>
    </r>
    <rPh sb="0" eb="4">
      <t>ｒ</t>
    </rPh>
    <rPh sb="9" eb="10">
      <t>ネン</t>
    </rPh>
    <phoneticPr fontId="7"/>
  </si>
  <si>
    <t>ＧＡＲＯ株式会社</t>
  </si>
  <si>
    <t>知多市</t>
  </si>
  <si>
    <t>27 特定施設短期</t>
    <phoneticPr fontId="7"/>
  </si>
  <si>
    <r>
      <rPr>
        <b/>
        <sz val="12"/>
        <color theme="1"/>
        <rFont val="ＭＳ Ｐ明朝"/>
        <family val="1"/>
        <charset val="128"/>
      </rPr>
      <t>令和元年</t>
    </r>
    <r>
      <rPr>
        <b/>
        <sz val="12"/>
        <color theme="1"/>
        <rFont val="Century"/>
        <family val="1"/>
      </rPr>
      <t>(2019</t>
    </r>
    <r>
      <rPr>
        <b/>
        <sz val="12"/>
        <color theme="1"/>
        <rFont val="ＭＳ Ｐ明朝"/>
        <family val="1"/>
        <charset val="128"/>
      </rPr>
      <t>年</t>
    </r>
    <r>
      <rPr>
        <b/>
        <sz val="12"/>
        <color theme="1"/>
        <rFont val="Century"/>
        <family val="1"/>
      </rPr>
      <t>)7月</t>
    </r>
    <r>
      <rPr>
        <sz val="9"/>
        <color theme="1"/>
        <rFont val="ＭＳ Ｐ明朝"/>
        <family val="1"/>
        <charset val="128"/>
      </rPr>
      <t/>
    </r>
    <rPh sb="0" eb="4">
      <t>ｒ</t>
    </rPh>
    <rPh sb="9" eb="10">
      <t>ネン</t>
    </rPh>
    <phoneticPr fontId="7"/>
  </si>
  <si>
    <t>ＩＣＣ・Ｉ株式会社</t>
  </si>
  <si>
    <t>尾張旭市</t>
  </si>
  <si>
    <t>28 地域特定短期</t>
  </si>
  <si>
    <r>
      <rPr>
        <b/>
        <sz val="12"/>
        <color theme="1"/>
        <rFont val="ＭＳ Ｐ明朝"/>
        <family val="1"/>
        <charset val="128"/>
      </rPr>
      <t>令和元年</t>
    </r>
    <r>
      <rPr>
        <b/>
        <sz val="12"/>
        <color theme="1"/>
        <rFont val="Century"/>
        <family val="1"/>
      </rPr>
      <t>(2019</t>
    </r>
    <r>
      <rPr>
        <b/>
        <sz val="12"/>
        <color theme="1"/>
        <rFont val="ＭＳ Ｐ明朝"/>
        <family val="1"/>
        <charset val="128"/>
      </rPr>
      <t>年</t>
    </r>
    <r>
      <rPr>
        <b/>
        <sz val="12"/>
        <color theme="1"/>
        <rFont val="Century"/>
        <family val="1"/>
      </rPr>
      <t>)8月</t>
    </r>
    <r>
      <rPr>
        <sz val="9"/>
        <color theme="1"/>
        <rFont val="ＭＳ Ｐ明朝"/>
        <family val="1"/>
        <charset val="128"/>
      </rPr>
      <t/>
    </r>
    <rPh sb="0" eb="4">
      <t>ｒ</t>
    </rPh>
    <rPh sb="9" eb="10">
      <t>ネン</t>
    </rPh>
    <phoneticPr fontId="7"/>
  </si>
  <si>
    <t>ＩＮＤＥＰＥＮＤＥＮＣＥ株式会社</t>
  </si>
  <si>
    <t>岩倉市</t>
  </si>
  <si>
    <t>2A 短期医療院</t>
    <phoneticPr fontId="7"/>
  </si>
  <si>
    <r>
      <rPr>
        <b/>
        <sz val="12"/>
        <color theme="1"/>
        <rFont val="ＭＳ Ｐ明朝"/>
        <family val="1"/>
        <charset val="128"/>
      </rPr>
      <t>令和元年</t>
    </r>
    <r>
      <rPr>
        <b/>
        <sz val="12"/>
        <color theme="1"/>
        <rFont val="Century"/>
        <family val="1"/>
      </rPr>
      <t>(2019</t>
    </r>
    <r>
      <rPr>
        <b/>
        <sz val="12"/>
        <color theme="1"/>
        <rFont val="ＭＳ Ｐ明朝"/>
        <family val="1"/>
        <charset val="128"/>
      </rPr>
      <t>年</t>
    </r>
    <r>
      <rPr>
        <b/>
        <sz val="12"/>
        <color theme="1"/>
        <rFont val="Century"/>
        <family val="1"/>
      </rPr>
      <t>)9月</t>
    </r>
    <r>
      <rPr>
        <sz val="9"/>
        <color theme="1"/>
        <rFont val="ＭＳ Ｐ明朝"/>
        <family val="1"/>
        <charset val="128"/>
      </rPr>
      <t/>
    </r>
    <rPh sb="0" eb="4">
      <t>ｒ</t>
    </rPh>
    <rPh sb="9" eb="10">
      <t>ネン</t>
    </rPh>
    <phoneticPr fontId="7"/>
  </si>
  <si>
    <t>ｉｎＧｒａｓｓｙ株式会社</t>
  </si>
  <si>
    <t>豊明市</t>
  </si>
  <si>
    <t>2B 予短期医療院</t>
  </si>
  <si>
    <r>
      <rPr>
        <b/>
        <sz val="12"/>
        <color theme="1"/>
        <rFont val="ＭＳ Ｐ明朝"/>
        <family val="1"/>
        <charset val="128"/>
      </rPr>
      <t>令和元年</t>
    </r>
    <r>
      <rPr>
        <b/>
        <sz val="12"/>
        <color theme="1"/>
        <rFont val="Century"/>
        <family val="1"/>
      </rPr>
      <t>(2019</t>
    </r>
    <r>
      <rPr>
        <b/>
        <sz val="12"/>
        <color theme="1"/>
        <rFont val="ＭＳ Ｐ明朝"/>
        <family val="1"/>
        <charset val="128"/>
      </rPr>
      <t>年</t>
    </r>
    <r>
      <rPr>
        <b/>
        <sz val="12"/>
        <color theme="1"/>
        <rFont val="Century"/>
        <family val="1"/>
      </rPr>
      <t>)10月</t>
    </r>
    <r>
      <rPr>
        <sz val="9"/>
        <color theme="1"/>
        <rFont val="ＭＳ Ｐ明朝"/>
        <family val="1"/>
        <charset val="128"/>
      </rPr>
      <t/>
    </r>
    <rPh sb="0" eb="4">
      <t>ｒ</t>
    </rPh>
    <rPh sb="9" eb="10">
      <t>ネン</t>
    </rPh>
    <phoneticPr fontId="7"/>
  </si>
  <si>
    <t>ＫＡＲＥＮ株式会社</t>
  </si>
  <si>
    <t>日進市</t>
  </si>
  <si>
    <t>32 認知症型</t>
  </si>
  <si>
    <r>
      <rPr>
        <b/>
        <sz val="12"/>
        <color theme="1"/>
        <rFont val="ＭＳ Ｐ明朝"/>
        <family val="1"/>
        <charset val="128"/>
      </rPr>
      <t>令和元年</t>
    </r>
    <r>
      <rPr>
        <b/>
        <sz val="12"/>
        <color theme="1"/>
        <rFont val="Century"/>
        <family val="1"/>
      </rPr>
      <t>(2019</t>
    </r>
    <r>
      <rPr>
        <b/>
        <sz val="12"/>
        <color theme="1"/>
        <rFont val="ＭＳ Ｐ明朝"/>
        <family val="1"/>
        <charset val="128"/>
      </rPr>
      <t>年</t>
    </r>
    <r>
      <rPr>
        <b/>
        <sz val="12"/>
        <color theme="1"/>
        <rFont val="Century"/>
        <family val="1"/>
      </rPr>
      <t>)11月</t>
    </r>
    <r>
      <rPr>
        <sz val="9"/>
        <color theme="1"/>
        <rFont val="ＭＳ Ｐ明朝"/>
        <family val="1"/>
        <charset val="128"/>
      </rPr>
      <t/>
    </r>
    <rPh sb="0" eb="4">
      <t>ｒ</t>
    </rPh>
    <rPh sb="9" eb="10">
      <t>ネン</t>
    </rPh>
    <phoneticPr fontId="7"/>
  </si>
  <si>
    <t>ＫＥＮＳＨＩＮコンサルティング株式会社</t>
  </si>
  <si>
    <t>愛西市</t>
  </si>
  <si>
    <t>33 特定施設</t>
  </si>
  <si>
    <r>
      <rPr>
        <b/>
        <sz val="12"/>
        <color theme="1"/>
        <rFont val="ＭＳ Ｐ明朝"/>
        <family val="1"/>
        <charset val="128"/>
      </rPr>
      <t>令和</t>
    </r>
    <r>
      <rPr>
        <b/>
        <sz val="12"/>
        <color theme="1"/>
        <rFont val="Century"/>
        <family val="1"/>
      </rPr>
      <t>2</t>
    </r>
    <r>
      <rPr>
        <b/>
        <sz val="12"/>
        <color theme="1"/>
        <rFont val="ＭＳ Ｐ明朝"/>
        <family val="1"/>
        <charset val="128"/>
      </rPr>
      <t>年</t>
    </r>
    <r>
      <rPr>
        <b/>
        <sz val="12"/>
        <color theme="1"/>
        <rFont val="Century"/>
        <family val="1"/>
      </rPr>
      <t>(2019</t>
    </r>
    <r>
      <rPr>
        <b/>
        <sz val="12"/>
        <color theme="1"/>
        <rFont val="ＭＳ Ｐ明朝"/>
        <family val="1"/>
        <charset val="128"/>
      </rPr>
      <t>年</t>
    </r>
    <r>
      <rPr>
        <b/>
        <sz val="12"/>
        <color theme="1"/>
        <rFont val="Century"/>
        <family val="1"/>
      </rPr>
      <t>)12</t>
    </r>
    <r>
      <rPr>
        <b/>
        <sz val="12"/>
        <color theme="1"/>
        <rFont val="ＭＳ Ｐ明朝"/>
        <family val="1"/>
        <charset val="128"/>
      </rPr>
      <t>月</t>
    </r>
    <r>
      <rPr>
        <sz val="9"/>
        <color theme="1"/>
        <rFont val="ＭＳ Ｐ明朝"/>
        <family val="1"/>
        <charset val="128"/>
      </rPr>
      <t/>
    </r>
    <rPh sb="0" eb="4">
      <t>ｒｒ</t>
    </rPh>
    <rPh sb="9" eb="10">
      <t>ネン</t>
    </rPh>
    <phoneticPr fontId="7"/>
  </si>
  <si>
    <t>ＫＴＣスマイルケア株式会社</t>
  </si>
  <si>
    <t>清須市</t>
  </si>
  <si>
    <t>35 予防特定施設</t>
  </si>
  <si>
    <r>
      <rPr>
        <b/>
        <sz val="12"/>
        <color theme="1"/>
        <rFont val="ＭＳ Ｐ明朝"/>
        <family val="1"/>
        <charset val="128"/>
      </rPr>
      <t>令和元年</t>
    </r>
    <r>
      <rPr>
        <b/>
        <sz val="12"/>
        <color theme="1"/>
        <rFont val="Century"/>
        <family val="1"/>
      </rPr>
      <t>(2020</t>
    </r>
    <r>
      <rPr>
        <b/>
        <sz val="12"/>
        <color theme="1"/>
        <rFont val="ＭＳ Ｐ明朝"/>
        <family val="1"/>
        <charset val="128"/>
      </rPr>
      <t>年</t>
    </r>
    <r>
      <rPr>
        <b/>
        <sz val="12"/>
        <color theme="1"/>
        <rFont val="Century"/>
        <family val="1"/>
      </rPr>
      <t>)1</t>
    </r>
    <r>
      <rPr>
        <b/>
        <sz val="12"/>
        <color theme="1"/>
        <rFont val="ＭＳ Ｐ明朝"/>
        <family val="1"/>
        <charset val="128"/>
      </rPr>
      <t>月</t>
    </r>
    <r>
      <rPr>
        <sz val="9"/>
        <color theme="1"/>
        <rFont val="ＭＳ Ｐ明朝"/>
        <family val="1"/>
        <charset val="128"/>
      </rPr>
      <t/>
    </r>
    <rPh sb="0" eb="4">
      <t>ｒ</t>
    </rPh>
    <rPh sb="9" eb="10">
      <t>ネン</t>
    </rPh>
    <phoneticPr fontId="7"/>
  </si>
  <si>
    <t>Ｋラインケア株式会社</t>
  </si>
  <si>
    <t>北名古屋市</t>
  </si>
  <si>
    <t>36 地域特定施設</t>
  </si>
  <si>
    <r>
      <rPr>
        <b/>
        <sz val="12"/>
        <color theme="1"/>
        <rFont val="ＭＳ Ｐ明朝"/>
        <family val="1"/>
        <charset val="128"/>
      </rPr>
      <t>令和元年</t>
    </r>
    <r>
      <rPr>
        <b/>
        <sz val="12"/>
        <color theme="1"/>
        <rFont val="Century"/>
        <family val="1"/>
      </rPr>
      <t>(2020</t>
    </r>
    <r>
      <rPr>
        <b/>
        <sz val="12"/>
        <color theme="1"/>
        <rFont val="ＭＳ Ｐ明朝"/>
        <family val="1"/>
        <charset val="128"/>
      </rPr>
      <t>年</t>
    </r>
    <r>
      <rPr>
        <b/>
        <sz val="12"/>
        <color theme="1"/>
        <rFont val="Century"/>
        <family val="1"/>
      </rPr>
      <t>)2月</t>
    </r>
    <r>
      <rPr>
        <sz val="9"/>
        <color theme="1"/>
        <rFont val="ＭＳ Ｐ明朝"/>
        <family val="1"/>
        <charset val="128"/>
      </rPr>
      <t/>
    </r>
    <rPh sb="0" eb="4">
      <t>ｒ</t>
    </rPh>
    <rPh sb="9" eb="10">
      <t>ネン</t>
    </rPh>
    <phoneticPr fontId="7"/>
  </si>
  <si>
    <t>Ｌａｓｉｃ株式会社</t>
  </si>
  <si>
    <t>弥富市</t>
  </si>
  <si>
    <t>37 予防認知症型</t>
  </si>
  <si>
    <r>
      <rPr>
        <b/>
        <sz val="12"/>
        <color theme="1"/>
        <rFont val="ＭＳ Ｐ明朝"/>
        <family val="1"/>
        <charset val="128"/>
      </rPr>
      <t>令和元年</t>
    </r>
    <r>
      <rPr>
        <b/>
        <sz val="12"/>
        <color theme="1"/>
        <rFont val="Century"/>
        <family val="1"/>
      </rPr>
      <t>(2020</t>
    </r>
    <r>
      <rPr>
        <b/>
        <sz val="12"/>
        <color theme="1"/>
        <rFont val="ＭＳ Ｐ明朝"/>
        <family val="1"/>
        <charset val="128"/>
      </rPr>
      <t>年</t>
    </r>
    <r>
      <rPr>
        <b/>
        <sz val="12"/>
        <color theme="1"/>
        <rFont val="Century"/>
        <family val="1"/>
      </rPr>
      <t>)3月</t>
    </r>
    <r>
      <rPr>
        <sz val="9"/>
        <color theme="1"/>
        <rFont val="ＭＳ Ｐ明朝"/>
        <family val="1"/>
        <charset val="128"/>
      </rPr>
      <t/>
    </r>
    <rPh sb="0" eb="4">
      <t>ｒ</t>
    </rPh>
    <rPh sb="9" eb="10">
      <t>ネン</t>
    </rPh>
    <phoneticPr fontId="7"/>
  </si>
  <si>
    <t>ＬＩＮＫ株式会社</t>
  </si>
  <si>
    <t>あま市</t>
    <rPh sb="2" eb="3">
      <t>シ</t>
    </rPh>
    <phoneticPr fontId="12"/>
  </si>
  <si>
    <t>38 認知症型短期</t>
  </si>
  <si>
    <r>
      <rPr>
        <b/>
        <sz val="12"/>
        <color theme="1"/>
        <rFont val="ＭＳ Ｐ明朝"/>
        <family val="1"/>
        <charset val="128"/>
      </rPr>
      <t>令和元年</t>
    </r>
    <r>
      <rPr>
        <b/>
        <sz val="12"/>
        <color theme="1"/>
        <rFont val="Century"/>
        <family val="1"/>
      </rPr>
      <t>(2020</t>
    </r>
    <r>
      <rPr>
        <b/>
        <sz val="12"/>
        <color theme="1"/>
        <rFont val="ＭＳ Ｐ明朝"/>
        <family val="1"/>
        <charset val="128"/>
      </rPr>
      <t>年</t>
    </r>
    <r>
      <rPr>
        <b/>
        <sz val="12"/>
        <color theme="1"/>
        <rFont val="Century"/>
        <family val="1"/>
      </rPr>
      <t>)4月</t>
    </r>
    <r>
      <rPr>
        <sz val="9"/>
        <color theme="1"/>
        <rFont val="ＭＳ Ｐ明朝"/>
        <family val="1"/>
        <charset val="128"/>
      </rPr>
      <t/>
    </r>
    <rPh sb="0" eb="4">
      <t>ｒ</t>
    </rPh>
    <rPh sb="9" eb="10">
      <t>ネン</t>
    </rPh>
    <phoneticPr fontId="7"/>
  </si>
  <si>
    <t>ＭＡＹＳ株式会社</t>
  </si>
  <si>
    <t>東郷町</t>
  </si>
  <si>
    <t>39 予防認知短期</t>
  </si>
  <si>
    <t>長久手市</t>
    <rPh sb="0" eb="3">
      <t>ナガクテ</t>
    </rPh>
    <rPh sb="3" eb="4">
      <t>シ</t>
    </rPh>
    <phoneticPr fontId="7"/>
  </si>
  <si>
    <r>
      <rPr>
        <b/>
        <sz val="12"/>
        <color theme="1"/>
        <rFont val="ＭＳ Ｐ明朝"/>
        <family val="1"/>
        <charset val="128"/>
      </rPr>
      <t>令和元年</t>
    </r>
    <r>
      <rPr>
        <b/>
        <sz val="12"/>
        <color theme="1"/>
        <rFont val="Century"/>
        <family val="1"/>
      </rPr>
      <t>(2020</t>
    </r>
    <r>
      <rPr>
        <b/>
        <sz val="12"/>
        <color theme="1"/>
        <rFont val="ＭＳ Ｐ明朝"/>
        <family val="1"/>
        <charset val="128"/>
      </rPr>
      <t>年</t>
    </r>
    <r>
      <rPr>
        <b/>
        <sz val="12"/>
        <color theme="1"/>
        <rFont val="Century"/>
        <family val="1"/>
      </rPr>
      <t>)5月</t>
    </r>
    <r>
      <rPr>
        <sz val="9"/>
        <color theme="1"/>
        <rFont val="ＭＳ Ｐ明朝"/>
        <family val="1"/>
        <charset val="128"/>
      </rPr>
      <t/>
    </r>
    <rPh sb="0" eb="4">
      <t>ｒ</t>
    </rPh>
    <rPh sb="9" eb="10">
      <t>ネン</t>
    </rPh>
    <phoneticPr fontId="7"/>
  </si>
  <si>
    <t>ＭＭＳ合同会社</t>
  </si>
  <si>
    <t>長久手市</t>
    <rPh sb="3" eb="4">
      <t>シ</t>
    </rPh>
    <phoneticPr fontId="7"/>
  </si>
  <si>
    <t>51 福祉施設</t>
  </si>
  <si>
    <t>東郷町</t>
    <rPh sb="0" eb="3">
      <t>トウゴウチョウ</t>
    </rPh>
    <phoneticPr fontId="7"/>
  </si>
  <si>
    <r>
      <rPr>
        <b/>
        <sz val="12"/>
        <color theme="1"/>
        <rFont val="ＭＳ Ｐ明朝"/>
        <family val="1"/>
        <charset val="128"/>
      </rPr>
      <t>令和元年</t>
    </r>
    <r>
      <rPr>
        <b/>
        <sz val="12"/>
        <color theme="1"/>
        <rFont val="Century"/>
        <family val="1"/>
      </rPr>
      <t>(2020</t>
    </r>
    <r>
      <rPr>
        <b/>
        <sz val="12"/>
        <color theme="1"/>
        <rFont val="ＭＳ Ｐ明朝"/>
        <family val="1"/>
        <charset val="128"/>
      </rPr>
      <t>年</t>
    </r>
    <r>
      <rPr>
        <b/>
        <sz val="12"/>
        <color theme="1"/>
        <rFont val="Century"/>
        <family val="1"/>
      </rPr>
      <t>)6月</t>
    </r>
    <r>
      <rPr>
        <sz val="9"/>
        <color theme="1"/>
        <rFont val="ＭＳ Ｐ明朝"/>
        <family val="1"/>
        <charset val="128"/>
      </rPr>
      <t/>
    </r>
    <rPh sb="0" eb="4">
      <t>ｒ</t>
    </rPh>
    <rPh sb="9" eb="10">
      <t>ネン</t>
    </rPh>
    <phoneticPr fontId="7"/>
  </si>
  <si>
    <t>ＮＰＯ法人スマイルライフサポート</t>
  </si>
  <si>
    <t>豊山町</t>
  </si>
  <si>
    <t>52 老健施設</t>
  </si>
  <si>
    <r>
      <rPr>
        <b/>
        <sz val="12"/>
        <color theme="1"/>
        <rFont val="ＭＳ Ｐ明朝"/>
        <family val="1"/>
        <charset val="128"/>
      </rPr>
      <t>令和元年</t>
    </r>
    <r>
      <rPr>
        <b/>
        <sz val="12"/>
        <color theme="1"/>
        <rFont val="Century"/>
        <family val="1"/>
      </rPr>
      <t>(2020</t>
    </r>
    <r>
      <rPr>
        <b/>
        <sz val="12"/>
        <color theme="1"/>
        <rFont val="ＭＳ Ｐ明朝"/>
        <family val="1"/>
        <charset val="128"/>
      </rPr>
      <t>年</t>
    </r>
    <r>
      <rPr>
        <b/>
        <sz val="12"/>
        <color theme="1"/>
        <rFont val="Century"/>
        <family val="1"/>
      </rPr>
      <t>)7月</t>
    </r>
    <r>
      <rPr>
        <sz val="9"/>
        <color theme="1"/>
        <rFont val="ＭＳ Ｐ明朝"/>
        <family val="1"/>
        <charset val="128"/>
      </rPr>
      <t/>
    </r>
    <rPh sb="0" eb="4">
      <t>ｒ</t>
    </rPh>
    <rPh sb="9" eb="10">
      <t>ネン</t>
    </rPh>
    <phoneticPr fontId="7"/>
  </si>
  <si>
    <t>ＮＰＯ法人てとりん</t>
  </si>
  <si>
    <t>大口町</t>
  </si>
  <si>
    <t>53 医療施設</t>
  </si>
  <si>
    <r>
      <rPr>
        <b/>
        <sz val="12"/>
        <color theme="1"/>
        <rFont val="ＭＳ Ｐ明朝"/>
        <family val="1"/>
        <charset val="128"/>
      </rPr>
      <t>令和元年</t>
    </r>
    <r>
      <rPr>
        <b/>
        <sz val="12"/>
        <color theme="1"/>
        <rFont val="Century"/>
        <family val="1"/>
      </rPr>
      <t>(2020</t>
    </r>
    <r>
      <rPr>
        <b/>
        <sz val="12"/>
        <color theme="1"/>
        <rFont val="ＭＳ Ｐ明朝"/>
        <family val="1"/>
        <charset val="128"/>
      </rPr>
      <t>年</t>
    </r>
    <r>
      <rPr>
        <b/>
        <sz val="12"/>
        <color theme="1"/>
        <rFont val="Century"/>
        <family val="1"/>
      </rPr>
      <t>)8月</t>
    </r>
    <r>
      <rPr>
        <sz val="9"/>
        <color theme="1"/>
        <rFont val="ＭＳ Ｐ明朝"/>
        <family val="1"/>
        <charset val="128"/>
      </rPr>
      <t/>
    </r>
    <rPh sb="0" eb="4">
      <t>ｒ</t>
    </rPh>
    <rPh sb="9" eb="10">
      <t>ネン</t>
    </rPh>
    <phoneticPr fontId="7"/>
  </si>
  <si>
    <t>ＮＳサプライズ合同会社</t>
  </si>
  <si>
    <t>扶桑町</t>
  </si>
  <si>
    <t>54 地域福祉施設</t>
  </si>
  <si>
    <r>
      <rPr>
        <b/>
        <sz val="12"/>
        <color theme="1"/>
        <rFont val="ＭＳ Ｐ明朝"/>
        <family val="1"/>
        <charset val="128"/>
      </rPr>
      <t>令和元年</t>
    </r>
    <r>
      <rPr>
        <b/>
        <sz val="12"/>
        <color theme="1"/>
        <rFont val="Century"/>
        <family val="1"/>
      </rPr>
      <t>(2020</t>
    </r>
    <r>
      <rPr>
        <b/>
        <sz val="12"/>
        <color theme="1"/>
        <rFont val="ＭＳ Ｐ明朝"/>
        <family val="1"/>
        <charset val="128"/>
      </rPr>
      <t>年</t>
    </r>
    <r>
      <rPr>
        <b/>
        <sz val="12"/>
        <color theme="1"/>
        <rFont val="Century"/>
        <family val="1"/>
      </rPr>
      <t>)9月</t>
    </r>
    <r>
      <rPr>
        <sz val="9"/>
        <color theme="1"/>
        <rFont val="ＭＳ Ｐ明朝"/>
        <family val="1"/>
        <charset val="128"/>
      </rPr>
      <t/>
    </r>
    <rPh sb="0" eb="4">
      <t>ｒ</t>
    </rPh>
    <rPh sb="9" eb="10">
      <t>ネン</t>
    </rPh>
    <phoneticPr fontId="7"/>
  </si>
  <si>
    <t>ＯＳＳ株式会社</t>
  </si>
  <si>
    <t>55 介護医療院</t>
    <phoneticPr fontId="7"/>
  </si>
  <si>
    <r>
      <rPr>
        <b/>
        <sz val="12"/>
        <color theme="1"/>
        <rFont val="ＭＳ Ｐ明朝"/>
        <family val="1"/>
        <charset val="128"/>
      </rPr>
      <t>令和元年</t>
    </r>
    <r>
      <rPr>
        <b/>
        <sz val="12"/>
        <color theme="1"/>
        <rFont val="Century"/>
        <family val="1"/>
      </rPr>
      <t>(2020</t>
    </r>
    <r>
      <rPr>
        <b/>
        <sz val="12"/>
        <color theme="1"/>
        <rFont val="ＭＳ Ｐ明朝"/>
        <family val="1"/>
        <charset val="128"/>
      </rPr>
      <t>年</t>
    </r>
    <r>
      <rPr>
        <b/>
        <sz val="12"/>
        <color theme="1"/>
        <rFont val="Century"/>
        <family val="1"/>
      </rPr>
      <t>)10月</t>
    </r>
    <r>
      <rPr>
        <sz val="9"/>
        <color theme="1"/>
        <rFont val="ＭＳ Ｐ明朝"/>
        <family val="1"/>
        <charset val="128"/>
      </rPr>
      <t/>
    </r>
    <rPh sb="0" eb="4">
      <t>ｒ</t>
    </rPh>
    <rPh sb="9" eb="10">
      <t>ネン</t>
    </rPh>
    <phoneticPr fontId="7"/>
  </si>
  <si>
    <t>ＰｕｒｅＳｔｙｌｅ株式会社</t>
  </si>
  <si>
    <t>蟹江町</t>
  </si>
  <si>
    <t>61 予防訪問介護</t>
  </si>
  <si>
    <r>
      <rPr>
        <b/>
        <sz val="12"/>
        <color theme="1"/>
        <rFont val="ＭＳ Ｐ明朝"/>
        <family val="1"/>
        <charset val="128"/>
      </rPr>
      <t>令和元年</t>
    </r>
    <r>
      <rPr>
        <b/>
        <sz val="12"/>
        <color theme="1"/>
        <rFont val="Century"/>
        <family val="1"/>
      </rPr>
      <t>(2020</t>
    </r>
    <r>
      <rPr>
        <b/>
        <sz val="12"/>
        <color theme="1"/>
        <rFont val="ＭＳ Ｐ明朝"/>
        <family val="1"/>
        <charset val="128"/>
      </rPr>
      <t>年</t>
    </r>
    <r>
      <rPr>
        <b/>
        <sz val="12"/>
        <color theme="1"/>
        <rFont val="Century"/>
        <family val="1"/>
      </rPr>
      <t>)11月</t>
    </r>
    <r>
      <rPr>
        <sz val="9"/>
        <color theme="1"/>
        <rFont val="ＭＳ Ｐ明朝"/>
        <family val="1"/>
        <charset val="128"/>
      </rPr>
      <t/>
    </r>
    <rPh sb="0" eb="4">
      <t>ｒ</t>
    </rPh>
    <rPh sb="9" eb="10">
      <t>ネン</t>
    </rPh>
    <phoneticPr fontId="7"/>
  </si>
  <si>
    <t>ＳＥＣＯＮＤＮＩＮＥ株式会社</t>
  </si>
  <si>
    <t>飛島村</t>
  </si>
  <si>
    <t>62 予防訪問入浴</t>
  </si>
  <si>
    <r>
      <rPr>
        <b/>
        <sz val="12"/>
        <color theme="1"/>
        <rFont val="ＭＳ Ｐ明朝"/>
        <family val="1"/>
        <charset val="128"/>
      </rPr>
      <t>令和元年</t>
    </r>
    <r>
      <rPr>
        <b/>
        <sz val="12"/>
        <color theme="1"/>
        <rFont val="Century"/>
        <family val="1"/>
      </rPr>
      <t>(2020</t>
    </r>
    <r>
      <rPr>
        <b/>
        <sz val="12"/>
        <color theme="1"/>
        <rFont val="ＭＳ Ｐ明朝"/>
        <family val="1"/>
        <charset val="128"/>
      </rPr>
      <t>年</t>
    </r>
    <r>
      <rPr>
        <b/>
        <sz val="12"/>
        <color theme="1"/>
        <rFont val="Century"/>
        <family val="1"/>
      </rPr>
      <t>)12月</t>
    </r>
    <r>
      <rPr>
        <sz val="9"/>
        <color theme="1"/>
        <rFont val="ＭＳ Ｐ明朝"/>
        <family val="1"/>
        <charset val="128"/>
      </rPr>
      <t/>
    </r>
    <rPh sb="0" eb="4">
      <t>ｒ</t>
    </rPh>
    <rPh sb="9" eb="10">
      <t>ネン</t>
    </rPh>
    <phoneticPr fontId="7"/>
  </si>
  <si>
    <t>ｓｅｅｄ株式会社</t>
  </si>
  <si>
    <t>阿久比町</t>
  </si>
  <si>
    <t>65 予防通所介護</t>
  </si>
  <si>
    <t>ＳＯＭＰＯケアネクスト株式会社</t>
  </si>
  <si>
    <t>東浦町</t>
  </si>
  <si>
    <t>66 予防通所リハ</t>
  </si>
  <si>
    <t>ＳＯＭＰＯケア株式会社</t>
  </si>
  <si>
    <t>南知多町</t>
  </si>
  <si>
    <t>68 小多機短</t>
  </si>
  <si>
    <t>Ｔｏｍｙ’ｓ合同会社</t>
  </si>
  <si>
    <t>美浜町</t>
  </si>
  <si>
    <t>69 予防小多機短</t>
  </si>
  <si>
    <t>ｖｏ－ｒａｃａｒｅ株式会社</t>
  </si>
  <si>
    <t>武豊町</t>
  </si>
  <si>
    <t>71 夜間訪問介護</t>
  </si>
  <si>
    <t>ＷＨＰ株式会社</t>
  </si>
  <si>
    <t>知多北部広域連合</t>
    <rPh sb="0" eb="2">
      <t>チタ</t>
    </rPh>
    <rPh sb="2" eb="4">
      <t>ホクブ</t>
    </rPh>
    <rPh sb="4" eb="6">
      <t>コウイキ</t>
    </rPh>
    <rPh sb="6" eb="8">
      <t>レンゴウ</t>
    </rPh>
    <phoneticPr fontId="7"/>
  </si>
  <si>
    <t>72 認知症型通所</t>
  </si>
  <si>
    <t>アーカンシェル株式会社</t>
  </si>
  <si>
    <t>岡崎市</t>
  </si>
  <si>
    <t>73 小規模多機能</t>
  </si>
  <si>
    <t>アースサポート株式会社</t>
  </si>
  <si>
    <t>碧南市</t>
  </si>
  <si>
    <t>74 予防認知通所</t>
  </si>
  <si>
    <t>アームスプロジェクト株式会社</t>
  </si>
  <si>
    <t>刈谷市</t>
  </si>
  <si>
    <t>75 予防多機能型</t>
  </si>
  <si>
    <t>アイ・ディアサービス株式会社</t>
  </si>
  <si>
    <t>豊田市</t>
  </si>
  <si>
    <t>76 定期巡回随時</t>
  </si>
  <si>
    <t>アイ・ドリームライフサポート株式会社</t>
  </si>
  <si>
    <t>安城市</t>
  </si>
  <si>
    <t>77 複合型看小</t>
  </si>
  <si>
    <t>アイエスエス株式会社</t>
  </si>
  <si>
    <t>西尾市</t>
  </si>
  <si>
    <t>78 地域通所介護</t>
  </si>
  <si>
    <t>アイエムケアサービス株式会社</t>
  </si>
  <si>
    <t>知立市</t>
  </si>
  <si>
    <t>79 複合型看小短</t>
  </si>
  <si>
    <t>あいちほっと介護センター二十四株式会社</t>
  </si>
  <si>
    <t>高浜市</t>
  </si>
  <si>
    <t>A1 訪問型みなし</t>
  </si>
  <si>
    <t>あいち海部農業協同組合</t>
  </si>
  <si>
    <t>みよし市</t>
    <rPh sb="3" eb="4">
      <t>シ</t>
    </rPh>
    <phoneticPr fontId="12"/>
  </si>
  <si>
    <t>A2 訪問型独自</t>
  </si>
  <si>
    <t>あいち知多農業協同組合</t>
  </si>
  <si>
    <t>幸田町</t>
  </si>
  <si>
    <t>A5 通所型みなし</t>
  </si>
  <si>
    <t>あいち中央農業協同組合</t>
  </si>
  <si>
    <t>豊橋市</t>
  </si>
  <si>
    <t>A6 通所型独自</t>
  </si>
  <si>
    <t>あいち尾東農業共同組合</t>
  </si>
  <si>
    <t>豊川市</t>
  </si>
  <si>
    <t>一括</t>
    <rPh sb="0" eb="2">
      <t>イッカツ</t>
    </rPh>
    <phoneticPr fontId="7"/>
  </si>
  <si>
    <t>あいほーむ株式会社</t>
  </si>
  <si>
    <t>蒲郡市</t>
  </si>
  <si>
    <t>-</t>
    <phoneticPr fontId="7"/>
  </si>
  <si>
    <t>あい有限会社</t>
  </si>
  <si>
    <t>新城市</t>
  </si>
  <si>
    <t>アクティーコーポレーション株式会社</t>
  </si>
  <si>
    <t>田原市</t>
  </si>
  <si>
    <t>アサヒサンクリーン株式会社</t>
  </si>
  <si>
    <t>設楽町</t>
  </si>
  <si>
    <t>アシスト株式会社</t>
  </si>
  <si>
    <t>東栄町</t>
  </si>
  <si>
    <t>あっとホーム合同会社</t>
  </si>
  <si>
    <t>豊根村</t>
  </si>
  <si>
    <t>アドヴァンス株式会社</t>
  </si>
  <si>
    <t>東三河広域連合</t>
    <rPh sb="0" eb="1">
      <t>ヒガシ</t>
    </rPh>
    <rPh sb="1" eb="3">
      <t>ミカワ</t>
    </rPh>
    <rPh sb="3" eb="5">
      <t>コウイキ</t>
    </rPh>
    <rPh sb="5" eb="7">
      <t>レンゴウ</t>
    </rPh>
    <phoneticPr fontId="7"/>
  </si>
  <si>
    <t>アトラケア株式会社</t>
  </si>
  <si>
    <t>北海道</t>
  </si>
  <si>
    <t>アビリティーズ・ケアネット株式会社</t>
  </si>
  <si>
    <t>青森県</t>
  </si>
  <si>
    <t>アマノウェルネス合同会社</t>
  </si>
  <si>
    <t>岩手県</t>
  </si>
  <si>
    <t>アリス有限会社</t>
  </si>
  <si>
    <t>宮城県</t>
  </si>
  <si>
    <t>アルファレオライフケア株式会社</t>
  </si>
  <si>
    <t>秋田県</t>
  </si>
  <si>
    <t>アロア合同会社</t>
  </si>
  <si>
    <t>山形県</t>
  </si>
  <si>
    <t>あんじゅ＆こころん株式会社</t>
  </si>
  <si>
    <t>福島県</t>
  </si>
  <si>
    <t>イノベーションケアサポート合同会社</t>
  </si>
  <si>
    <t>茨城県</t>
  </si>
  <si>
    <t>エイジスジャパン株式会社</t>
  </si>
  <si>
    <t>栃木県</t>
  </si>
  <si>
    <t>エーエスケアサービス株式会社</t>
  </si>
  <si>
    <t>群馬県</t>
  </si>
  <si>
    <t>エーエスデイサービス株式会社</t>
  </si>
  <si>
    <t>埼玉県</t>
  </si>
  <si>
    <t>エヌ・エス株式会社</t>
  </si>
  <si>
    <t>千葉県</t>
  </si>
  <si>
    <t>エム・オーヒューマンサービス株式会社</t>
  </si>
  <si>
    <t>東京都</t>
  </si>
  <si>
    <t>エムエスダブリュー若園有限会社</t>
  </si>
  <si>
    <t>神奈川県</t>
  </si>
  <si>
    <t>エル・ケアー・サービス株式会社</t>
  </si>
  <si>
    <t>新潟県</t>
  </si>
  <si>
    <t>エルケア株式会社</t>
  </si>
  <si>
    <t>富山県</t>
  </si>
  <si>
    <t>エルナ株式会社</t>
  </si>
  <si>
    <t>石川県</t>
  </si>
  <si>
    <t>おとらいふ株式会社</t>
  </si>
  <si>
    <t>福井県</t>
  </si>
  <si>
    <t>オレンジ生活サービス株式会社</t>
  </si>
  <si>
    <t>山梨県</t>
  </si>
  <si>
    <t>かぐらケアパートナーズ株式会社</t>
  </si>
  <si>
    <t>長野県</t>
  </si>
  <si>
    <t>ガゼル株式会社</t>
  </si>
  <si>
    <t>岐阜県</t>
  </si>
  <si>
    <t>カネロク株式会社</t>
  </si>
  <si>
    <t>静岡県</t>
  </si>
  <si>
    <t>カルミア株式会社</t>
  </si>
  <si>
    <t>三重県</t>
  </si>
  <si>
    <t>クオン株式会社</t>
  </si>
  <si>
    <t>滋賀県</t>
  </si>
  <si>
    <t>クライマース株式会社</t>
  </si>
  <si>
    <t>京都府</t>
  </si>
  <si>
    <t>グリーンライフ株式会社</t>
  </si>
  <si>
    <t>大阪府</t>
  </si>
  <si>
    <t>グリーンランズ株式会社</t>
  </si>
  <si>
    <t>兵庫県</t>
  </si>
  <si>
    <t>グローバルサービス株式会社</t>
  </si>
  <si>
    <t>奈良県</t>
  </si>
  <si>
    <t>クロストーク株式会社</t>
  </si>
  <si>
    <t>和歌山県</t>
  </si>
  <si>
    <t>ケアーサービス株式会社</t>
  </si>
  <si>
    <t>鳥取県</t>
  </si>
  <si>
    <t>ケアーズライフアットホーム株式会社</t>
  </si>
  <si>
    <t>島根県</t>
  </si>
  <si>
    <t>ケアステーション清須合同会社</t>
  </si>
  <si>
    <t>岡山県</t>
  </si>
  <si>
    <t>ケアネクスト株式会社</t>
  </si>
  <si>
    <t>広島県</t>
  </si>
  <si>
    <t>ケアパートナー株式会社</t>
  </si>
  <si>
    <t>山口県</t>
  </si>
  <si>
    <t>ケアプランコマ株式会社</t>
  </si>
  <si>
    <t>徳島県</t>
  </si>
  <si>
    <t>コーディアルケア株式会社</t>
  </si>
  <si>
    <t>香川県</t>
  </si>
  <si>
    <t>ゴールドエイジ株式会社</t>
  </si>
  <si>
    <t>愛媛県</t>
  </si>
  <si>
    <t>ゴジカラ村役場株式会社</t>
  </si>
  <si>
    <t>高知県</t>
  </si>
  <si>
    <t>ことぶき株式会社</t>
  </si>
  <si>
    <t>福岡県</t>
  </si>
  <si>
    <t>佐賀県</t>
  </si>
  <si>
    <t>長崎県</t>
  </si>
  <si>
    <t>熊本県</t>
  </si>
  <si>
    <t>大分県</t>
  </si>
  <si>
    <t>宮崎県</t>
  </si>
  <si>
    <t>鹿児島県</t>
  </si>
  <si>
    <t>沖縄県</t>
  </si>
  <si>
    <t>医療法人丹羽外科</t>
  </si>
  <si>
    <t>医療法人知邑舎</t>
  </si>
  <si>
    <t>医療法人中西整形外科</t>
  </si>
  <si>
    <t>医療法人中野会</t>
  </si>
  <si>
    <t>医療法人哲友会</t>
  </si>
  <si>
    <t>医療法人鉄友会</t>
  </si>
  <si>
    <t>医療法人田中会</t>
  </si>
  <si>
    <t>医療法人田中整形外科クリニック</t>
  </si>
  <si>
    <t>医療法人東海</t>
  </si>
  <si>
    <t>医療法人東恵会</t>
  </si>
  <si>
    <t>医療法人東光会</t>
  </si>
  <si>
    <t>医療法人東樹会</t>
  </si>
  <si>
    <t>医療法人藤幸会</t>
  </si>
  <si>
    <t>医療法人藤枝会</t>
  </si>
  <si>
    <t>医療法人藤友会</t>
  </si>
  <si>
    <t>医療法人同仁会</t>
  </si>
  <si>
    <t>医療法人徳洲会</t>
  </si>
  <si>
    <t>医療法人楠会</t>
  </si>
  <si>
    <t>医療法人二昌会</t>
  </si>
  <si>
    <t>医療法人博恵会橋本内科</t>
  </si>
  <si>
    <t>医療法人博報会</t>
  </si>
  <si>
    <t>医療法人白山会</t>
  </si>
  <si>
    <t>医療法人白楊会</t>
  </si>
  <si>
    <t>医療法人八稜会</t>
  </si>
  <si>
    <t>医療法人尾張健友会</t>
  </si>
  <si>
    <t>医療法人不動会</t>
  </si>
  <si>
    <t>医療法人服和会</t>
  </si>
  <si>
    <t>医療法人福宣会</t>
  </si>
  <si>
    <t>医療法人福友会</t>
  </si>
  <si>
    <t>医療法人平病院</t>
  </si>
  <si>
    <t>医療法人並木会</t>
  </si>
  <si>
    <t>医療法人米津会</t>
  </si>
  <si>
    <t>医療法人碧会</t>
  </si>
  <si>
    <t>医療法人宝会</t>
  </si>
  <si>
    <t>医療法人宝美会</t>
  </si>
  <si>
    <t>医療法人朋寿会</t>
  </si>
  <si>
    <t>医療法人蜂友会</t>
  </si>
  <si>
    <t>医療法人豊岡会</t>
  </si>
  <si>
    <t>医療法人豊寿会</t>
  </si>
  <si>
    <t>医療法人豊成会</t>
  </si>
  <si>
    <t>医療法人豊誠会とよおかクリニック</t>
  </si>
  <si>
    <t>医療法人豊田会</t>
  </si>
  <si>
    <t>医療法人豊田山之手会</t>
  </si>
  <si>
    <t>医療法人豊隆会</t>
  </si>
  <si>
    <t>医療法人豊和会</t>
  </si>
  <si>
    <t>医療法人北辰会</t>
  </si>
  <si>
    <t>医療法人北陽会</t>
  </si>
  <si>
    <t>医療法人本庄会</t>
  </si>
  <si>
    <t>医療法人名南会</t>
  </si>
  <si>
    <t>医療法人名翔会</t>
  </si>
  <si>
    <t>医療法人明心会</t>
  </si>
  <si>
    <t>医療法人明宣会</t>
  </si>
  <si>
    <t>医療法人木村内科</t>
  </si>
  <si>
    <t>医療法人木南舎</t>
  </si>
  <si>
    <t>医療法人柳雪会</t>
  </si>
  <si>
    <t>医療法人悠山会</t>
  </si>
  <si>
    <t>医療法人有心会</t>
  </si>
  <si>
    <t>医療法人有仁会</t>
  </si>
  <si>
    <t>医療法人羊蹄会</t>
  </si>
  <si>
    <t>医療法人来光会</t>
  </si>
  <si>
    <t>医療法人利靖会</t>
  </si>
  <si>
    <t>医療法人良斉会</t>
  </si>
  <si>
    <t>医療法人倫紀会</t>
  </si>
  <si>
    <t>医療法人六寿会</t>
  </si>
  <si>
    <t>医療法人六星会</t>
  </si>
  <si>
    <t>医療法人和光会</t>
  </si>
  <si>
    <t>医療法人偕行会</t>
  </si>
  <si>
    <t>医療法人欅会</t>
  </si>
  <si>
    <t>医療法人翔樹会</t>
  </si>
  <si>
    <t>医療法人翔友会</t>
  </si>
  <si>
    <t>医療法人詢誠会</t>
  </si>
  <si>
    <t>一般財団法人東海福祉財団</t>
  </si>
  <si>
    <t>一般社団法人アースエンジェルケアサポート</t>
  </si>
  <si>
    <t>一般社団法人あおい</t>
  </si>
  <si>
    <t>一般社団法人あるふぁ</t>
  </si>
  <si>
    <t>一般社団法人いきいきはうす</t>
  </si>
  <si>
    <t>一般社団法人ストック</t>
  </si>
  <si>
    <t>一般社団法人スリーピース</t>
  </si>
  <si>
    <t>一般社団法人なつめ</t>
  </si>
  <si>
    <t>一般社団法人はーとプロジェクト</t>
  </si>
  <si>
    <t>一般社団法人フィット</t>
  </si>
  <si>
    <t>一般社団法人ボンマルシェｄｅファーム</t>
  </si>
  <si>
    <t>一般社団法人またあした</t>
  </si>
  <si>
    <t>一般社団法人マミーケアサービス</t>
  </si>
  <si>
    <t>一般社団法人もみのき福祉会</t>
  </si>
  <si>
    <t>一般社団法人ラーファー</t>
  </si>
  <si>
    <t>一般社団法人愛知県聴覚障害者協会</t>
  </si>
  <si>
    <t>一般社団法人四季の援</t>
  </si>
  <si>
    <t>一般社団法人春日井市医師会</t>
  </si>
  <si>
    <t>一般社団法人総合福祉医療コスモス</t>
  </si>
  <si>
    <t>一般社団法人中部福祉振興協会</t>
  </si>
  <si>
    <t>一般社団法人日本福祉協議機構</t>
  </si>
  <si>
    <t>一般社団法人福祉のまどぐち</t>
  </si>
  <si>
    <t>羽塚運輸株式会社</t>
  </si>
  <si>
    <t>栄華合同会社</t>
  </si>
  <si>
    <t>遠州鉄道株式会社</t>
  </si>
  <si>
    <t>岡田富夫</t>
  </si>
  <si>
    <t>花水木コーポレーション株式会社</t>
  </si>
  <si>
    <t>角鹿公一</t>
  </si>
  <si>
    <t>学校法人さくら学園</t>
  </si>
  <si>
    <t>株式会社８Ｄ２Ｃ</t>
  </si>
  <si>
    <t>株式会社ＡＤＥＡ</t>
  </si>
  <si>
    <t>株式会社ＡＩＣ</t>
  </si>
  <si>
    <t>株式会社ＡＫＩコーポレーション</t>
  </si>
  <si>
    <t>株式会社Ａｎｎ</t>
  </si>
  <si>
    <t>株式会社Ａｏｌａｎｉ</t>
  </si>
  <si>
    <t>株式会社ＡＱＵＡ</t>
  </si>
  <si>
    <t>株式会社ＡＳＵＭＯ</t>
  </si>
  <si>
    <t>株式会社Ｂｅａｎｓ</t>
  </si>
  <si>
    <t>株式会社ＢＩＧＳＭＩＬＥ</t>
  </si>
  <si>
    <t>株式会社ＢＩＧＴＲＥＥ</t>
  </si>
  <si>
    <t>株式会社ｂｌｏｏｍ</t>
  </si>
  <si>
    <t>株式会社ＣａｒｅＮａｔｉｏｎ</t>
  </si>
  <si>
    <t>株式会社ＣＣＳ多美</t>
  </si>
  <si>
    <t>株式会社ＣＨＩＫＥＮ</t>
  </si>
  <si>
    <t>株式会社ｃｈｏｒａｌ</t>
  </si>
  <si>
    <t>株式会社Ｃｕｒｅ－Ｃａｒｅ</t>
  </si>
  <si>
    <t>株式会社ｅ．Ｄｏｌｌ</t>
  </si>
  <si>
    <t>株式会社ｅ－Ｌｉｆｅ</t>
  </si>
  <si>
    <t>株式会社ＥｔｅｒｎａｌＦｌａｍｅ</t>
  </si>
  <si>
    <t>株式会社Ｅテック</t>
  </si>
  <si>
    <t>株式会社ｇａＮｅｚａ</t>
  </si>
  <si>
    <t>株式会社ｇｅｎｅ</t>
  </si>
  <si>
    <t>株式会社ＧＯＢＯＵ</t>
  </si>
  <si>
    <t>株式会社ＧＲＥＥＮ</t>
  </si>
  <si>
    <t>株式会社Ｈ＆Ａ</t>
  </si>
  <si>
    <t>株式会社Ｈ＆Ｈ</t>
  </si>
  <si>
    <t>株式会社Ｈ＆Ｈ東海</t>
  </si>
  <si>
    <t>株式会社Ｈ＆Ｓ</t>
  </si>
  <si>
    <t>株式会社ｈ・Ｔｒａｄｉｎｇ</t>
  </si>
  <si>
    <t>株式会社ＨａｐｐｉｎｅｓｓＬｉｆｅ</t>
  </si>
  <si>
    <t>株式会社ＨａｐｐｙＬｉｆｅ</t>
  </si>
  <si>
    <t>株式会社ＨＡＰＰＹＴＩＭＥＳ</t>
  </si>
  <si>
    <t>株式会社ＨＡＲＵ</t>
  </si>
  <si>
    <t>株式会社ＨＣＭ</t>
  </si>
  <si>
    <t>株式会社ＨＩＦＵＭＩ</t>
  </si>
  <si>
    <t>株式会社ＨＫｈｏｕｓｅ</t>
  </si>
  <si>
    <t>株式会社ＨＫＲ</t>
  </si>
  <si>
    <t>株式会社ＨＯＵＳＥＮ</t>
  </si>
  <si>
    <t>株式会社Ｈｕｍａｎｔｏｕｃｈ</t>
  </si>
  <si>
    <t>株式会社ＨＹＤ</t>
  </si>
  <si>
    <t>株式会社ｉ</t>
  </si>
  <si>
    <t>株式会社ｉ＆ｆライフサポート</t>
  </si>
  <si>
    <t>株式会社Ｉ．Ｋｃｏｒｐｏｒａｔｉｏｎ</t>
  </si>
  <si>
    <t>株式会社ＩＱＯＬ</t>
  </si>
  <si>
    <t>株式会社ＩＲ</t>
  </si>
  <si>
    <t>株式会社ＩＴＯケアサポート</t>
  </si>
  <si>
    <t>株式会社ｉコーポレーション</t>
  </si>
  <si>
    <t>株式会社ＪＡＷＡ</t>
  </si>
  <si>
    <t>株式会社ＪＩＣＣ</t>
  </si>
  <si>
    <t>株式会社Ｊフロンティア</t>
  </si>
  <si>
    <t>株式会社Ｋ・Ｂｌｕｅ</t>
  </si>
  <si>
    <t>株式会社ＫＡＮＷＡＰＬＵＳ</t>
  </si>
  <si>
    <t>株式会社ｋａｐｉｒｉｎａ</t>
  </si>
  <si>
    <t>株式会社ｋｅｊ</t>
  </si>
  <si>
    <t>株式会社ＫＥＮＪＩプレミアムサポート</t>
  </si>
  <si>
    <t>株式会社ＬＣＳ</t>
  </si>
  <si>
    <t>株式会社Ｌｉａｎ</t>
  </si>
  <si>
    <t>株式会社Ｌｉｆｅ・遊</t>
  </si>
  <si>
    <t>株式会社ＬｉｆｅＳｍｉｌｅＳｕｐｐｏｒｔ</t>
  </si>
  <si>
    <t>株式会社Ｌｉｌｙ’ｓ</t>
  </si>
  <si>
    <t>株式会社Ｌｉｎｋ</t>
  </si>
  <si>
    <t>株式会社ＬＯＮＤＯ</t>
  </si>
  <si>
    <t>株式会社Ｌｕｐｉｎｕｓ</t>
  </si>
  <si>
    <t>株式会社Ｍ．Ｙ．</t>
  </si>
  <si>
    <t>株式会社Ｍ．Ｙコミュニケーション</t>
  </si>
  <si>
    <t>株式会社ＭａｇｉｃｏｆｔｈｅＣａｔ</t>
  </si>
  <si>
    <t>株式会社ｍａｍａｎ</t>
  </si>
  <si>
    <t>株式会社ＭＥＲ</t>
  </si>
  <si>
    <t>株式会社ＭＪコンサルタント</t>
  </si>
  <si>
    <t>株式会社ＭＫサポート</t>
  </si>
  <si>
    <t>株式会社ＭＬＳ</t>
  </si>
  <si>
    <t>株式会社ＭＭ</t>
  </si>
  <si>
    <t>株式会社Ｍ－ｏｐｓｏｌ</t>
  </si>
  <si>
    <t>株式会社ＭＲＳ</t>
  </si>
  <si>
    <t>株式会社ｎＣＳ</t>
  </si>
  <si>
    <t>株式会社ＮＥＸＴＷＡＶＥ</t>
  </si>
  <si>
    <t>株式会社ｎｏｎｏ－ｐｉ</t>
  </si>
  <si>
    <t>株式会社Ｏｌｄ－Ｒｏｏｋｉｅ</t>
  </si>
  <si>
    <t>株式会社ＯＮＺｉｉｉＡｃｔ</t>
  </si>
  <si>
    <t>株式会社ＯＸＹ</t>
  </si>
  <si>
    <t>株式会社Ｐ＆Ｐウェルフェア</t>
  </si>
  <si>
    <t>株式会社Ｐ＆Ｐビースマイル</t>
  </si>
  <si>
    <t>株式会社ＰｕｒＥｓｐｒｉｔ</t>
  </si>
  <si>
    <t>株式会社Ｒ’ｓＨＯＭＥ</t>
  </si>
  <si>
    <t>株式会社ＲａｎｄＴカンパニー</t>
  </si>
  <si>
    <t>株式会社ＲＡＳＨＩＫＳ</t>
  </si>
  <si>
    <t>株式会社ＲＣＣ</t>
  </si>
  <si>
    <t>株式会社ｒｅｆｉｎｅ</t>
  </si>
  <si>
    <t>株式会社ｒｅｌｉａｂｌｅ</t>
  </si>
  <si>
    <t>株式会社Ｒｅｐｏｓ－ルポ</t>
  </si>
  <si>
    <t>株式会社ｒｅ－ｓｅｒｖｅ</t>
  </si>
  <si>
    <t>株式会社ＲＩＳＥ</t>
  </si>
  <si>
    <t>株式会社Ｒｉｚ</t>
  </si>
  <si>
    <t>株式会社Ｓ．Ｋ．Ｓ</t>
  </si>
  <si>
    <t>株式会社ｓ２ｃｎ</t>
  </si>
  <si>
    <t>株式会社ＳＡＬＵＳ</t>
  </si>
  <si>
    <t>株式会社ｓａｎｎｋａステージ</t>
  </si>
  <si>
    <t>株式会社ＳＥＮＳＥ</t>
  </si>
  <si>
    <t>株式会社ＳＨＩＮ－ＷＡ</t>
  </si>
  <si>
    <t>株式会社ＳＩプラス</t>
  </si>
  <si>
    <t>株式会社ＳＫＳ</t>
  </si>
  <si>
    <t>株式会社ＳＫＹ</t>
  </si>
  <si>
    <t>株式会社ＳＫサポート</t>
  </si>
  <si>
    <t>株式会社Ｓｍｉｌｅ</t>
  </si>
  <si>
    <t>株式会社ＳＭＩＲＩＮＧ</t>
  </si>
  <si>
    <t>株式会社ｓｍｉｓ</t>
  </si>
  <si>
    <t>株式会社ＳｏｃｉａｌＯＮＥ</t>
  </si>
  <si>
    <t>株式会社ＳｏＬ</t>
  </si>
  <si>
    <t>株式会社Ｓｏｌｅｉｌ</t>
  </si>
  <si>
    <t>株式会社ＳＳＳ</t>
  </si>
  <si>
    <t>株式会社ＳｕｇａｒＨｏｕｓｅ</t>
  </si>
  <si>
    <t>株式会社ＳＵＺＵＫＩＨＥＡＬＴＨＰＬＡＮＮＩＮＧ</t>
  </si>
  <si>
    <t>株式会社Ｔ＆Ｈサービス</t>
  </si>
  <si>
    <t>株式会社Ｔ＆ＲＣｏｍｍｕｎｉｃａｔｉｏｎｓ</t>
  </si>
  <si>
    <t>株式会社Ｔ・Ｏ・Ｄ</t>
  </si>
  <si>
    <t>株式会社Ｔ・Ｙカンパニー</t>
  </si>
  <si>
    <t>株式会社ｔａｎｇｅ</t>
  </si>
  <si>
    <t>株式会社Ｔ－ＣＡＲＥ</t>
  </si>
  <si>
    <t>株式会社ＴＥＮＢＡ</t>
  </si>
  <si>
    <t>株式会社ＴｈｉｎｋＬｉｆｅ</t>
  </si>
  <si>
    <t>株式会社ｔｉｅｓ</t>
  </si>
  <si>
    <t>株式会社ＴＫＳグループ</t>
  </si>
  <si>
    <t>株式会社ＴＮＧＭ</t>
  </si>
  <si>
    <t>株式会社ＴＯＮＯＭＯＲＩ</t>
  </si>
  <si>
    <t>株式会社ＴＳＵＮＡＧＵ</t>
  </si>
  <si>
    <t>株式会社ＵＭＪ</t>
  </si>
  <si>
    <t>株式会社ＵーＲｉｎｇ</t>
  </si>
  <si>
    <t>株式会社Ｗｅｌｆａｒｅすずらん</t>
  </si>
  <si>
    <t>株式会社ＷＥＬＬ</t>
  </si>
  <si>
    <t>株式会社Ｗｅｌｌｎｅｓｓ</t>
  </si>
  <si>
    <t>株式会社Ｗｅｌｌｏｏｐ</t>
  </si>
  <si>
    <t>株式会社Ｗｉｓｈ</t>
  </si>
  <si>
    <t>株式会社ＹＯＵ美</t>
  </si>
  <si>
    <t>株式会社ＺＥＲＯＩＭＰＲＥＳＳＩＯＮ</t>
  </si>
  <si>
    <t>株式会社アース</t>
  </si>
  <si>
    <t>株式会社アースケア</t>
  </si>
  <si>
    <t>株式会社アートジャパンナガヤ設計</t>
  </si>
  <si>
    <t>株式会社アールエス</t>
  </si>
  <si>
    <t>株式会社アイ</t>
  </si>
  <si>
    <t>株式会社アイ・ユーネット</t>
  </si>
  <si>
    <t>株式会社アイアンドエス</t>
  </si>
  <si>
    <t>株式会社アイシア</t>
  </si>
  <si>
    <t>株式会社アイシーリビング</t>
  </si>
  <si>
    <t>株式会社アイズイノベーション</t>
  </si>
  <si>
    <t>株式会社あいち介護センター</t>
  </si>
  <si>
    <t>株式会社あいち統合医療</t>
  </si>
  <si>
    <t>株式会社アイトク・トータル・ヒーリング</t>
  </si>
  <si>
    <t>株式会社アイハート</t>
  </si>
  <si>
    <t>株式会社アイピア</t>
  </si>
  <si>
    <t>株式会社アイビー</t>
  </si>
  <si>
    <t>株式会社アイビーナーシング</t>
  </si>
  <si>
    <t>株式会社アイフィット</t>
  </si>
  <si>
    <t>株式会社アイミ</t>
  </si>
  <si>
    <t>株式会社あいゆう</t>
  </si>
  <si>
    <t>株式会社アイリンク・ケア</t>
  </si>
  <si>
    <t>株式会社あいわ介護サービス</t>
  </si>
  <si>
    <t>株式会社アヴァンティ・ストラーダ</t>
  </si>
  <si>
    <t>株式会社あおいメディカル</t>
  </si>
  <si>
    <t>株式会社あかり</t>
  </si>
  <si>
    <t>株式会社アキズファイブ</t>
  </si>
  <si>
    <t>株式会社アクアケア</t>
  </si>
  <si>
    <t>株式会社アクセプト</t>
  </si>
  <si>
    <t>株式会社アクティード</t>
  </si>
  <si>
    <t>株式会社アクティブシフト</t>
  </si>
  <si>
    <t>株式会社アクティベース</t>
  </si>
  <si>
    <t>株式会社あした葉</t>
  </si>
  <si>
    <t>株式会社アズ・ライフケア</t>
  </si>
  <si>
    <t>株式会社アスク</t>
  </si>
  <si>
    <t>株式会社アスクレピウス</t>
  </si>
  <si>
    <t>株式会社あすなろ</t>
  </si>
  <si>
    <t>株式会社アスモ介護サービス</t>
  </si>
  <si>
    <t>株式会社アズライフ名古屋</t>
  </si>
  <si>
    <t>株式会社アズワングループ</t>
  </si>
  <si>
    <t>株式会社アセンブルリビング</t>
  </si>
  <si>
    <t>株式会社アソシエ</t>
  </si>
  <si>
    <t>株式会社アディソル</t>
  </si>
  <si>
    <t>株式会社アドニスライフ</t>
  </si>
  <si>
    <t>株式会社アドベンチャー・オブ・クレージュアス・ラッツ</t>
  </si>
  <si>
    <t>株式会社アネスト</t>
  </si>
  <si>
    <t>株式会社アバスク</t>
  </si>
  <si>
    <t>株式会社アバンセライフサポート</t>
  </si>
  <si>
    <t>株式会社アビエス</t>
  </si>
  <si>
    <t>株式会社あぶにーる</t>
  </si>
  <si>
    <t>株式会社あゆの風</t>
  </si>
  <si>
    <t>株式会社アラタス</t>
  </si>
  <si>
    <t>株式会社ありす</t>
  </si>
  <si>
    <t>株式会社アルク</t>
  </si>
  <si>
    <t>株式会社あるてあ</t>
  </si>
  <si>
    <t>株式会社アルデバラン</t>
  </si>
  <si>
    <t>株式会社アルト</t>
  </si>
  <si>
    <t>株式会社アルナコーポレーション</t>
  </si>
  <si>
    <t>株式会社アルバ</t>
  </si>
  <si>
    <t>株式会社アルファ介護サービス</t>
  </si>
  <si>
    <t>株式会社あんこころ</t>
  </si>
  <si>
    <t>株式会社アンジュ</t>
  </si>
  <si>
    <t>株式会社あんじゅ</t>
  </si>
  <si>
    <t>株式会社アンデゥー</t>
  </si>
  <si>
    <t>株式会社アンネイズ</t>
  </si>
  <si>
    <t>株式会社アンビス</t>
  </si>
  <si>
    <t>株式会社アンプル</t>
  </si>
  <si>
    <t>株式会社イースター</t>
  </si>
  <si>
    <t>株式会社イーティージー</t>
  </si>
  <si>
    <t>株式会社イーライフジャパン</t>
  </si>
  <si>
    <t>株式会社イカイ</t>
  </si>
  <si>
    <t>株式会社イグナーツ</t>
  </si>
  <si>
    <t>株式会社イシハラ・ケアサービス</t>
  </si>
  <si>
    <t>株式会社イズミ</t>
  </si>
  <si>
    <t>株式会社いずみ</t>
  </si>
  <si>
    <t>株式会社イズモ企画</t>
  </si>
  <si>
    <t>株式会社いちょうの樹</t>
  </si>
  <si>
    <t>株式会社いち和</t>
  </si>
  <si>
    <t>株式会社イト通テクノロジー</t>
  </si>
  <si>
    <t>株式会社イノベル</t>
  </si>
  <si>
    <t>株式会社いぶきの会</t>
  </si>
  <si>
    <t>株式会社いぶきの里</t>
  </si>
  <si>
    <t>株式会社イヨダ企画</t>
  </si>
  <si>
    <t>株式会社いろは</t>
  </si>
  <si>
    <t>株式会社インターネットインフィニティー</t>
  </si>
  <si>
    <t>株式会社インロック</t>
  </si>
  <si>
    <t>株式会社ヴァティー</t>
  </si>
  <si>
    <t>株式会社ヴィヴィット</t>
  </si>
  <si>
    <t>株式会社ヴィヴィドライフ</t>
  </si>
  <si>
    <t>株式会社ウイズ・ユー</t>
  </si>
  <si>
    <t>株式会社ウイングサポート・メグ</t>
  </si>
  <si>
    <t>株式会社ウイングル</t>
  </si>
  <si>
    <t>株式会社ウィンパートナーズ</t>
  </si>
  <si>
    <t>株式会社ヴェリテ</t>
  </si>
  <si>
    <t>株式会社ウェリナ</t>
  </si>
  <si>
    <t>株式会社ウェルケア</t>
  </si>
  <si>
    <t>株式会社ウェルケアーズ</t>
  </si>
  <si>
    <t>株式会社ウェルケアコーポレーション</t>
  </si>
  <si>
    <t>株式会社ウェルネスフロンティア</t>
  </si>
  <si>
    <t>株式会社ウェル介護１０３</t>
  </si>
  <si>
    <t>株式会社ウチダコーポレーション</t>
  </si>
  <si>
    <t>株式会社ウッドヴェル</t>
  </si>
  <si>
    <t>株式会社エイム</t>
  </si>
  <si>
    <t>株式会社エイルサポート</t>
  </si>
  <si>
    <t>株式会社エーアールオー</t>
  </si>
  <si>
    <t>株式会社エール</t>
  </si>
  <si>
    <t>株式会社エクセレント</t>
  </si>
  <si>
    <t>株式会社エシィ</t>
  </si>
  <si>
    <t>株式会社エス・ジー・ティ</t>
  </si>
  <si>
    <t>株式会社エスケア</t>
  </si>
  <si>
    <t>株式会社エスケアメイト</t>
  </si>
  <si>
    <t>株式会社エスケイサービス</t>
  </si>
  <si>
    <t>株式会社エステートホーム</t>
  </si>
  <si>
    <t>株式会社エスライフ</t>
  </si>
  <si>
    <t>株式会社エチュード</t>
  </si>
  <si>
    <t>株式会社エデン</t>
  </si>
  <si>
    <t>株式会社エナジィー</t>
  </si>
  <si>
    <t>株式会社エヌエス</t>
  </si>
  <si>
    <t>株式会社エバホームケアサービス</t>
  </si>
  <si>
    <t>株式会社エフ・ケイ・ツー</t>
  </si>
  <si>
    <t>株式会社エフエルエス</t>
  </si>
  <si>
    <t>株式会社エフォート</t>
  </si>
  <si>
    <t>株式会社えみのわ</t>
  </si>
  <si>
    <t>株式会社エム・ケア介護センター</t>
  </si>
  <si>
    <t>株式会社エムジー</t>
  </si>
  <si>
    <t>株式会社エムズコンサルティング</t>
  </si>
  <si>
    <t>株式会社エムステージ</t>
  </si>
  <si>
    <t>株式会社エリアサポートジャパン</t>
  </si>
  <si>
    <t>株式会社エリアリカ</t>
  </si>
  <si>
    <t>株式会社エル・シー・エス</t>
  </si>
  <si>
    <t>株式会社エルゴット</t>
  </si>
  <si>
    <t>株式会社エルシーエス</t>
  </si>
  <si>
    <t>株式会社エルト</t>
  </si>
  <si>
    <t>株式会社エントリー</t>
  </si>
  <si>
    <t>株式会社エンドレスロード</t>
  </si>
  <si>
    <t>株式会社エンネルグ</t>
  </si>
  <si>
    <t>株式会社オアシス</t>
  </si>
  <si>
    <t>株式会社オオカ商事</t>
  </si>
  <si>
    <t>株式会社おおつ</t>
  </si>
  <si>
    <t>株式会社オオツカ</t>
  </si>
  <si>
    <t>株式会社オカダメディカル</t>
  </si>
  <si>
    <t>株式会社おはな</t>
  </si>
  <si>
    <t>株式会社オハナ</t>
  </si>
  <si>
    <t>株式会社おはな健康福祉会</t>
  </si>
  <si>
    <t>株式会社オフィスウィズハート</t>
  </si>
  <si>
    <t>株式会社オフィスオパ</t>
  </si>
  <si>
    <t>株式会社オフィスシンセリティ</t>
  </si>
  <si>
    <t>株式会社おもてなし</t>
  </si>
  <si>
    <t>株式会社オリーブ</t>
  </si>
  <si>
    <t>株式会社オリジン</t>
  </si>
  <si>
    <t>株式会社カツミ</t>
  </si>
  <si>
    <t>株式会社カトウ</t>
  </si>
  <si>
    <t>株式会社かまだ</t>
  </si>
  <si>
    <t>株式会社かみのくら</t>
  </si>
  <si>
    <t>株式会社かみや介護サービス</t>
  </si>
  <si>
    <t>株式会社かもみぃる</t>
  </si>
  <si>
    <t>株式会社からだの痛み研究所</t>
  </si>
  <si>
    <t>株式会社キート</t>
  </si>
  <si>
    <t>株式会社キープオン・パートナーズ</t>
  </si>
  <si>
    <t>株式会社きずな</t>
  </si>
  <si>
    <t>株式会社きせき</t>
  </si>
  <si>
    <t>株式会社キタガワライフサービス</t>
  </si>
  <si>
    <t>株式会社きぼう</t>
  </si>
  <si>
    <t>株式会社キャリアスタッフ</t>
  </si>
  <si>
    <t>株式会社キュート</t>
  </si>
  <si>
    <t>株式会社きらら</t>
  </si>
  <si>
    <t>株式会社ギルエルコーポレーション</t>
  </si>
  <si>
    <t>株式会社グッドケアソリューション</t>
  </si>
  <si>
    <t>株式会社グッドフィールプラス</t>
  </si>
  <si>
    <t>株式会社クニカ</t>
  </si>
  <si>
    <t>株式会社グラティテュード</t>
  </si>
  <si>
    <t>株式会社グランドベース</t>
  </si>
  <si>
    <t>株式会社クリードケア</t>
  </si>
  <si>
    <t>株式会社グリーンリーフ</t>
  </si>
  <si>
    <t>株式会社クリエイト</t>
  </si>
  <si>
    <t>株式会社クリエイトヒール</t>
  </si>
  <si>
    <t>株式会社グリップ</t>
  </si>
  <si>
    <t>株式会社クリップハート</t>
  </si>
  <si>
    <t>株式会社くりの木</t>
  </si>
  <si>
    <t>株式会社グループホーム</t>
  </si>
  <si>
    <t>株式会社くるみ</t>
  </si>
  <si>
    <t>株式会社クレア</t>
  </si>
  <si>
    <t>株式会社クレアシステム</t>
  </si>
  <si>
    <t>株式会社クレイドル</t>
  </si>
  <si>
    <t>株式会社グレイン</t>
  </si>
  <si>
    <t>株式会社クレメンティア</t>
  </si>
  <si>
    <t>株式会社グローバル総合研究所</t>
  </si>
  <si>
    <t>株式会社グローリアツゥエンティーワン</t>
  </si>
  <si>
    <t>株式会社クロックワイズ</t>
  </si>
  <si>
    <t>株式会社グロリアス</t>
  </si>
  <si>
    <t>株式会社ケア・セレブ</t>
  </si>
  <si>
    <t>株式会社ケア・フロンティア</t>
  </si>
  <si>
    <t>株式会社ケア２１</t>
  </si>
  <si>
    <t>株式会社ケアアシスト</t>
  </si>
  <si>
    <t>株式会社ケアーセンターうらら</t>
  </si>
  <si>
    <t>株式会社ケアクリエイト</t>
  </si>
  <si>
    <t>株式会社ケアサービスちえの守</t>
  </si>
  <si>
    <t>株式会社ケアサービス瑞穂</t>
  </si>
  <si>
    <t>株式会社ケアサポート</t>
  </si>
  <si>
    <t>株式会社ケアステーション</t>
  </si>
  <si>
    <t>株式会社ケアドゥ</t>
  </si>
  <si>
    <t>株式会社ケアなも</t>
  </si>
  <si>
    <t>株式会社ケアネット・ジャパン</t>
  </si>
  <si>
    <t>株式会社ケアフェリーチェ</t>
  </si>
  <si>
    <t>株式会社ケアベルデ</t>
  </si>
  <si>
    <t>株式会社ケアマネージメント</t>
  </si>
  <si>
    <t>株式会社ケアメイトサービス</t>
  </si>
  <si>
    <t>株式会社ケアライフ</t>
  </si>
  <si>
    <t>株式会社ケアリッツ・アンド・パートナーズ</t>
  </si>
  <si>
    <t>株式会社ケイ・エイ・イー</t>
  </si>
  <si>
    <t>株式会社ケイアンドエス</t>
  </si>
  <si>
    <t>株式会社ケイズウイン</t>
  </si>
  <si>
    <t>株式会社ケイティー</t>
  </si>
  <si>
    <t>株式会社ケーツーホメナックス</t>
  </si>
  <si>
    <t>株式会社ゲンキ</t>
  </si>
  <si>
    <t>株式会社ケンセイ</t>
  </si>
  <si>
    <t>株式会社こあら</t>
  </si>
  <si>
    <t>株式会社こうせい</t>
  </si>
  <si>
    <t>株式会社コクヨーサービス</t>
  </si>
  <si>
    <t>株式会社こころ</t>
  </si>
  <si>
    <t>株式会社コスモス</t>
  </si>
  <si>
    <t>株式会社こだま</t>
  </si>
  <si>
    <t>株式会社コムプリスカンパニー</t>
  </si>
  <si>
    <t>株式会社コンバインサポート</t>
  </si>
  <si>
    <t>株式会社コンプリ</t>
  </si>
  <si>
    <t>株式会社サイエンスメディカ</t>
  </si>
  <si>
    <t>株式会社サカイ</t>
  </si>
  <si>
    <t>株式会社サカエＣ＆Ｏ</t>
  </si>
  <si>
    <t>株式会社さかえの郷</t>
  </si>
  <si>
    <t>株式会社さくら</t>
  </si>
  <si>
    <t>株式会社さくらケアーズ</t>
  </si>
  <si>
    <t>株式会社サクラコーポレーション</t>
  </si>
  <si>
    <t>株式会社さくらリバース</t>
  </si>
  <si>
    <t>株式会社さくらんぼ</t>
  </si>
  <si>
    <t>株式会社さち</t>
  </si>
  <si>
    <t>株式会社さちコーポレーション</t>
  </si>
  <si>
    <t>株式会社さちの花</t>
  </si>
  <si>
    <t>株式会社サトリ・ル・クール</t>
  </si>
  <si>
    <t>株式会社サニーオーク</t>
  </si>
  <si>
    <t>株式会社サフィール</t>
  </si>
  <si>
    <t>株式会社ザベリオ福祉サービス</t>
  </si>
  <si>
    <t>株式会社サポート・ワン・サービス</t>
  </si>
  <si>
    <t>株式会社サポート２２</t>
  </si>
  <si>
    <t>株式会社サラダ介護</t>
  </si>
  <si>
    <t>株式会社サルバーレ</t>
  </si>
  <si>
    <t>株式会社さるびあ</t>
  </si>
  <si>
    <t>株式会社さわやからいふ</t>
  </si>
  <si>
    <t>株式会社さわやか倶楽部</t>
  </si>
  <si>
    <t>株式会社サン・ドリームナゴヤ</t>
  </si>
  <si>
    <t>株式会社サンエスケアサービス</t>
  </si>
  <si>
    <t>株式会社サンケア</t>
  </si>
  <si>
    <t>株式会社サンケイ</t>
  </si>
  <si>
    <t>株式会社サンメディック東浦</t>
  </si>
  <si>
    <t>株式会社サンメディック豊田</t>
  </si>
  <si>
    <t>株式会社サンライズ</t>
  </si>
  <si>
    <t>株式会社サン太陽</t>
  </si>
  <si>
    <t>株式会社シアフル大野</t>
  </si>
  <si>
    <t>株式会社ジィ・フェイス</t>
  </si>
  <si>
    <t>株式会社ジーエヌエス愛知</t>
  </si>
  <si>
    <t>株式会社ジーエヌエス中部</t>
  </si>
  <si>
    <t>株式会社ジィトップ</t>
  </si>
  <si>
    <t>株式会社シーラック２１</t>
  </si>
  <si>
    <t>株式会社ジェネラス</t>
  </si>
  <si>
    <t>株式会社ジェンティーレ</t>
  </si>
  <si>
    <t>株式会社しかつケアサービス</t>
  </si>
  <si>
    <t>株式会社しくみレーベン</t>
  </si>
  <si>
    <t>株式会社シダー</t>
  </si>
  <si>
    <t>株式会社シティプランニング</t>
  </si>
  <si>
    <t>株式会社シニアフィット</t>
  </si>
  <si>
    <t>株式会社シミズ</t>
  </si>
  <si>
    <t>株式会社シャール</t>
  </si>
  <si>
    <t>株式会社シャーレック</t>
  </si>
  <si>
    <t>株式会社シャーロット</t>
  </si>
  <si>
    <t>株式会社シャイニングライフ</t>
  </si>
  <si>
    <t>株式会社シャトラス</t>
  </si>
  <si>
    <t>株式会社ジョイフルハーツ</t>
  </si>
  <si>
    <t>株式会社ジョブスタッフ</t>
  </si>
  <si>
    <t>株式会社シルバーライフ</t>
  </si>
  <si>
    <t>株式会社シルバーライフライン</t>
  </si>
  <si>
    <t>株式会社シンメー</t>
  </si>
  <si>
    <t>株式会社スギヤマ</t>
  </si>
  <si>
    <t>株式会社すこやか</t>
  </si>
  <si>
    <t>株式会社すこやからいふ</t>
  </si>
  <si>
    <t>株式会社ステイディー</t>
  </si>
  <si>
    <t>株式会社ストーン</t>
  </si>
  <si>
    <t>株式会社スマイリング</t>
  </si>
  <si>
    <t>株式会社スマイル</t>
  </si>
  <si>
    <t>株式会社すまいる</t>
  </si>
  <si>
    <t>株式会社スマイルＨｅａｒｔ</t>
  </si>
  <si>
    <t>株式会社スマイルクリエイト</t>
  </si>
  <si>
    <t>株式会社スマイルケアサービス</t>
  </si>
  <si>
    <t>株式会社スマイルフェア</t>
  </si>
  <si>
    <t>株式会社セイホー</t>
  </si>
  <si>
    <t>株式会社セキ・ライフサービス</t>
  </si>
  <si>
    <t>株式会社セラム</t>
  </si>
  <si>
    <t>株式会社セレクト・サポート</t>
  </si>
  <si>
    <t>株式会社セレス</t>
  </si>
  <si>
    <t>株式会社センチュリークリエイティブ</t>
  </si>
  <si>
    <t>株式会社セント・ガーデン</t>
  </si>
  <si>
    <t>株式会社ソイン・デ・プレイス</t>
  </si>
  <si>
    <t>株式会社ソラスト</t>
  </si>
  <si>
    <t>株式会社ソレイユ</t>
  </si>
  <si>
    <t>株式会社ソワン</t>
  </si>
  <si>
    <t>株式会社だいふく</t>
  </si>
  <si>
    <t>株式会社ダイム技術サービス</t>
  </si>
  <si>
    <t>株式会社タケイチ</t>
  </si>
  <si>
    <t>株式会社タケダ</t>
  </si>
  <si>
    <t>株式会社たけのさと</t>
  </si>
  <si>
    <t>株式会社たすけびと</t>
  </si>
  <si>
    <t>株式会社タチソウ</t>
  </si>
  <si>
    <t>株式会社タチ基ケアサービス</t>
  </si>
  <si>
    <t>株式会社ダッシュ</t>
  </si>
  <si>
    <t>株式会社たなごころ</t>
  </si>
  <si>
    <t>株式会社タホ</t>
  </si>
  <si>
    <t>株式会社ダンディライオン</t>
  </si>
  <si>
    <t>株式会社たんばプロジェクト</t>
  </si>
  <si>
    <t>株式会社たんぽぽ</t>
  </si>
  <si>
    <t>株式会社タンポポ</t>
  </si>
  <si>
    <t>株式会社チアーズ</t>
  </si>
  <si>
    <t>株式会社ちあい</t>
  </si>
  <si>
    <t>株式会社チーム姫</t>
  </si>
  <si>
    <t>株式会社チェリー</t>
  </si>
  <si>
    <t>株式会社ちくさ医療設備</t>
  </si>
  <si>
    <t>株式会社ちくたく亭</t>
  </si>
  <si>
    <t>株式会社ツクイ</t>
  </si>
  <si>
    <t>株式会社つくる</t>
  </si>
  <si>
    <t>株式会社ツジ薬局</t>
  </si>
  <si>
    <t>株式会社つなん</t>
  </si>
  <si>
    <t>株式会社つむぎコーポレーション</t>
  </si>
  <si>
    <t>株式会社ティーエスサーブ</t>
  </si>
  <si>
    <t>株式会社ディーライフ</t>
  </si>
  <si>
    <t>株式会社テクノＰＬＵＳ</t>
  </si>
  <si>
    <t>株式会社テクノアート</t>
  </si>
  <si>
    <t>株式会社テレサス</t>
  </si>
  <si>
    <t>株式会社テンダー</t>
  </si>
  <si>
    <t>株式会社テンダーハート</t>
  </si>
  <si>
    <t>株式会社といろ</t>
  </si>
  <si>
    <t>株式会社トータルケアサポート誉</t>
  </si>
  <si>
    <t>株式会社トータルプランニング</t>
  </si>
  <si>
    <t>株式会社トップウェル</t>
  </si>
  <si>
    <t>株式会社ともいき</t>
  </si>
  <si>
    <t>株式会社トラシア</t>
  </si>
  <si>
    <t>株式会社トラストリー</t>
  </si>
  <si>
    <t>株式会社ドリーム・ダブル</t>
  </si>
  <si>
    <t>株式会社ないすらいふ</t>
  </si>
  <si>
    <t>株式会社ナウヴィレッジ</t>
  </si>
  <si>
    <t>株式会社なかの</t>
  </si>
  <si>
    <t>株式会社なごやか福来朗</t>
  </si>
  <si>
    <t>株式会社なごや介護サービス</t>
  </si>
  <si>
    <t>株式会社ナチュラル</t>
  </si>
  <si>
    <t>株式会社ナチュラルサービス</t>
  </si>
  <si>
    <t>株式会社ななみ</t>
  </si>
  <si>
    <t>株式会社ナルセ</t>
  </si>
  <si>
    <t>株式会社ナレッジライフ</t>
  </si>
  <si>
    <t>株式会社ナンブ</t>
  </si>
  <si>
    <t>株式会社ニーノコーポレーション</t>
  </si>
  <si>
    <t>株式会社ニシハラ</t>
  </si>
  <si>
    <t>株式会社ニチイ学館</t>
  </si>
  <si>
    <t>株式会社ニッケ・ケアサービス</t>
  </si>
  <si>
    <t>株式会社にでか</t>
  </si>
  <si>
    <t>株式会社ニューキャスト</t>
  </si>
  <si>
    <t>株式会社ニューズ</t>
  </si>
  <si>
    <t>株式会社ぬくぬく</t>
  </si>
  <si>
    <t>株式会社ぬくもあ</t>
  </si>
  <si>
    <t>株式会社ノーウェア</t>
  </si>
  <si>
    <t>株式会社ハーデン</t>
  </si>
  <si>
    <t>株式会社バーデン</t>
  </si>
  <si>
    <t>株式会社ハートオブリーフ</t>
  </si>
  <si>
    <t>株式会社パートナーシップ</t>
  </si>
  <si>
    <t>株式会社ハートフル</t>
  </si>
  <si>
    <t>株式会社ハートフルインフィニティ</t>
  </si>
  <si>
    <t>株式会社ハートフルケア</t>
  </si>
  <si>
    <t>株式会社ハートリンクケア</t>
  </si>
  <si>
    <t>株式会社ハーブライフケア</t>
  </si>
  <si>
    <t>株式会社バーム</t>
  </si>
  <si>
    <t>株式会社ハイサス</t>
  </si>
  <si>
    <t>株式会社ハウス１０８</t>
  </si>
  <si>
    <t>株式会社パシフィック</t>
  </si>
  <si>
    <t>株式会社はじめの一歩</t>
  </si>
  <si>
    <t>株式会社はじめや</t>
  </si>
  <si>
    <t>株式会社ハッピーリング</t>
  </si>
  <si>
    <t>株式会社はなひなの杜</t>
  </si>
  <si>
    <t>株式会社はなみずき</t>
  </si>
  <si>
    <t>株式会社はな華</t>
  </si>
  <si>
    <t>株式会社パパママハウス</t>
  </si>
  <si>
    <t>株式会社パラス</t>
  </si>
  <si>
    <t>株式会社はる</t>
  </si>
  <si>
    <t>株式会社ハルス</t>
  </si>
  <si>
    <t>株式会社パワフルキャッツ</t>
  </si>
  <si>
    <t>株式会社ビアーテ</t>
  </si>
  <si>
    <t>株式会社ビー・コネクト</t>
  </si>
  <si>
    <t>株式会社ピース</t>
  </si>
  <si>
    <t>株式会社ピースシーズン</t>
  </si>
  <si>
    <t>株式会社ビオネスト</t>
  </si>
  <si>
    <t>株式会社ビガーズ</t>
  </si>
  <si>
    <t>株式会社ひかり</t>
  </si>
  <si>
    <t>株式会社ひかりサービス</t>
  </si>
  <si>
    <t>株式会社ひかり倶楽部</t>
  </si>
  <si>
    <t>株式会社ピコグラム</t>
  </si>
  <si>
    <t>株式会社ビジュアルビジョン</t>
  </si>
  <si>
    <t>株式会社ビジョナリー</t>
  </si>
  <si>
    <t>株式会社ぴじょん</t>
  </si>
  <si>
    <t>株式会社ひだまり</t>
  </si>
  <si>
    <t>株式会社ビバント</t>
  </si>
  <si>
    <t>株式会社ヒビキ</t>
  </si>
  <si>
    <t>株式会社ひびきケアカンパニー</t>
  </si>
  <si>
    <t>株式会社ヒビコーポレーション</t>
  </si>
  <si>
    <t>株式会社ひまわり</t>
  </si>
  <si>
    <t>株式会社ひまわりケアサービス</t>
  </si>
  <si>
    <t>株式会社ひまわり介護サービス</t>
  </si>
  <si>
    <t>株式会社ヒューマンアシスト</t>
  </si>
  <si>
    <t>株式会社ヒルズライフ</t>
  </si>
  <si>
    <t>株式会社ファーマスター</t>
  </si>
  <si>
    <t>株式会社ファインメディカル</t>
  </si>
  <si>
    <t>株式会社フィーリング</t>
  </si>
  <si>
    <t>株式会社フィールハート</t>
  </si>
  <si>
    <t>株式会社フィジカルケア</t>
  </si>
  <si>
    <t>株式会社フィット</t>
  </si>
  <si>
    <t>株式会社ブーケ</t>
  </si>
  <si>
    <t>株式会社フェイト</t>
  </si>
  <si>
    <t>株式会社フォーエムエス</t>
  </si>
  <si>
    <t>株式会社フォーシーズン</t>
  </si>
  <si>
    <t>株式会社フォーライフ</t>
  </si>
  <si>
    <t>株式会社フォーリーフ</t>
  </si>
  <si>
    <t>株式会社フォレスト</t>
  </si>
  <si>
    <t>株式会社フォレストノート</t>
  </si>
  <si>
    <t>株式会社ふごせん</t>
  </si>
  <si>
    <t>株式会社ふじ</t>
  </si>
  <si>
    <t>株式会社ふじケアサポート</t>
  </si>
  <si>
    <t>株式会社ブライト</t>
  </si>
  <si>
    <t>株式会社プラス</t>
  </si>
  <si>
    <t>株式会社プラスケア</t>
  </si>
  <si>
    <t>株式会社プラスワン</t>
  </si>
  <si>
    <t>株式会社フリーウォーク</t>
  </si>
  <si>
    <t>株式会社フルショウ</t>
  </si>
  <si>
    <t>株式会社フルスマイル</t>
  </si>
  <si>
    <t>株式会社ふれあい</t>
  </si>
  <si>
    <t>株式会社フレーバー</t>
  </si>
  <si>
    <t>株式会社ブレーンネットワーク</t>
  </si>
  <si>
    <t>株式会社プレステージケア東海</t>
  </si>
  <si>
    <t>株式会社プレステージ末廣</t>
  </si>
  <si>
    <t>株式会社フレンズ</t>
  </si>
  <si>
    <t>株式会社フレンズハウス</t>
  </si>
  <si>
    <t>株式会社フレンズホーム</t>
  </si>
  <si>
    <t>株式会社ふれ愛ドゥライフサービス</t>
  </si>
  <si>
    <t>株式会社プロアングル</t>
  </si>
  <si>
    <t>株式会社フロイデ</t>
  </si>
  <si>
    <t>株式会社プロミネントケア</t>
  </si>
  <si>
    <t>株式会社フロムエイト</t>
  </si>
  <si>
    <t>株式会社フロレスタ</t>
  </si>
  <si>
    <t>株式会社フロンティアの介護</t>
  </si>
  <si>
    <t>株式会社ベア</t>
  </si>
  <si>
    <t>株式会社ベストライフ</t>
  </si>
  <si>
    <t>株式会社ヘドウィグ</t>
  </si>
  <si>
    <t>株式会社ベネスター</t>
  </si>
  <si>
    <t>株式会社ベネッセスタイルケア</t>
  </si>
  <si>
    <t>株式会社ベラ・ルーナ</t>
  </si>
  <si>
    <t>株式会社ヘルスケアイノベーション</t>
  </si>
  <si>
    <t>株式会社ヘルパースクール・カイ</t>
  </si>
  <si>
    <t>株式会社ホウキン</t>
  </si>
  <si>
    <t>株式会社ボーベルカンパニー</t>
  </si>
  <si>
    <t>株式会社ほっとケアサービス</t>
  </si>
  <si>
    <t>株式会社ほっとケアネット</t>
  </si>
  <si>
    <t>株式会社ほっとファミリー</t>
  </si>
  <si>
    <t>株式会社ほのぼの</t>
  </si>
  <si>
    <t>株式会社ほほえみ</t>
  </si>
  <si>
    <t>株式会社マイ・ポジション</t>
  </si>
  <si>
    <t>株式会社マウナケア</t>
  </si>
  <si>
    <t>株式会社マザー</t>
  </si>
  <si>
    <t>株式会社マザーズプラス</t>
  </si>
  <si>
    <t>株式会社マスターオブライフ</t>
  </si>
  <si>
    <t>株式会社マツキ</t>
  </si>
  <si>
    <t>株式会社まつぼっくり</t>
  </si>
  <si>
    <t>株式会社まほろば</t>
  </si>
  <si>
    <t>株式会社ママ</t>
  </si>
  <si>
    <t>株式会社マリン</t>
  </si>
  <si>
    <t>株式会社まるあ</t>
  </si>
  <si>
    <t>株式会社まるまる</t>
  </si>
  <si>
    <t>株式会社マルヨシ佐藤</t>
  </si>
  <si>
    <t>株式会社みかも</t>
  </si>
  <si>
    <t>株式会社みき介護センター</t>
  </si>
  <si>
    <t>株式会社みくら屋</t>
  </si>
  <si>
    <t>株式会社ミサキ介護</t>
  </si>
  <si>
    <t>株式会社ミストラルサービス</t>
  </si>
  <si>
    <t>株式会社ミズノ</t>
  </si>
  <si>
    <t>株式会社ミック・ジャパン</t>
  </si>
  <si>
    <t>株式会社ミッドランド</t>
  </si>
  <si>
    <t>株式会社みつば</t>
  </si>
  <si>
    <t>株式会社みどりの家</t>
  </si>
  <si>
    <t>株式会社みどり福祉コンサルタント</t>
  </si>
  <si>
    <t>株式会社みなか</t>
  </si>
  <si>
    <t>株式会社みなみコーポレーション</t>
  </si>
  <si>
    <t>株式会社ミニネット</t>
  </si>
  <si>
    <t>株式会社ミヤビハウス</t>
  </si>
  <si>
    <t>株式会社ミライプロジェクト</t>
  </si>
  <si>
    <t>株式会社ミルキー</t>
  </si>
  <si>
    <t>株式会社メグラス</t>
  </si>
  <si>
    <t>株式会社メッドインフォマティクス</t>
  </si>
  <si>
    <t>株式会社メディカルケアサポート千田</t>
  </si>
  <si>
    <t>株式会社メディカルデバイス</t>
  </si>
  <si>
    <t>株式会社メディカルライト</t>
  </si>
  <si>
    <t>株式会社メディカルライフ</t>
  </si>
  <si>
    <t>株式会社メドイット</t>
  </si>
  <si>
    <t>株式会社メルシィ</t>
  </si>
  <si>
    <t>株式会社モアハピネス</t>
  </si>
  <si>
    <t>株式会社モリタユージー</t>
  </si>
  <si>
    <t>株式会社モリモト企画</t>
  </si>
  <si>
    <t>株式会社やさしい手</t>
  </si>
  <si>
    <t>株式会社やさしい手イワタ</t>
  </si>
  <si>
    <t>株式会社やさしい手南陽</t>
  </si>
  <si>
    <t>株式会社やさしい手名古屋東</t>
  </si>
  <si>
    <t>株式会社やまと</t>
  </si>
  <si>
    <t>株式会社やまねメディカル</t>
  </si>
  <si>
    <t>株式会社やわらぎ</t>
  </si>
  <si>
    <t>株式会社ユイート</t>
  </si>
  <si>
    <t>株式会社ゆう＆あい</t>
  </si>
  <si>
    <t>株式会社ゆうあ</t>
  </si>
  <si>
    <t>株式会社ゆうおん</t>
  </si>
  <si>
    <t>株式会社ユーグリット</t>
  </si>
  <si>
    <t>株式会社ゆず</t>
  </si>
  <si>
    <t>株式会社ゆずりは</t>
  </si>
  <si>
    <t>株式会社ゆたか</t>
  </si>
  <si>
    <t>株式会社ゆたかサービス</t>
  </si>
  <si>
    <t>株式会社ユナイテッド</t>
  </si>
  <si>
    <t>株式会社ユニオン</t>
  </si>
  <si>
    <t>株式会社ユニティア</t>
  </si>
  <si>
    <t>株式会社ユニバーサルスキーム</t>
  </si>
  <si>
    <t>株式会社ユニマットそよ風</t>
  </si>
  <si>
    <t>株式会社ユニマットリタイアメント・コミュニティ</t>
  </si>
  <si>
    <t>株式会社ヨサミケアサービス</t>
  </si>
  <si>
    <t>株式会社よつは</t>
  </si>
  <si>
    <t>株式会社ライジング</t>
  </si>
  <si>
    <t>株式会社ライフ</t>
  </si>
  <si>
    <t>株式会社ライファイン</t>
  </si>
  <si>
    <t>株式会社ライフクリエイト</t>
  </si>
  <si>
    <t>株式会社ライフケア</t>
  </si>
  <si>
    <t>株式会社ライフケアサポート</t>
  </si>
  <si>
    <t>株式会社ライフケアみおつくし</t>
  </si>
  <si>
    <t>株式会社ライフサービス</t>
  </si>
  <si>
    <t>株式会社ライフサポート</t>
  </si>
  <si>
    <t>株式会社ライフサポート・タカラ</t>
  </si>
  <si>
    <t>株式会社ライフサポートひまわり</t>
  </si>
  <si>
    <t>株式会社ライフスタイル・テン</t>
  </si>
  <si>
    <t>株式会社ライフマネージャーズ</t>
  </si>
  <si>
    <t>株式会社ライフリノベーション</t>
  </si>
  <si>
    <t>株式会社らく楽</t>
  </si>
  <si>
    <t>株式会社リィヴァルコーポレーション</t>
  </si>
  <si>
    <t>株式会社リヴアス</t>
  </si>
  <si>
    <t>株式会社リエイ</t>
  </si>
  <si>
    <t>株式会社リハピネス</t>
  </si>
  <si>
    <t>株式会社リハビリよつば</t>
  </si>
  <si>
    <t>株式会社リブラン</t>
  </si>
  <si>
    <t>株式会社リリアス</t>
  </si>
  <si>
    <t>株式会社リリー</t>
  </si>
  <si>
    <t>株式会社ルフト</t>
  </si>
  <si>
    <t>株式会社ルミナス</t>
  </si>
  <si>
    <t>株式会社るるまる</t>
  </si>
  <si>
    <t>株式会社レフア</t>
  </si>
  <si>
    <t>株式会社レミックス</t>
  </si>
  <si>
    <t>株式会社ロジエ</t>
  </si>
  <si>
    <t>株式会社ロックオン</t>
  </si>
  <si>
    <t>株式会社ロングライフ</t>
  </si>
  <si>
    <t>株式会社ロングリバー</t>
  </si>
  <si>
    <t>株式会社ワークライフクリエイト</t>
  </si>
  <si>
    <t>株式会社わくわくワーク</t>
  </si>
  <si>
    <t>株式会社わっと</t>
  </si>
  <si>
    <t>株式会社わらく</t>
  </si>
  <si>
    <t>株式会社ワン・シーン</t>
  </si>
  <si>
    <t>株式会社ワンシュライン</t>
  </si>
  <si>
    <t>株式会社ワンセルフ</t>
  </si>
  <si>
    <t>株式会社ワンダーサービス</t>
  </si>
  <si>
    <t>株式会社ワンラブ</t>
  </si>
  <si>
    <t>株式会社愛とすずらん</t>
  </si>
  <si>
    <t>株式会社愛敬</t>
  </si>
  <si>
    <t>株式会社愛護館</t>
  </si>
  <si>
    <t>株式会社愛知ケアサービス</t>
  </si>
  <si>
    <t>株式会社愛知さわやかケアセンター</t>
  </si>
  <si>
    <t>株式会社安井接骨院</t>
  </si>
  <si>
    <t>株式会社安祥サービス</t>
  </si>
  <si>
    <t>株式会社安心生活．ｃｏｍ</t>
  </si>
  <si>
    <t>株式会社安心福祉の会</t>
  </si>
  <si>
    <t>株式会社安芳</t>
  </si>
  <si>
    <t>株式会社安里</t>
  </si>
  <si>
    <t>株式会社衣笠興業</t>
  </si>
  <si>
    <t>株式会社医療給食</t>
  </si>
  <si>
    <t>株式会社一花</t>
  </si>
  <si>
    <t>株式会社一宮福祉サポート</t>
  </si>
  <si>
    <t>株式会社一建プロジェクト</t>
  </si>
  <si>
    <t>株式会社一心</t>
  </si>
  <si>
    <t>株式会社一福</t>
  </si>
  <si>
    <t>株式会社一陽</t>
  </si>
  <si>
    <t>株式会社栄光会</t>
  </si>
  <si>
    <t>株式会社縁サポートサービス</t>
  </si>
  <si>
    <t>株式会社縁の下</t>
  </si>
  <si>
    <t>株式会社岡崎ライフケアサービス</t>
  </si>
  <si>
    <t>株式会社下山の森</t>
  </si>
  <si>
    <t>株式会社花の木</t>
  </si>
  <si>
    <t>株式会社花輪</t>
  </si>
  <si>
    <t>株式会社華の花</t>
  </si>
  <si>
    <t>株式会社介護ＮＥＸＴ</t>
  </si>
  <si>
    <t>株式会社介護センターはなたば</t>
  </si>
  <si>
    <t>株式会社介護センター愛</t>
  </si>
  <si>
    <t>株式会社介護福祉サービス</t>
  </si>
  <si>
    <t>株式会社快生</t>
  </si>
  <si>
    <t>株式会社街づくり総合研究所</t>
  </si>
  <si>
    <t>株式会社学研ココファン</t>
  </si>
  <si>
    <t>株式会社楽園ハウス</t>
  </si>
  <si>
    <t>株式会社楽人大井町</t>
  </si>
  <si>
    <t>株式会社楽生</t>
  </si>
  <si>
    <t>株式会社梶田</t>
  </si>
  <si>
    <t>株式会社刈谷ケアサービスさくら</t>
  </si>
  <si>
    <t>株式会社関西サンガ</t>
  </si>
  <si>
    <t>株式会社希壮</t>
  </si>
  <si>
    <t>株式会社希龍</t>
  </si>
  <si>
    <t>株式会社貴久</t>
  </si>
  <si>
    <t>株式会社技研</t>
  </si>
  <si>
    <t>株式会社宮川工務店</t>
  </si>
  <si>
    <t>株式会社郷美の杜</t>
  </si>
  <si>
    <t>株式会社暁不動産</t>
  </si>
  <si>
    <t>株式会社銀の樹</t>
  </si>
  <si>
    <t>株式会社恵</t>
  </si>
  <si>
    <t>株式会社恵華</t>
  </si>
  <si>
    <t>株式会社慶</t>
  </si>
  <si>
    <t>株式会社憩</t>
  </si>
  <si>
    <t>株式会社結の樹</t>
  </si>
  <si>
    <t>株式会社月光社</t>
  </si>
  <si>
    <t>株式会社健遊館</t>
  </si>
  <si>
    <t>株式会社研ライフケア</t>
  </si>
  <si>
    <t>株式会社玄氣</t>
  </si>
  <si>
    <t>株式会社古新</t>
  </si>
  <si>
    <t>株式会社倖健</t>
  </si>
  <si>
    <t>株式会社光華の杜</t>
  </si>
  <si>
    <t>株式会社光明</t>
  </si>
  <si>
    <t>株式会社光陽</t>
  </si>
  <si>
    <t>株式会社公孫樹</t>
  </si>
  <si>
    <t>株式会社巧</t>
  </si>
  <si>
    <t>株式会社幸</t>
  </si>
  <si>
    <t>株式会社幸の森</t>
  </si>
  <si>
    <t>株式会社幸楽縁</t>
  </si>
  <si>
    <t>株式会社晃</t>
  </si>
  <si>
    <t>株式会社甲樹</t>
  </si>
  <si>
    <t>株式会社黒翠</t>
  </si>
  <si>
    <t>株式会社在宅看護センター愛</t>
  </si>
  <si>
    <t>株式会社三愛ウェルフェア</t>
  </si>
  <si>
    <t>株式会社三喜ハンズ</t>
  </si>
  <si>
    <t>株式会社三立商会</t>
  </si>
  <si>
    <t>株式会社三和介護</t>
  </si>
  <si>
    <t>株式会社山市</t>
  </si>
  <si>
    <t>株式会社山善</t>
  </si>
  <si>
    <t>株式会社山田ケアサービス</t>
  </si>
  <si>
    <t>株式会社四ツ葉メディカルグループ</t>
  </si>
  <si>
    <t>株式会社至誠らいふケア</t>
  </si>
  <si>
    <t>株式会社実楽来</t>
  </si>
  <si>
    <t>株式会社社会福祉総合研究所</t>
  </si>
  <si>
    <t>株式会社朱音</t>
  </si>
  <si>
    <t>株式会社趣樹</t>
  </si>
  <si>
    <t>株式会社寿庵</t>
  </si>
  <si>
    <t>株式会社樹スライブ</t>
  </si>
  <si>
    <t>株式会社秀榮産業</t>
  </si>
  <si>
    <t>株式会社柔</t>
  </si>
  <si>
    <t>株式会社春陽会</t>
  </si>
  <si>
    <t>株式会社純心</t>
  </si>
  <si>
    <t>株式会社助ッと</t>
  </si>
  <si>
    <t>株式会社昭真会</t>
  </si>
  <si>
    <t>株式会社松寿</t>
  </si>
  <si>
    <t>株式会社松寿苑</t>
  </si>
  <si>
    <t>株式会社松柏苑</t>
  </si>
  <si>
    <t>株式会社笑福</t>
  </si>
  <si>
    <t>株式会社情熱人</t>
  </si>
  <si>
    <t>株式会社信洋会</t>
  </si>
  <si>
    <t>株式会社心</t>
  </si>
  <si>
    <t>株式会社心音</t>
  </si>
  <si>
    <t>株式会社心玉</t>
  </si>
  <si>
    <t>株式会社新エンジョイライフ歩み</t>
  </si>
  <si>
    <t>株式会社新安城ホテル</t>
  </si>
  <si>
    <t>株式会社森津介護サービス</t>
  </si>
  <si>
    <t>株式会社森由コンプレーション</t>
  </si>
  <si>
    <t>株式会社親孝行</t>
  </si>
  <si>
    <t>株式会社瑞穂介護センター</t>
  </si>
  <si>
    <t>株式会社清心介護</t>
  </si>
  <si>
    <t>株式会社清水屋</t>
  </si>
  <si>
    <t>株式会社清和</t>
  </si>
  <si>
    <t>株式会社生活科学運営</t>
  </si>
  <si>
    <t>株式会社青い春</t>
  </si>
  <si>
    <t>株式会社石原グループ</t>
  </si>
  <si>
    <t>株式会社赤坂台介護サービス</t>
  </si>
  <si>
    <t>株式会社千樹</t>
  </si>
  <si>
    <t>株式会社千笑のわ</t>
  </si>
  <si>
    <t>株式会社川島コーポレーション</t>
  </si>
  <si>
    <t>株式会社創遊</t>
  </si>
  <si>
    <t>株式会社双泉メディカルケア</t>
  </si>
  <si>
    <t>株式会社壮健</t>
  </si>
  <si>
    <t>株式会社爽ライフ</t>
  </si>
  <si>
    <t>株式会社早稲田エルダリーヘルス事業団</t>
  </si>
  <si>
    <t>株式会社総合福祉サービスＪ・Ｙｏｕ</t>
  </si>
  <si>
    <t>株式会社泰壽</t>
  </si>
  <si>
    <t>株式会社大建</t>
  </si>
  <si>
    <t>株式会社大晃サービス</t>
  </si>
  <si>
    <t>株式会社大晴</t>
  </si>
  <si>
    <t>株式会社大地</t>
  </si>
  <si>
    <t>株式会社大福サービス</t>
  </si>
  <si>
    <t>株式会社大木家</t>
  </si>
  <si>
    <t>株式会社大理</t>
  </si>
  <si>
    <t>株式会社大嶽設備</t>
  </si>
  <si>
    <t>株式会社暖家</t>
  </si>
  <si>
    <t>株式会社地域福祉推進会</t>
  </si>
  <si>
    <t>株式会社竹藤会</t>
  </si>
  <si>
    <t>株式会社中屋</t>
  </si>
  <si>
    <t>株式会社中川</t>
  </si>
  <si>
    <t>株式会社中村不動産</t>
  </si>
  <si>
    <t>株式会社中日エムエス</t>
  </si>
  <si>
    <t>株式会社中部アライアンス</t>
  </si>
  <si>
    <t>株式会社中部介護サービス</t>
  </si>
  <si>
    <t>株式会社長楽</t>
  </si>
  <si>
    <t>株式会社天一</t>
  </si>
  <si>
    <t>株式会社天使の和</t>
  </si>
  <si>
    <t>株式会社天照</t>
  </si>
  <si>
    <t>株式会社天心</t>
  </si>
  <si>
    <t>株式会社天晴</t>
  </si>
  <si>
    <t>株式会社田中建材</t>
  </si>
  <si>
    <t>株式会社電波堂</t>
  </si>
  <si>
    <t>株式会社東海サンガ</t>
  </si>
  <si>
    <t>株式会社東海モデル</t>
  </si>
  <si>
    <t>株式会社東海ルーセント</t>
  </si>
  <si>
    <t>株式会社東洋エージェンシー</t>
  </si>
  <si>
    <t>株式会社東洋ケアプランニング</t>
  </si>
  <si>
    <t>株式会社導夢</t>
  </si>
  <si>
    <t>株式会社那由他</t>
  </si>
  <si>
    <t>株式会社虹の森</t>
  </si>
  <si>
    <t>株式会社日進きずな企画</t>
  </si>
  <si>
    <t>株式会社日本アグネス</t>
  </si>
  <si>
    <t>株式会社日本エコ・ケア・サービス</t>
  </si>
  <si>
    <t>株式会社日本エルダリーケアサービス</t>
  </si>
  <si>
    <t>株式会社日本介護研究所</t>
  </si>
  <si>
    <t>株式会社日本介護福祉グループ</t>
  </si>
  <si>
    <t>株式会社日本福祉</t>
  </si>
  <si>
    <t>株式会社年輪</t>
  </si>
  <si>
    <t>株式会社波の女</t>
  </si>
  <si>
    <t>株式会社波音</t>
  </si>
  <si>
    <t>株式会社博愛ナーシングヴィラ</t>
  </si>
  <si>
    <t>株式会社八龍介護サービス</t>
  </si>
  <si>
    <t>株式会社噺</t>
  </si>
  <si>
    <t>株式会社飛翔</t>
  </si>
  <si>
    <t>株式会社百馬</t>
  </si>
  <si>
    <t>株式会社楓</t>
  </si>
  <si>
    <t>株式会社風</t>
  </si>
  <si>
    <t>株式会社福志</t>
  </si>
  <si>
    <t>株式会社福祉の幸</t>
  </si>
  <si>
    <t>株式会社福祉の里</t>
  </si>
  <si>
    <t>株式会社文栄</t>
  </si>
  <si>
    <t>株式会社碧介護サービス</t>
  </si>
  <si>
    <t>株式会社朋優</t>
  </si>
  <si>
    <t>株式会社豊栄</t>
  </si>
  <si>
    <t>株式会社豊田ほっとかん</t>
  </si>
  <si>
    <t>株式会社望</t>
  </si>
  <si>
    <t>株式会社北斗</t>
  </si>
  <si>
    <t>株式会社夢と希望の華</t>
  </si>
  <si>
    <t>株式会社夢花</t>
  </si>
  <si>
    <t>株式会社夢幻</t>
  </si>
  <si>
    <t>株式会社名城ケアーサービス</t>
  </si>
  <si>
    <t>株式会社名晋</t>
  </si>
  <si>
    <t>株式会社名鉄ライフサポート</t>
  </si>
  <si>
    <t>株式会社名東介護センター</t>
  </si>
  <si>
    <t>株式会社明悠</t>
  </si>
  <si>
    <t>株式会社木村</t>
  </si>
  <si>
    <t>株式会社優強リハビリステーション</t>
  </si>
  <si>
    <t>株式会社悠</t>
  </si>
  <si>
    <t>株式会社悠悠自適</t>
  </si>
  <si>
    <t>株式会社祐理</t>
  </si>
  <si>
    <t>株式会社流行発信ホールディングス</t>
  </si>
  <si>
    <t>株式会社涼</t>
  </si>
  <si>
    <t>株式会社輪</t>
  </si>
  <si>
    <t>株式会社輪華</t>
  </si>
  <si>
    <t>株式会社鈴木治療院</t>
  </si>
  <si>
    <t>株式会社麗實</t>
  </si>
  <si>
    <t>株式会社六輝</t>
  </si>
  <si>
    <t>株式会社和らい</t>
  </si>
  <si>
    <t>株式会社和敬</t>
  </si>
  <si>
    <t>株式会社和心いざなぎ</t>
  </si>
  <si>
    <t>株式会社和之里</t>
  </si>
  <si>
    <t>株式会社凛</t>
  </si>
  <si>
    <t>株式会社壽生会</t>
  </si>
  <si>
    <t>株式会社浚洗工業</t>
  </si>
  <si>
    <t>株式会社萬寿</t>
  </si>
  <si>
    <t>株式会社凜</t>
  </si>
  <si>
    <t>蒲郡市農業協同組合</t>
  </si>
  <si>
    <t>刈谷スプレー工業有限会社</t>
  </si>
  <si>
    <t>関西サンガ</t>
  </si>
  <si>
    <t>丸福産業有限会社</t>
  </si>
  <si>
    <t>京都ユーメディクス株式会社</t>
  </si>
  <si>
    <t>協和ケミカル株式会社</t>
  </si>
  <si>
    <t>琴葉株式会社</t>
  </si>
  <si>
    <t>金洋国際サポート株式会社</t>
  </si>
  <si>
    <t>敬愛有限会社</t>
  </si>
  <si>
    <t>元気プロデュース合同会社</t>
  </si>
  <si>
    <t>元気創健株式会社</t>
  </si>
  <si>
    <t>光ケア合同会社</t>
  </si>
  <si>
    <t>合資会社アニモ</t>
  </si>
  <si>
    <t>合資会社エンジョイハウスにこにこ</t>
  </si>
  <si>
    <t>合資会社デイジー</t>
  </si>
  <si>
    <t>合資会社ドラゴン</t>
  </si>
  <si>
    <t>合資会社ねこの手</t>
  </si>
  <si>
    <t>合資会社フクザワコーポレーション</t>
  </si>
  <si>
    <t>合資会社リカバリー</t>
  </si>
  <si>
    <t>合資会社リトル・トゥリー</t>
  </si>
  <si>
    <t>合資会社森の家</t>
  </si>
  <si>
    <t>合資会社東谷籐品製作所</t>
  </si>
  <si>
    <t>合資会社東谷籘品製作所</t>
  </si>
  <si>
    <t>合同会社Ａ＆Ｈ</t>
  </si>
  <si>
    <t>合同会社ＡＲＧＯＳＳ．</t>
  </si>
  <si>
    <t>合同会社ＡＹＫ</t>
  </si>
  <si>
    <t>合同会社ｂｅ．ｓｉｄｅｓ</t>
  </si>
  <si>
    <t>合同会社ＢＵＭＰ</t>
  </si>
  <si>
    <t>合同会社ＣＯＬＯＲＦＵＬ</t>
  </si>
  <si>
    <t>合同会社Ｄｒｅａｍ</t>
  </si>
  <si>
    <t>合同会社Ｆ＆ｉ</t>
  </si>
  <si>
    <t>合同会社Ｈ＆Ｔ</t>
  </si>
  <si>
    <t>合同会社ＪＣＯＭＭＡＮＤＥＲ</t>
  </si>
  <si>
    <t>合同会社ＪＵＧＥＭＵ</t>
  </si>
  <si>
    <t>合同会社Ｌｉａｎ</t>
  </si>
  <si>
    <t>合同会社ＬＩＦＥＬＡＢＯ</t>
  </si>
  <si>
    <t>合同会社ＬＩＦＥＰＬＵＳ</t>
  </si>
  <si>
    <t>合同会社ＬｉｎｋｏｆＬｉｆｅ</t>
  </si>
  <si>
    <t>合同会社ＬＬＣ晃真コーポレーション</t>
  </si>
  <si>
    <t>合同会社ＬＵＣＫＹＣＬＯＶＥＲ</t>
  </si>
  <si>
    <t>合同会社Ｍ＆Ｓメディカル</t>
  </si>
  <si>
    <t>合同会社ＭＨ</t>
  </si>
  <si>
    <t>合同会社ＭＴグリーン</t>
  </si>
  <si>
    <t>合同会社ｎａｍｉｔｏｋａｚｅｗｏｒｋｓ</t>
  </si>
  <si>
    <t>合同会社Ｏｎｅ</t>
  </si>
  <si>
    <t>合同会社Ｐ－ＢＥＡＮＳ</t>
  </si>
  <si>
    <t>合同会社ｐｒｏｔｅｃｔｙｏｕ</t>
  </si>
  <si>
    <t>合同会社ＲＥＸ</t>
  </si>
  <si>
    <t>合同会社ＲＨＫＵ</t>
  </si>
  <si>
    <t>合同会社ＳＡＪ</t>
  </si>
  <si>
    <t>合同会社ＳＵＮライフサポート</t>
  </si>
  <si>
    <t>合同会社ＴｈｉｎｋＢｏｄｙＪａｐａｎ</t>
  </si>
  <si>
    <t>合同会社Ｗｅｌｌｏｏｐ</t>
  </si>
  <si>
    <t>合同会社ＷｏｒｋＨａｒｄ</t>
  </si>
  <si>
    <t>合同会社ＹＡＮＡＳＥ</t>
  </si>
  <si>
    <t>合同会社Ｙｕ</t>
  </si>
  <si>
    <t>合同会社アイサポート岐阜</t>
  </si>
  <si>
    <t>合同会社アスケア</t>
  </si>
  <si>
    <t>合同会社アリスの森</t>
  </si>
  <si>
    <t>合同会社アンケアセンター</t>
  </si>
  <si>
    <t>合同会社ウッドベル</t>
  </si>
  <si>
    <t>合同会社エール</t>
  </si>
  <si>
    <t>合同会社えがお</t>
  </si>
  <si>
    <t>合同会社エス＆シー</t>
  </si>
  <si>
    <t>合同会社エムエスアイ</t>
  </si>
  <si>
    <t>合同会社オアシス</t>
  </si>
  <si>
    <t>合同会社オハナ</t>
  </si>
  <si>
    <t>合同会社おひさま</t>
  </si>
  <si>
    <t>合同会社オランジェ</t>
  </si>
  <si>
    <t>合同会社カンパニュラ</t>
  </si>
  <si>
    <t>合同会社きずな</t>
  </si>
  <si>
    <t>合同会社キャッツ</t>
  </si>
  <si>
    <t>合同会社クレア</t>
  </si>
  <si>
    <t>合同会社サポートライフ円</t>
  </si>
  <si>
    <t>合同会社シンセリティー</t>
  </si>
  <si>
    <t>合同会社スマイル</t>
  </si>
  <si>
    <t>合同会社センゴク</t>
  </si>
  <si>
    <t>合同会社タキシン</t>
  </si>
  <si>
    <t>合同会社ちせい</t>
  </si>
  <si>
    <t>合同会社つばき</t>
  </si>
  <si>
    <t>合同会社トマトケア</t>
  </si>
  <si>
    <t>合同会社トラーム</t>
  </si>
  <si>
    <t>合同会社トライスター</t>
  </si>
  <si>
    <t>合同会社ハート</t>
  </si>
  <si>
    <t>合同会社パーフェクトフォロー</t>
  </si>
  <si>
    <t>合同会社はつなみ</t>
  </si>
  <si>
    <t>合同会社ハッピーリング</t>
  </si>
  <si>
    <t>合同会社ピースオブマインド</t>
  </si>
  <si>
    <t>合同会社ピースケア</t>
  </si>
  <si>
    <t>合同会社ひかり</t>
  </si>
  <si>
    <t>合同会社ひだまり</t>
  </si>
  <si>
    <t>合同会社ひふみ</t>
  </si>
  <si>
    <t>合同会社ひまり</t>
  </si>
  <si>
    <t>合同会社ひまわり</t>
  </si>
  <si>
    <t>合同会社ファースト</t>
  </si>
  <si>
    <t>合同会社ファミリー</t>
  </si>
  <si>
    <t>合同会社フィオクォーレ</t>
  </si>
  <si>
    <t>合同会社ふくふく</t>
  </si>
  <si>
    <t>合同会社フクロウ</t>
  </si>
  <si>
    <t>合同会社フットプリントオブライフ</t>
  </si>
  <si>
    <t>合同会社ベターライフあい</t>
  </si>
  <si>
    <t>合同会社ホスピケア</t>
  </si>
  <si>
    <t>合同会社ほっと</t>
  </si>
  <si>
    <t>合同会社ほっとサポート</t>
  </si>
  <si>
    <t>合同会社ホットライフ</t>
  </si>
  <si>
    <t>合同会社マークル</t>
  </si>
  <si>
    <t>合同会社マウス・マウス</t>
  </si>
  <si>
    <t>合同会社まりもの家</t>
  </si>
  <si>
    <t>合同会社メープルリング</t>
  </si>
  <si>
    <t>合同会社モリガキ</t>
  </si>
  <si>
    <t>合同会社ゆう</t>
  </si>
  <si>
    <t>合同会社ゆう企画</t>
  </si>
  <si>
    <t>合同会社よかった</t>
  </si>
  <si>
    <t>合同会社ヨクナルケアー</t>
  </si>
  <si>
    <t>合同会社ライシズ</t>
  </si>
  <si>
    <t>合同会社りーでれ</t>
  </si>
  <si>
    <t>合同会社リハビリサポート</t>
  </si>
  <si>
    <t>合同会社リム</t>
  </si>
  <si>
    <t>合同会社リレーションシップ</t>
  </si>
  <si>
    <t>合同会社ロータス</t>
  </si>
  <si>
    <t>合同会社わんだふる</t>
  </si>
  <si>
    <t>合同会社逢縁</t>
  </si>
  <si>
    <t>合同会社一富士</t>
  </si>
  <si>
    <t>合同会社我逢人</t>
  </si>
  <si>
    <t>合同会社介護ヘルパーステーション</t>
  </si>
  <si>
    <t>合同会社貫</t>
  </si>
  <si>
    <t>合同会社希</t>
  </si>
  <si>
    <t>合同会社橋本</t>
  </si>
  <si>
    <t>合同会社恵</t>
  </si>
  <si>
    <t>合同会社慶和</t>
  </si>
  <si>
    <t>合同会社幸寿</t>
  </si>
  <si>
    <t>合同会社弘倫会</t>
  </si>
  <si>
    <t>合同会社高齢者福祉施設みんなのおうち</t>
  </si>
  <si>
    <t>合同会社山田商会</t>
  </si>
  <si>
    <t>合同会社施恩</t>
  </si>
  <si>
    <t>合同会社森田</t>
  </si>
  <si>
    <t>合同会社真心</t>
  </si>
  <si>
    <t>合同会社澄</t>
  </si>
  <si>
    <t>合同会社地域福祉四つ葉</t>
  </si>
  <si>
    <t>合同会社天道</t>
  </si>
  <si>
    <t>合同会社南陽デイサービス</t>
  </si>
  <si>
    <t>合同会社微笑</t>
  </si>
  <si>
    <t>合同会社福祉家</t>
  </si>
  <si>
    <t>合同会社福寿想</t>
  </si>
  <si>
    <t>合同会社福寿蒼</t>
  </si>
  <si>
    <t>合同会社宝来</t>
  </si>
  <si>
    <t>合同会社名古屋夜間介護センター</t>
  </si>
  <si>
    <t>合同会社明日葉の華</t>
  </si>
  <si>
    <t>合同会社友愛</t>
  </si>
  <si>
    <t>合同会社林</t>
  </si>
  <si>
    <t>合同会社蓮</t>
  </si>
  <si>
    <t>合同会社六山</t>
  </si>
  <si>
    <t>合同会社和</t>
  </si>
  <si>
    <t>合同会社和の蔵</t>
  </si>
  <si>
    <t>合同会社和花</t>
  </si>
  <si>
    <t>国家公務員共済組合連合会</t>
  </si>
  <si>
    <t>彩龍合同会社</t>
  </si>
  <si>
    <t>三井住友海上ケアネット株式会社</t>
  </si>
  <si>
    <t>三菱電機ライフサービス株式会社</t>
  </si>
  <si>
    <t>山田建設株式会社</t>
  </si>
  <si>
    <t>山田指定居宅介護支援有限会社</t>
  </si>
  <si>
    <t>山田彰</t>
  </si>
  <si>
    <t>山田保夫</t>
  </si>
  <si>
    <t>山篤コーポレーション株式会社</t>
  </si>
  <si>
    <t>四ツ葉のクローバー合資会社</t>
  </si>
  <si>
    <t>市川商事株式会社</t>
  </si>
  <si>
    <t>自然株式会社</t>
  </si>
  <si>
    <t>社会医療法人愛生会</t>
  </si>
  <si>
    <t>社会医療法人杏嶺会</t>
  </si>
  <si>
    <t>社会医療法人宏潤会</t>
  </si>
  <si>
    <t>社会医療法人財団新和会</t>
  </si>
  <si>
    <t>社会医療法人大雄会</t>
  </si>
  <si>
    <t>社会医療法人明陽会</t>
  </si>
  <si>
    <t>社会福祉法人１９８０</t>
  </si>
  <si>
    <t>社会福祉法人あいち</t>
  </si>
  <si>
    <t>社会福祉法人あかいけ寿老会</t>
  </si>
  <si>
    <t>社会福祉法人あかね会</t>
  </si>
  <si>
    <t>社会福祉法人アクア</t>
  </si>
  <si>
    <t>社会福祉法人あぐりす実の会</t>
  </si>
  <si>
    <t>社会福祉法人アパティア福祉会</t>
  </si>
  <si>
    <t>社会福祉法人エール西尾</t>
  </si>
  <si>
    <t>社会福祉法人エッサイの株福祉会</t>
  </si>
  <si>
    <t>社会福祉法人おおぐち福祉会</t>
  </si>
  <si>
    <t>社会福祉法人おかざき福祉会</t>
  </si>
  <si>
    <t>社会福祉法人かなえ福祉会</t>
  </si>
  <si>
    <t>社会福祉法人カリヨン福祉会</t>
  </si>
  <si>
    <t>社会福祉法人ギフトオブハピネス</t>
  </si>
  <si>
    <t>社会福祉法人きまもり会</t>
  </si>
  <si>
    <t>社会福祉法人ケアマキス</t>
  </si>
  <si>
    <t>社会福祉法人ことぶき福祉会</t>
  </si>
  <si>
    <t>社会福祉法人さいわい会</t>
  </si>
  <si>
    <t>社会福祉法人さくら福祉園</t>
  </si>
  <si>
    <t>社会福祉法人さくら福祉事業会</t>
  </si>
  <si>
    <t>社会福祉法人さふらん会</t>
  </si>
  <si>
    <t>社会福祉法人さわらび会</t>
  </si>
  <si>
    <t>社会福祉法人サン・ビジョン</t>
  </si>
  <si>
    <t>社会福祉法人サンライフ</t>
  </si>
  <si>
    <t>社会福祉法人しあわせあっくん</t>
  </si>
  <si>
    <t>社会福祉法人すいと福祉会</t>
  </si>
  <si>
    <t>社会福祉法人すこやか会</t>
  </si>
  <si>
    <t>社会福祉法人すみれ福祉会</t>
  </si>
  <si>
    <t>社会福祉法人せんねん村</t>
  </si>
  <si>
    <t>社会福祉法人たんぽぽ福祉会</t>
  </si>
  <si>
    <t>社会福祉法人ちづる会</t>
  </si>
  <si>
    <t>社会福祉法人ともいき福祉会</t>
  </si>
  <si>
    <t>社会福祉法人なかまの家</t>
  </si>
  <si>
    <t>社会福祉法人なごや福祉施設協会</t>
  </si>
  <si>
    <t>社会福祉法人なごや平和福祉会</t>
  </si>
  <si>
    <t>社会福祉法人ニコニコハウス</t>
  </si>
  <si>
    <t>社会福祉法人ネットワークみやび</t>
  </si>
  <si>
    <t>社会福祉法人フィロス</t>
  </si>
  <si>
    <t>社会福祉法人フジ福祉会</t>
  </si>
  <si>
    <t>社会福祉法人ふたば福祉会</t>
  </si>
  <si>
    <t>社会福祉法人フラワー園</t>
  </si>
  <si>
    <t>社会福祉法人ほのぼの福祉会</t>
  </si>
  <si>
    <t>社会福祉法人みどりの里</t>
  </si>
  <si>
    <t>社会福祉法人やすらぎの郷</t>
  </si>
  <si>
    <t>社会福祉法人ユーアンドアイ</t>
  </si>
  <si>
    <t>社会福祉法人ゆたか福祉会</t>
  </si>
  <si>
    <t>社会福祉法人よつ葉の会</t>
  </si>
  <si>
    <t>社会福祉法人ライト</t>
  </si>
  <si>
    <t>社会福祉法人阿吽会</t>
  </si>
  <si>
    <t>社会福祉法人愛光園</t>
  </si>
  <si>
    <t>社会福祉法人愛港福祉会</t>
  </si>
  <si>
    <t>社会福祉法人愛燦会</t>
  </si>
  <si>
    <t>社会福祉法人愛生会</t>
  </si>
  <si>
    <t>社会福祉法人愛生館</t>
  </si>
  <si>
    <t>社会福祉法人愛生福祉会</t>
  </si>
  <si>
    <t>社会福祉法人愛知たいようの杜</t>
  </si>
  <si>
    <t>社会福祉法人愛知育児院</t>
  </si>
  <si>
    <t>社会福祉法人愛知玉葉会</t>
  </si>
  <si>
    <t>社会福祉法人愛知県厚生事業団</t>
  </si>
  <si>
    <t>社会福祉法人愛知三愛福祉会</t>
  </si>
  <si>
    <t>社会福祉法人愛知慈恵会</t>
  </si>
  <si>
    <t>社会福祉法人旭会</t>
  </si>
  <si>
    <t>社会福祉法人安祥福祉会</t>
  </si>
  <si>
    <t>社会福祉法人安城市社会福祉協議会</t>
  </si>
  <si>
    <t>社会福祉法人杏園福祉会</t>
  </si>
  <si>
    <t>社会福祉法人杏福会</t>
  </si>
  <si>
    <t>社会福祉法人一期一会福祉会</t>
  </si>
  <si>
    <t>社会福祉法人一宮市社会福祉協議会</t>
  </si>
  <si>
    <t>社会福祉法人一誠福祉会</t>
  </si>
  <si>
    <t>社会福祉法人稲沢市社会福祉協議会</t>
  </si>
  <si>
    <t>社会福祉法人永熊会</t>
  </si>
  <si>
    <t>社会福祉法人永信会</t>
  </si>
  <si>
    <t>社会福祉法人英楽会</t>
  </si>
  <si>
    <t>社会福祉法人延德会</t>
  </si>
  <si>
    <t>社会福祉法人王寿會</t>
  </si>
  <si>
    <t>社会福祉法人岡崎市社会福祉協議会</t>
  </si>
  <si>
    <t>社会福祉法人岡崎市福祉事業団</t>
  </si>
  <si>
    <t>社会福祉法人恩賜財団愛知県同胞援護会</t>
  </si>
  <si>
    <t>社会福祉法人嘉祥福祉会</t>
  </si>
  <si>
    <t>社会福祉法人嘉祥福祉会</t>
  </si>
  <si>
    <t>社会福祉法人華陽会</t>
  </si>
  <si>
    <t>社会福祉法人開田福祉会</t>
  </si>
  <si>
    <t>社会福祉法人観寿々会</t>
  </si>
  <si>
    <t>社会福祉法人岩倉市社会福祉協議会</t>
  </si>
  <si>
    <t>社会福祉法人喜多会</t>
  </si>
  <si>
    <t>社会福祉法人貴愛会</t>
  </si>
  <si>
    <t>社会福祉法人貴徳会</t>
  </si>
  <si>
    <t>社会福祉法人亀泉会</t>
  </si>
  <si>
    <t>社会福祉法人共愛会</t>
  </si>
  <si>
    <t>社会福祉法人九十九会</t>
  </si>
  <si>
    <t>社会福祉法人薫徳会</t>
  </si>
  <si>
    <t>社会福祉法人薫風会</t>
  </si>
  <si>
    <t>社会福祉法人敬愛会</t>
  </si>
  <si>
    <t>社会福祉法人犬山市社会福祉協議会</t>
  </si>
  <si>
    <t>社会福祉法人元気寿会</t>
  </si>
  <si>
    <t>社会福祉法人幸寿会</t>
  </si>
  <si>
    <t>社会福祉法人江南市社会福祉協議会</t>
  </si>
  <si>
    <t>社会福祉法人紘寿福祉会</t>
  </si>
  <si>
    <t>社会福祉法人高久会</t>
  </si>
  <si>
    <t>社会福祉法人高坂福祉会</t>
  </si>
  <si>
    <t>社会福祉法人高針福祉会</t>
  </si>
  <si>
    <t>社会福祉法人高浜市社会福祉協議会</t>
  </si>
  <si>
    <t>社会福祉法人菜花会</t>
  </si>
  <si>
    <t>社会福祉法人志楽園福祉会</t>
  </si>
  <si>
    <t>社会福祉法人紫水会</t>
  </si>
  <si>
    <t>社会福祉法人慈雲福祉会</t>
  </si>
  <si>
    <t>社会福祉法人寿幸会</t>
  </si>
  <si>
    <t>社会福祉法人寿宝会</t>
  </si>
  <si>
    <t>社会福祉法人樹の里</t>
  </si>
  <si>
    <t>社会福祉法人十全会</t>
  </si>
  <si>
    <t>社会福祉法人春岡会</t>
  </si>
  <si>
    <t>社会福祉法人春生会</t>
  </si>
  <si>
    <t>社会福祉法人淳涌界</t>
  </si>
  <si>
    <t>社会福祉法人順明会</t>
  </si>
  <si>
    <t>社会福祉法人小鳩会</t>
  </si>
  <si>
    <t>社会福祉法人小牧市社会福祉協議会</t>
  </si>
  <si>
    <t>社会福祉法人昇人会</t>
  </si>
  <si>
    <t>社会福祉法人昌明福祉会</t>
  </si>
  <si>
    <t>社会福祉法人昭徳会</t>
  </si>
  <si>
    <t>社会福祉法人常仁会</t>
  </si>
  <si>
    <t>社会福祉法人信竜会</t>
  </si>
  <si>
    <t>社会福祉法人仁至会</t>
  </si>
  <si>
    <t>社会福祉法人仁成会</t>
  </si>
  <si>
    <t>社会福祉法人瑞祥</t>
  </si>
  <si>
    <t>社会福祉法人瑞穂会</t>
  </si>
  <si>
    <t>社会福祉法人瀬戸中央会</t>
  </si>
  <si>
    <t>社会福祉法人成祥福祉会</t>
  </si>
  <si>
    <t>社会福祉法人成仁会</t>
  </si>
  <si>
    <t>社会福祉法人清修会</t>
  </si>
  <si>
    <t>社会福祉法人清須市社会福祉協議会</t>
  </si>
  <si>
    <t>社会福祉法人清洞会</t>
  </si>
  <si>
    <t>社会福祉法人清明福祉会</t>
  </si>
  <si>
    <t>社会福祉法人清里</t>
  </si>
  <si>
    <t>社会福祉法人清流会</t>
  </si>
  <si>
    <t>社会福祉法人清凉会</t>
  </si>
  <si>
    <t>社会福祉法人聖会</t>
  </si>
  <si>
    <t>社会福祉法人聖霊会</t>
  </si>
  <si>
    <t>社会福祉法人西春日井福祉会</t>
  </si>
  <si>
    <t>社会福祉法人西尾市社会福祉協議会</t>
  </si>
  <si>
    <t>社会福祉法人誠正会</t>
  </si>
  <si>
    <t>社会福祉法人青山会</t>
  </si>
  <si>
    <t>社会福祉法人青山里会</t>
  </si>
  <si>
    <t>社会福祉法人青大悲福祉協会</t>
  </si>
  <si>
    <t>社会福祉法人千寿会</t>
  </si>
  <si>
    <t>社会福祉法人善常会</t>
  </si>
  <si>
    <t>社会福祉法人祖父江愛照会</t>
  </si>
  <si>
    <t>社会福祉法人双葉会</t>
  </si>
  <si>
    <t>社会福祉法人相志会</t>
  </si>
  <si>
    <t>社会福祉法人大口町社会福祉協議会</t>
  </si>
  <si>
    <t>社会福祉法人大幸福祉会</t>
  </si>
  <si>
    <t>社会福祉法人大樹会</t>
  </si>
  <si>
    <t>社会福祉法人大成福祉会</t>
  </si>
  <si>
    <t>社会福祉法人大同福祉会</t>
  </si>
  <si>
    <t>社会福祉法人大府市社会福祉協議会</t>
  </si>
  <si>
    <t>社会福祉法人知多学園</t>
  </si>
  <si>
    <t>社会福祉法人知多市社会福祉協議会</t>
  </si>
  <si>
    <t>社会福祉法人知多福祉会</t>
  </si>
  <si>
    <t>社会福祉法人知立福祉会</t>
  </si>
  <si>
    <t>社会福祉法人地域福祉コミュニティほほえみ</t>
  </si>
  <si>
    <t>社会福祉法人中央有鄰学院</t>
  </si>
  <si>
    <t>社会福祉法人朝日福祉会</t>
  </si>
  <si>
    <t>社会福祉法人長寿会</t>
  </si>
  <si>
    <t>社会福祉法人長生福寿会</t>
  </si>
  <si>
    <t>社会福祉法人長福会</t>
  </si>
  <si>
    <t>社会福祉法人勅使会</t>
  </si>
  <si>
    <t>社会福祉法人椎の木福祉会</t>
  </si>
  <si>
    <t>社会福祉法人貞徳会</t>
  </si>
  <si>
    <t>社会福祉法人天白原福祉会</t>
  </si>
  <si>
    <t>社会福祉法人田原市社会福祉協議会</t>
  </si>
  <si>
    <t>社会福祉法人東浦町社会福祉協議会</t>
  </si>
  <si>
    <t>社会福祉法人東加茂福祉会</t>
  </si>
  <si>
    <t>社会福祉法人東海</t>
  </si>
  <si>
    <t>社会福祉法人東海市社会福祉協議会</t>
  </si>
  <si>
    <t>社会福祉法人東郷町社会福祉協議会</t>
  </si>
  <si>
    <t>社会福祉法人東郷福祉会</t>
  </si>
  <si>
    <t>社会福祉法人桃源堂福祉会</t>
  </si>
  <si>
    <t>社会福祉法人等生会</t>
  </si>
  <si>
    <t>社会福祉法人道徳福祉会</t>
  </si>
  <si>
    <t>社会福祉法人徳永会すばる</t>
  </si>
  <si>
    <t>社会福祉法人南知多</t>
  </si>
  <si>
    <t>社会福祉法人南知多町社会福祉協議会</t>
  </si>
  <si>
    <t>社会福祉法人日進市社会福祉協議会</t>
  </si>
  <si>
    <t>社会福祉法人日進福祉会</t>
  </si>
  <si>
    <t>社会福祉法人博寿会</t>
  </si>
  <si>
    <t>社会福祉法人白寿苑</t>
  </si>
  <si>
    <t>社会福祉法人幡豆福祉会</t>
  </si>
  <si>
    <t>社会福祉法人八起社</t>
  </si>
  <si>
    <t>社会福祉法人八事福祉会</t>
  </si>
  <si>
    <t>社会福祉法人尾張健友福祉会</t>
  </si>
  <si>
    <t>社会福祉法人美竹会</t>
  </si>
  <si>
    <t>社会福祉法人百陽会</t>
  </si>
  <si>
    <t>社会福祉法人不二福祉事業会</t>
  </si>
  <si>
    <t>社会福祉法人富士会</t>
  </si>
  <si>
    <t>社会福祉法人富田福祉会</t>
  </si>
  <si>
    <t>社会福祉法人扶桑町社会福祉協議会</t>
  </si>
  <si>
    <t>社会福祉法人福寿</t>
  </si>
  <si>
    <t>社会福祉法人福寿園</t>
  </si>
  <si>
    <t>社会福祉法人福誠会</t>
  </si>
  <si>
    <t>社会福祉法人福田会</t>
  </si>
  <si>
    <t>社会福祉法人碧晴会</t>
  </si>
  <si>
    <t>社会福祉法人宝会</t>
  </si>
  <si>
    <t>社会福祉法人芳徳会</t>
  </si>
  <si>
    <t>社会福祉法人豊山町社会福祉協議会</t>
  </si>
  <si>
    <t>社会福祉法人豊生会</t>
  </si>
  <si>
    <t>社会福祉法人豊田みのり福祉会</t>
  </si>
  <si>
    <t>社会福祉法人豊田市社会福祉協議会</t>
  </si>
  <si>
    <t>社会福祉法人豊明市社会福祉協議会</t>
  </si>
  <si>
    <t>社会福祉法人鳳寿会</t>
  </si>
  <si>
    <t>社会福祉法人北陽福祉会</t>
  </si>
  <si>
    <t>社会福祉法人墨友会</t>
  </si>
  <si>
    <t>社会福祉法人名古屋キリスト教社会館</t>
  </si>
  <si>
    <t>社会福祉法人名古屋ライトハウス</t>
  </si>
  <si>
    <t>社会福祉法人名古屋市港区社会福祉協議会</t>
  </si>
  <si>
    <t>社会福祉法人名古屋市社会福祉協議会</t>
  </si>
  <si>
    <t>社会福祉法人名古屋市守山区社会福祉協議会</t>
  </si>
  <si>
    <t>社会福祉法人名古屋市昭和区社会福祉協議会</t>
  </si>
  <si>
    <t>社会福祉法人名古屋市瑞穂区社会福祉協議会</t>
  </si>
  <si>
    <t>社会福祉法人名古屋市千種区社会福祉協議会</t>
  </si>
  <si>
    <t>社会福祉法人名古屋市中区社会福祉協議会</t>
  </si>
  <si>
    <t>社会福祉法人名古屋市中村区社会福祉協議会</t>
  </si>
  <si>
    <t>社会福祉法人名古屋市南区社会福祉協議会</t>
  </si>
  <si>
    <t>社会福祉法人名古屋市熱田区社会福祉協議会</t>
  </si>
  <si>
    <t>社会福祉法人名古屋西福祉会</t>
  </si>
  <si>
    <t>社会福祉法人名春会</t>
  </si>
  <si>
    <t>社会福祉法人名南子どもの家</t>
  </si>
  <si>
    <t>社会福祉法人名北福祉会</t>
  </si>
  <si>
    <t>社会福祉法人明翠会</t>
  </si>
  <si>
    <t>社会福祉法人明世会</t>
  </si>
  <si>
    <t>社会福祉法人明峰福祉会</t>
  </si>
  <si>
    <t>社会福祉法人野並福祉会</t>
  </si>
  <si>
    <t>社会福祉法人弥富市社会福祉協議会</t>
  </si>
  <si>
    <t>社会福祉法人弥富福祉会</t>
  </si>
  <si>
    <t>社会福祉法人悠</t>
  </si>
  <si>
    <t>社会福祉法人陽和福祉会</t>
  </si>
  <si>
    <t>社会福祉法人来光会</t>
  </si>
  <si>
    <t>社会福祉法人緑生福祉会</t>
  </si>
  <si>
    <t>社会福祉法人礼和会</t>
  </si>
  <si>
    <t>社会福祉法人和敬会</t>
  </si>
  <si>
    <t>社会福祉法人和進奉仕会</t>
  </si>
  <si>
    <t>社会福祉法人檸檬</t>
  </si>
  <si>
    <t>社会福祉法人翔寿会</t>
  </si>
  <si>
    <t>社会福祉法人葆光会</t>
  </si>
  <si>
    <t>社会福祉法人萬里の会</t>
  </si>
  <si>
    <t>社会福祉法人觀寿々会</t>
  </si>
  <si>
    <t>城南介護有限会社</t>
  </si>
  <si>
    <t>情報通信設備株式会社</t>
  </si>
  <si>
    <t>新鋭工業販売株式会社</t>
  </si>
  <si>
    <t>森龍太郎</t>
  </si>
  <si>
    <t>真株式会社</t>
  </si>
  <si>
    <t>真咲株式会社</t>
  </si>
  <si>
    <t>神本篤</t>
  </si>
  <si>
    <t>杉友商事株式会社</t>
  </si>
  <si>
    <t>生活協同組合コープあいち</t>
  </si>
  <si>
    <t>西三通信建設株式会社</t>
  </si>
  <si>
    <t>西川卓也</t>
  </si>
  <si>
    <t>青木毅</t>
  </si>
  <si>
    <t>石川産業株式会社</t>
  </si>
  <si>
    <t>積村ビル管理株式会社</t>
  </si>
  <si>
    <t>大久手メディカルサービス株式会社</t>
  </si>
  <si>
    <t>大口精糧株式会社</t>
  </si>
  <si>
    <t>大志堂プロジェクト株式会社</t>
  </si>
  <si>
    <t>大正村福祉株式会社</t>
  </si>
  <si>
    <t>大盛有限会社</t>
  </si>
  <si>
    <t>大東自動車株式会社</t>
  </si>
  <si>
    <t>大野精工株式会社</t>
  </si>
  <si>
    <t>竹内興業株式会社</t>
  </si>
  <si>
    <t>中部グループ株式会社</t>
  </si>
  <si>
    <t>中部福祉会株式会社</t>
  </si>
  <si>
    <t>朝日グリーンサービス株式会社</t>
  </si>
  <si>
    <t>長谷川義武</t>
  </si>
  <si>
    <t>天馬商事株式会社</t>
  </si>
  <si>
    <t>都メディカル有限会社</t>
  </si>
  <si>
    <t>東栄町社会福祉協議会</t>
  </si>
  <si>
    <t>東海エイド株式会社</t>
  </si>
  <si>
    <t>東海交通株式会社</t>
  </si>
  <si>
    <t>東海電気株式会社</t>
  </si>
  <si>
    <t>東洋ウェルフェア株式会社</t>
  </si>
  <si>
    <t>特定医療法人晴和会</t>
  </si>
  <si>
    <t>特定非営利活動法人１０人村</t>
  </si>
  <si>
    <t>特定非営利活動法人ＶＩＦ</t>
  </si>
  <si>
    <t>特定非営利活動法人あかり</t>
  </si>
  <si>
    <t>特定非営利活動法人アセスメントネット</t>
  </si>
  <si>
    <t>特定非営利活動法人あたたかい心</t>
  </si>
  <si>
    <t>特定非営利活動法人あゆみ</t>
  </si>
  <si>
    <t>特定非営利活動法人うらら</t>
  </si>
  <si>
    <t>特定非営利活動法人えがお</t>
  </si>
  <si>
    <t>特定非営利活動法人おひとりさま</t>
  </si>
  <si>
    <t>特定非営利活動法人かくれんぼ</t>
  </si>
  <si>
    <t>特定非営利活動法人かんばす</t>
  </si>
  <si>
    <t>特定非営利活動法人ケアサポートいぶき</t>
  </si>
  <si>
    <t>特定非営利活動法人コア・エンジェル</t>
  </si>
  <si>
    <t>特定非営利活動法人コリアンネットあいち</t>
  </si>
  <si>
    <t>特定非営利活動法人サポートセンターふらっと</t>
  </si>
  <si>
    <t>特定非営利活動法人サポートハウスアイビー</t>
  </si>
  <si>
    <t>特定非営利活動法人さわやかファミリーサポートセンター</t>
  </si>
  <si>
    <t>特定非営利活動法人ジャパンケアライフ</t>
  </si>
  <si>
    <t>特定非営利活動法人すけっとファミリー</t>
  </si>
  <si>
    <t>特定非営利活動法人すみれ</t>
  </si>
  <si>
    <t>特定非営利活動法人だいこんの花</t>
  </si>
  <si>
    <t>特定非営利活動法人たすけあいワーカーズ・コレクティブ愛・Ⅰ</t>
  </si>
  <si>
    <t>特定非営利活動法人たすけあい名古屋</t>
  </si>
  <si>
    <t>特定非営利活動法人つくし</t>
  </si>
  <si>
    <t>特定非営利活動法人つみき福祉工房</t>
  </si>
  <si>
    <t>特定非営利活動法人となり</t>
  </si>
  <si>
    <t>特定非営利活動法人ネットワーク大府</t>
  </si>
  <si>
    <t>特定非営利活動法人のぞみ</t>
  </si>
  <si>
    <t>特定非営利活動法人ノッポの会</t>
  </si>
  <si>
    <t>特定非営利活動法人のんほい・ほうらい</t>
  </si>
  <si>
    <t>特定非営利活動法人ハピネス</t>
  </si>
  <si>
    <t>特定非営利活動法人はれとけ</t>
  </si>
  <si>
    <t>特定非営利活動法人ひだまり</t>
  </si>
  <si>
    <t>特定非営利活動法人ひなた</t>
  </si>
  <si>
    <t>特定非営利活動法人フィオール</t>
  </si>
  <si>
    <t>特定非営利活動法人ふれあいサポート</t>
  </si>
  <si>
    <t>特定非営利活動法人ふれあいサロンさん・さんガーデン</t>
  </si>
  <si>
    <t>特定非営利活動法人ぶんぶん</t>
  </si>
  <si>
    <t>特定非営利活動法人ベタニアホーム</t>
  </si>
  <si>
    <t>特定非営利活動法人ホームケアこみち</t>
  </si>
  <si>
    <t>特定非営利活動法人ほっとほーむよっといでん</t>
  </si>
  <si>
    <t>特定非営利活動法人ほっとポケット</t>
  </si>
  <si>
    <t>特定非営利活動法人ポパイ</t>
  </si>
  <si>
    <t>特定非営利活動法人やまびこ</t>
  </si>
  <si>
    <t>特定非営利活動法人ゆいの会</t>
  </si>
  <si>
    <t>特定非営利活動法人ゆめじろう</t>
  </si>
  <si>
    <t>特定非営利活動法人ゆるりん</t>
  </si>
  <si>
    <t>特定非営利活動法人ライフステーション・あいち</t>
  </si>
  <si>
    <t>特定非営利活動法人ラルあゆみ</t>
  </si>
  <si>
    <t>特定非営利活動法人リハビリテーションビレッヂ</t>
  </si>
  <si>
    <t>特定非営利活動法人リビングサポートあいあいの家</t>
  </si>
  <si>
    <t>特定非営利活動法人りんりん</t>
  </si>
  <si>
    <t>特定非営利活動法人るんるん</t>
  </si>
  <si>
    <t>特定非営利活動法人ワーカーズかすがい</t>
  </si>
  <si>
    <t>特定非営利活動法人わたぼうし</t>
  </si>
  <si>
    <t>特定非営利活動法人愛知介護保障協会</t>
  </si>
  <si>
    <t>特定非営利活動法人一宮まごころ</t>
  </si>
  <si>
    <t>特定非営利活動法人岡崎自立生活センターぴあはうす</t>
  </si>
  <si>
    <t>特定非営利活動法人我がまちの縁側</t>
  </si>
  <si>
    <t>特定非営利活動法人介護サービスさくら</t>
  </si>
  <si>
    <t>特定非営利活動法人楽・楽</t>
  </si>
  <si>
    <t>特定非営利活動法人共生ホーム結</t>
  </si>
  <si>
    <t>特定非営利活動法人月人</t>
  </si>
  <si>
    <t>特定非営利活動法人健やかネットワーク</t>
  </si>
  <si>
    <t>特定非営利活動法人犬山あんきにくらそう会</t>
  </si>
  <si>
    <t>特定非営利活動法人菜の花</t>
  </si>
  <si>
    <t>特定非営利活動法人菜花</t>
  </si>
  <si>
    <t>特定非営利活動法人在宅福祉の会じゃがいも</t>
  </si>
  <si>
    <t>特定非営利活動法人視覚障害者センタ－つえの里</t>
  </si>
  <si>
    <t>特定非営利活動法人手しごと屋</t>
  </si>
  <si>
    <t>特定非営利活動法人心陽</t>
  </si>
  <si>
    <t>特定非営利活動法人瀬戸地域福祉を考える会まごころ</t>
  </si>
  <si>
    <t>特定非営利活動法人西三河在宅介護センター</t>
  </si>
  <si>
    <t>特定非営利活動法人西三河在宅介護センター安城</t>
  </si>
  <si>
    <t>特定非営利活動法人大樹の会</t>
  </si>
  <si>
    <t>特定非営利活動法人宅老所はじめのいっぽ</t>
  </si>
  <si>
    <t>特定非営利活動法人地域人権ゆうあい会</t>
  </si>
  <si>
    <t>特定非営利活動法人地域生活支援ネットワークケアーサポート</t>
  </si>
  <si>
    <t>特定非営利活動法人東海市在宅介護家事援助の会ふれ愛</t>
  </si>
  <si>
    <t>特定非営利活動法人東海地域福祉協会</t>
  </si>
  <si>
    <t>特定非営利活動法人藤森福祉会</t>
  </si>
  <si>
    <t>特定非営利活動法人白働塾</t>
  </si>
  <si>
    <t>特定非営利活動法人福祉サポートセンターさわやか愛知</t>
  </si>
  <si>
    <t>特定非営利活動法人福祉サポートセンターさわやか名城</t>
  </si>
  <si>
    <t>特定非営利活動法人福祉サポート滝ノ水</t>
  </si>
  <si>
    <t>特定非営利活動法人和</t>
  </si>
  <si>
    <t>特定非営利活動法人和（なごみ）</t>
  </si>
  <si>
    <t>特定非営利活動法人絆</t>
  </si>
  <si>
    <t>独立行政法人地域医療機能推進機構</t>
  </si>
  <si>
    <t>南医療生活協同組合</t>
  </si>
  <si>
    <t>日綜テクノサービス株式会社</t>
  </si>
  <si>
    <t>日本コミュニティケア株式会社</t>
  </si>
  <si>
    <t>日本ナーシングホームズ株式会社</t>
  </si>
  <si>
    <t>日本ライフケアソリューションズ株式会社</t>
  </si>
  <si>
    <t>日本音波株式会社</t>
  </si>
  <si>
    <t>日本介護サービス株式会社</t>
  </si>
  <si>
    <t>日本基督教団</t>
  </si>
  <si>
    <t>博寿会</t>
  </si>
  <si>
    <t>美空株式会社</t>
  </si>
  <si>
    <t>福祉総合研究所株式会社</t>
  </si>
  <si>
    <t>平成フードサプライ有限会社</t>
  </si>
  <si>
    <t>豊生鉄工株式会社</t>
  </si>
  <si>
    <t>北医療生活協同組合</t>
  </si>
  <si>
    <t>未来株式会社</t>
  </si>
  <si>
    <t>名古屋福祉サービス株式会社</t>
  </si>
  <si>
    <t>名古屋福祉センター株式会社</t>
  </si>
  <si>
    <t>名北介護サービス合同会社</t>
  </si>
  <si>
    <t>有限会社ａｃｔｉｖｅｌｉｆｅきよす</t>
  </si>
  <si>
    <t>有限会社ＣＯＳＭＯＳ</t>
  </si>
  <si>
    <t>有限会社ＥＤＵＳ</t>
  </si>
  <si>
    <t>有限会社ＨＡＲＵ</t>
  </si>
  <si>
    <t>有限会社Ｋ</t>
  </si>
  <si>
    <t>有限会社Ｋ＆Ｍ</t>
  </si>
  <si>
    <t>有限会社Ｌｉｆｅ</t>
  </si>
  <si>
    <t>有限会社ＰＲＩＣＯ</t>
  </si>
  <si>
    <t>有限会社ＲＫ</t>
  </si>
  <si>
    <t>有限会社Ｓ＆Ｓケアサービス</t>
  </si>
  <si>
    <t>有限会社ＹＵＩＣＨＩ</t>
  </si>
  <si>
    <t>有限会社アートプロジェクト</t>
  </si>
  <si>
    <t>有限会社アール</t>
  </si>
  <si>
    <t>有限会社アール・ザ・エイチ</t>
  </si>
  <si>
    <t>有限会社あいあい</t>
  </si>
  <si>
    <t>有限会社アイアイサービス</t>
  </si>
  <si>
    <t>有限会社アイウイッシュ</t>
  </si>
  <si>
    <t>有限会社あいき会</t>
  </si>
  <si>
    <t>有限会社アイケイグリーン</t>
  </si>
  <si>
    <t>有限会社あい介護センター</t>
  </si>
  <si>
    <t>有限会社アヴィ・サポート</t>
  </si>
  <si>
    <t>有限会社あおい</t>
  </si>
  <si>
    <t>有限会社あおいの里</t>
  </si>
  <si>
    <t>有限会社あおば会</t>
  </si>
  <si>
    <t>有限会社あかね福祉サービス</t>
  </si>
  <si>
    <t>有限会社あかり</t>
  </si>
  <si>
    <t>有限会社アクロス</t>
  </si>
  <si>
    <t>有限会社アシスト</t>
  </si>
  <si>
    <t>有限会社アスクル</t>
  </si>
  <si>
    <t>有限会社あすなろ</t>
  </si>
  <si>
    <t>有限会社アッシュ</t>
  </si>
  <si>
    <t>有限会社アット</t>
  </si>
  <si>
    <t>有限会社アットホーム</t>
  </si>
  <si>
    <t>有限会社アットホームケアユタカ</t>
  </si>
  <si>
    <t>有限会社アド・バンス</t>
  </si>
  <si>
    <t>有限会社アプティー</t>
  </si>
  <si>
    <t>有限会社アメニティホーム</t>
  </si>
  <si>
    <t>有限会社アライヴ</t>
  </si>
  <si>
    <t>有限会社アライブ</t>
  </si>
  <si>
    <t>有限会社あんぷく</t>
  </si>
  <si>
    <t>有限会社いぶき</t>
  </si>
  <si>
    <t>有限会社インコム</t>
  </si>
  <si>
    <t>有限会社インターナショナルネットワーク二十一</t>
  </si>
  <si>
    <t>有限会社ヴィヴァグループ</t>
  </si>
  <si>
    <t>有限会社ヴィヴァサポート</t>
  </si>
  <si>
    <t>有限会社ヴィオレットケアサポート</t>
  </si>
  <si>
    <t>有限会社ウイング</t>
  </si>
  <si>
    <t>有限会社ウェルネス</t>
  </si>
  <si>
    <t>有限会社ウェルハート</t>
  </si>
  <si>
    <t>有限会社ウェルビーイング</t>
  </si>
  <si>
    <t>有限会社ウェルビーイングひさみ</t>
  </si>
  <si>
    <t>有限会社ウェルフェアハンズ</t>
  </si>
  <si>
    <t>有限会社うららか</t>
  </si>
  <si>
    <t>有限会社エイチ</t>
  </si>
  <si>
    <t>有限会社エーアンドエス</t>
  </si>
  <si>
    <t>有限会社エーエスメディカル</t>
  </si>
  <si>
    <t>有限会社エーゼットライフ</t>
  </si>
  <si>
    <t>有限会社エス・ケイ・シイ</t>
  </si>
  <si>
    <t>有限会社エス・ジェイ・アール</t>
  </si>
  <si>
    <t>有限会社エスエス・ヘルスケア・システムズ</t>
  </si>
  <si>
    <t>有限会社エスケイシー</t>
  </si>
  <si>
    <t>有限会社エフ・アイ・サービス</t>
  </si>
  <si>
    <t>有限会社エブリサポート</t>
  </si>
  <si>
    <t>有限会社エムケイサービス</t>
  </si>
  <si>
    <t>有限会社エリーサービス</t>
  </si>
  <si>
    <t>有限会社おおぎもと</t>
  </si>
  <si>
    <t>有限会社オートプレステージ</t>
  </si>
  <si>
    <t>有限会社オフィスたんば</t>
  </si>
  <si>
    <t>有限会社オフィスみやた</t>
  </si>
  <si>
    <t>有限会社オムソルグ</t>
  </si>
  <si>
    <t>有限会社オンラード</t>
  </si>
  <si>
    <t>有限会社カインドハート</t>
  </si>
  <si>
    <t>有限会社かがやき</t>
  </si>
  <si>
    <t>有限会社カギヤグループ</t>
  </si>
  <si>
    <t>有限会社かざぐるま</t>
  </si>
  <si>
    <t>有限会社カワイ介護サービス</t>
  </si>
  <si>
    <t>有限会社きずなの里</t>
  </si>
  <si>
    <t>有限会社くすりの松山</t>
  </si>
  <si>
    <t>有限会社グッドライフサポート</t>
  </si>
  <si>
    <t>有限会社グループホーム縁</t>
  </si>
  <si>
    <t>有限会社クレイン</t>
  </si>
  <si>
    <t>有限会社グローバルネットワーク</t>
  </si>
  <si>
    <t>有限会社グローリー</t>
  </si>
  <si>
    <t>有限会社ケアーサービス清友</t>
  </si>
  <si>
    <t>有限会社ケアサービス</t>
  </si>
  <si>
    <t>有限会社ケアサービス曙</t>
  </si>
  <si>
    <t>有限会社ケアサポート岩井</t>
  </si>
  <si>
    <t>有限会社ケアサポート菜の花</t>
  </si>
  <si>
    <t>有限会社ケアセンターほっと広場</t>
  </si>
  <si>
    <t>有限会社ケアネット・テイーエム</t>
  </si>
  <si>
    <t>有限会社ケアネットワーク</t>
  </si>
  <si>
    <t>有限会社ケイグロース</t>
  </si>
  <si>
    <t>有限会社ケイズライフ</t>
  </si>
  <si>
    <t>有限会社ケーズ</t>
  </si>
  <si>
    <t>有限会社けやき</t>
  </si>
  <si>
    <t>有限会社げんき</t>
  </si>
  <si>
    <t>有限会社げんきの森</t>
  </si>
  <si>
    <t>有限会社こころ</t>
  </si>
  <si>
    <t>有限会社こだま</t>
  </si>
  <si>
    <t>有限会社サーブ介護センター</t>
  </si>
  <si>
    <t>有限会社サウンドプルーフ</t>
  </si>
  <si>
    <t>有限会社サカザキ</t>
  </si>
  <si>
    <t>有限会社さくら</t>
  </si>
  <si>
    <t>有限会社さくらぎ</t>
  </si>
  <si>
    <t>有限会社さくらハーティーケア</t>
  </si>
  <si>
    <t>有限会社さくら緑化</t>
  </si>
  <si>
    <t>有限会社サニーベイル</t>
  </si>
  <si>
    <t>有限会社サポートハウス</t>
  </si>
  <si>
    <t>有限会社サポートプランニング</t>
  </si>
  <si>
    <t>有限会社サムラス</t>
  </si>
  <si>
    <t>有限会社さゆみの里</t>
  </si>
  <si>
    <t>有限会社サロット</t>
  </si>
  <si>
    <t>有限会社サン</t>
  </si>
  <si>
    <t>有限会社サンクチュアリ</t>
  </si>
  <si>
    <t>有限会社サンコーポレーション</t>
  </si>
  <si>
    <t>有限会社さんりん舎</t>
  </si>
  <si>
    <t>有限会社しあわせの里</t>
  </si>
  <si>
    <t>有限会社シーエス前地</t>
  </si>
  <si>
    <t>有限会社ジェイ・スパック</t>
  </si>
  <si>
    <t>有限会社シマ企画</t>
  </si>
  <si>
    <t>有限会社しもざわ</t>
  </si>
  <si>
    <t>有限会社ジュピターコンサルティング</t>
  </si>
  <si>
    <t>有限会社しょうぶ会</t>
  </si>
  <si>
    <t>有限会社シラカワ</t>
  </si>
  <si>
    <t>有限会社シルバーグリーン</t>
  </si>
  <si>
    <t>有限会社シルバーネット</t>
  </si>
  <si>
    <t>有限会社スイセツ</t>
  </si>
  <si>
    <t>有限会社ズー・コーポレーション</t>
  </si>
  <si>
    <t>有限会社ステップリハビリケアサービス</t>
  </si>
  <si>
    <t>有限会社スポルト</t>
  </si>
  <si>
    <t>有限会社すみれ</t>
  </si>
  <si>
    <t>有限会社スリーハンズ</t>
  </si>
  <si>
    <t>有限会社スリーワン</t>
  </si>
  <si>
    <t>有限会社セウチ</t>
  </si>
  <si>
    <t>有限会社セラピー</t>
  </si>
  <si>
    <t>有限会社セントレアライフ常滑</t>
  </si>
  <si>
    <t>有限会社セントレアライフ武豊</t>
  </si>
  <si>
    <t>有限会社ソーシャルネット・プラム</t>
  </si>
  <si>
    <t>有限会社ソシオ</t>
  </si>
  <si>
    <t>有限会社そら</t>
  </si>
  <si>
    <t>有限会社たいよう</t>
  </si>
  <si>
    <t>有限会社たおやか</t>
  </si>
  <si>
    <t>有限会社たかみち</t>
  </si>
  <si>
    <t>有限会社タグ</t>
  </si>
  <si>
    <t>有限会社たけのこ</t>
  </si>
  <si>
    <t>有限会社タケムラ</t>
  </si>
  <si>
    <t>有限会社たじみ</t>
  </si>
  <si>
    <t>有限会社たつみ</t>
  </si>
  <si>
    <t>有限会社タニハタ</t>
  </si>
  <si>
    <t>有限会社タマガワ</t>
  </si>
  <si>
    <t>有限会社ダンデライオン</t>
  </si>
  <si>
    <t>有限会社たんぽぽの里城南</t>
  </si>
  <si>
    <t>有限会社チェリッシュ企画</t>
  </si>
  <si>
    <t>有限会社デイ・サービスかなりや</t>
  </si>
  <si>
    <t>有限会社ティーアンドエム</t>
  </si>
  <si>
    <t>有限会社ティーエー・コーポレーション</t>
  </si>
  <si>
    <t>有限会社デイサービスさくらんぼ</t>
  </si>
  <si>
    <t>有限会社デイサービスセンター和</t>
  </si>
  <si>
    <t>有限会社デイサービス森林公園</t>
  </si>
  <si>
    <t>有限会社デイサービス青空</t>
  </si>
  <si>
    <t>有限会社デイサービス虹の家</t>
  </si>
  <si>
    <t>有限会社ティプラン</t>
  </si>
  <si>
    <t>有限会社てとて</t>
  </si>
  <si>
    <t>有限会社テルメディカケアアシスト</t>
  </si>
  <si>
    <t>有限会社ドゥ・ウエル</t>
  </si>
  <si>
    <t>有限会社トーキング</t>
  </si>
  <si>
    <t>有限会社トータス</t>
  </si>
  <si>
    <t>有限会社トータルオフィス</t>
  </si>
  <si>
    <t>有限会社トマト</t>
  </si>
  <si>
    <t>有限会社とまり樹</t>
  </si>
  <si>
    <t>有限会社トラスト・ケア</t>
  </si>
  <si>
    <t>有限会社トリート</t>
  </si>
  <si>
    <t>有限会社ドルチェ</t>
  </si>
  <si>
    <t>有限会社ナーシングホーム気の里</t>
  </si>
  <si>
    <t>有限会社ナースエイド山田</t>
  </si>
  <si>
    <t>有限会社ナイスサポート</t>
  </si>
  <si>
    <t>有限会社ナオ</t>
  </si>
  <si>
    <t>有限会社ながせ元気倶楽部</t>
  </si>
  <si>
    <t>有限会社なごや食材本舗</t>
  </si>
  <si>
    <t>有限会社ナチュラル</t>
  </si>
  <si>
    <t>有限会社なるみ介護支援センター</t>
  </si>
  <si>
    <t>有限会社ネクストサプライ</t>
  </si>
  <si>
    <t>有限会社ノースプラニング</t>
  </si>
  <si>
    <t>有限会社のぞみ</t>
  </si>
  <si>
    <t>有限会社ハートスペース</t>
  </si>
  <si>
    <t>有限会社ハートフルハウス</t>
  </si>
  <si>
    <t>有限会社はじめの一歩</t>
  </si>
  <si>
    <t>有限会社はっぴい</t>
  </si>
  <si>
    <t>有限会社ハッピートクガワ</t>
  </si>
  <si>
    <t>有限会社ハッピーライフ</t>
  </si>
  <si>
    <t>有限会社ハピネス</t>
  </si>
  <si>
    <t>有限会社ハヤテ</t>
  </si>
  <si>
    <t>有限会社バリアフリーツアーシステム</t>
  </si>
  <si>
    <t>有限会社パル</t>
  </si>
  <si>
    <t>有限会社はるか</t>
  </si>
  <si>
    <t>有限会社ぴあ大塚</t>
  </si>
  <si>
    <t>有限会社ピースフルライフ</t>
  </si>
  <si>
    <t>有限会社ビーネット</t>
  </si>
  <si>
    <t>有限会社ひかり介護</t>
  </si>
  <si>
    <t>有限会社ひかり介護サービス</t>
  </si>
  <si>
    <t>有限会社ビッグストーン</t>
  </si>
  <si>
    <t>有限会社ビップオートサービス</t>
  </si>
  <si>
    <t>有限会社ひまわり介護サービス</t>
  </si>
  <si>
    <t>有限会社ヒラソル</t>
  </si>
  <si>
    <t>有限会社ヒラデ</t>
  </si>
  <si>
    <t>有限会社ふぁみりーサポート沙くら</t>
  </si>
  <si>
    <t>有限会社ファミリー介護やすらぎ</t>
  </si>
  <si>
    <t>有限会社ふぁんふぁんらんど</t>
  </si>
  <si>
    <t>有限会社フォルツァ</t>
  </si>
  <si>
    <t>有限会社フォルマント・テック</t>
  </si>
  <si>
    <t>有限会社ふじホーム</t>
  </si>
  <si>
    <t>有限会社フタバメイト</t>
  </si>
  <si>
    <t>有限会社ふなびきメディカル</t>
  </si>
  <si>
    <t>有限会社プラン</t>
  </si>
  <si>
    <t>有限会社ふるさと</t>
  </si>
  <si>
    <t>有限会社ふれあいサービス</t>
  </si>
  <si>
    <t>有限会社フレンドリーハート</t>
  </si>
  <si>
    <t>有限会社プロネクスト</t>
  </si>
  <si>
    <t>有限会社フロムハート</t>
  </si>
  <si>
    <t>有限会社ヘルパーサービス金澤</t>
  </si>
  <si>
    <t>有限会社ホーコー</t>
  </si>
  <si>
    <t>有限会社ホープス</t>
  </si>
  <si>
    <t>有限会社ほほえみグループホーム日陽</t>
  </si>
  <si>
    <t>有限会社マインズ</t>
  </si>
  <si>
    <t>有限会社マインド</t>
  </si>
  <si>
    <t>有限会社まごのて</t>
  </si>
  <si>
    <t>有限会社マザーズ</t>
  </si>
  <si>
    <t>有限会社ますみライフケアサービス</t>
  </si>
  <si>
    <t>有限会社マドコロ</t>
  </si>
  <si>
    <t>有限会社まほろケアサービス</t>
  </si>
  <si>
    <t>有限会社まると</t>
  </si>
  <si>
    <t>有限会社マル正</t>
  </si>
  <si>
    <t>有限会社みかんの花</t>
  </si>
  <si>
    <t>有限会社ミズノプランニング</t>
  </si>
  <si>
    <t>有限会社みちくさ</t>
  </si>
  <si>
    <t>有限会社みつば</t>
  </si>
  <si>
    <t>有限会社ミノルカ自動車</t>
  </si>
  <si>
    <t>有限会社みふねの家</t>
  </si>
  <si>
    <t>有限会社ミヤビサポート</t>
  </si>
  <si>
    <t>有限会社ムラセ</t>
  </si>
  <si>
    <t>有限会社めばえ</t>
  </si>
  <si>
    <t>有限会社もみの木</t>
  </si>
  <si>
    <t>有限会社モリカワコーポレーション</t>
  </si>
  <si>
    <t>有限会社ゆう</t>
  </si>
  <si>
    <t>有限会社ゆうあい介護</t>
  </si>
  <si>
    <t>有限会社ゆうな</t>
  </si>
  <si>
    <t>有限会社ゆうゆう</t>
  </si>
  <si>
    <t>有限会社ゆうゆう介護センター</t>
  </si>
  <si>
    <t>有限会社ヨネス</t>
  </si>
  <si>
    <t>有限会社ライズ</t>
  </si>
  <si>
    <t>有限会社ライズケア</t>
  </si>
  <si>
    <t>有限会社ライフアップ</t>
  </si>
  <si>
    <t>有限会社ライフエール</t>
  </si>
  <si>
    <t>有限会社ライフガーデン</t>
  </si>
  <si>
    <t>有限会社ライフケア</t>
  </si>
  <si>
    <t>有限会社ライフケアゆうゆう</t>
  </si>
  <si>
    <t>有限会社ライフサポート</t>
  </si>
  <si>
    <t>有限会社ライフサポート・タカラ</t>
  </si>
  <si>
    <t>有限会社ラプロ</t>
  </si>
  <si>
    <t>有限会社リリーハート</t>
  </si>
  <si>
    <t>有限会社リンク</t>
  </si>
  <si>
    <t>有限会社レジデンシャルケア</t>
  </si>
  <si>
    <t>有限会社レッイビー</t>
  </si>
  <si>
    <t>有限会社れもん</t>
  </si>
  <si>
    <t>有限会社レモン介護サービス</t>
  </si>
  <si>
    <t>有限会社ロングライフ</t>
  </si>
  <si>
    <t>有限会社わかば</t>
  </si>
  <si>
    <t>有限会社ワンワールド</t>
  </si>
  <si>
    <t>有限会社愛和</t>
  </si>
  <si>
    <t>有限会社綾コーポレーション</t>
  </si>
  <si>
    <t>有限会社安形医院</t>
  </si>
  <si>
    <t>有限会社伊藤ケアサービス</t>
  </si>
  <si>
    <t>有限会社一心</t>
  </si>
  <si>
    <t>有限会社一陽</t>
  </si>
  <si>
    <t>有限会社永輝</t>
  </si>
  <si>
    <t>有限会社岡崎介護サービス</t>
  </si>
  <si>
    <t>有限会社加藤石材</t>
  </si>
  <si>
    <t>有限会社加藤隆一商店</t>
  </si>
  <si>
    <t>有限会社花花</t>
  </si>
  <si>
    <t>有限会社花笑くぼ</t>
  </si>
  <si>
    <t>有限会社花乃舎</t>
  </si>
  <si>
    <t>有限会社介護サービスセンターふきのとう</t>
  </si>
  <si>
    <t>有限会社介護スタッフサービス日の出</t>
  </si>
  <si>
    <t>有限会社介護センタースミレ</t>
  </si>
  <si>
    <t>有限会社介護の街</t>
  </si>
  <si>
    <t>有限会社介護ライフサポート</t>
  </si>
  <si>
    <t>有限会社介護福祉センター友</t>
  </si>
  <si>
    <t>有限会社介護福祉総合センター</t>
  </si>
  <si>
    <t>有限会社海まりん</t>
  </si>
  <si>
    <t>有限会社開運堂</t>
  </si>
  <si>
    <t>有限会社楽笑苑</t>
  </si>
  <si>
    <t>有限会社丸八介護サービス</t>
  </si>
  <si>
    <t>有限会社岩間訪問介護事業所</t>
  </si>
  <si>
    <t>有限会社錦成</t>
  </si>
  <si>
    <t>有限会社金子開発</t>
  </si>
  <si>
    <t>有限会社結生</t>
  </si>
  <si>
    <t>有限会社月の輝き</t>
  </si>
  <si>
    <t>有限会社健遊介護サービス</t>
  </si>
  <si>
    <t>有限会社五ツ星</t>
  </si>
  <si>
    <t>有限会社光神</t>
  </si>
  <si>
    <t>有限会社光堂</t>
  </si>
  <si>
    <t>有限会社幸保</t>
  </si>
  <si>
    <t>有限会社高良</t>
  </si>
  <si>
    <t>有限会社佐々木製材所</t>
  </si>
  <si>
    <t>有限会社菜花</t>
  </si>
  <si>
    <t>有限会社三ヶ所</t>
  </si>
  <si>
    <t>有限会社三九</t>
  </si>
  <si>
    <t>有限会社三敬</t>
  </si>
  <si>
    <t>有限会社山花</t>
  </si>
  <si>
    <t>有限会社山根ＳＫ</t>
  </si>
  <si>
    <t>有限会社山本</t>
  </si>
  <si>
    <t>有限会社山本介護サービス</t>
  </si>
  <si>
    <t>有限会社山和</t>
  </si>
  <si>
    <t>有限会社四つ葉会</t>
  </si>
  <si>
    <t>有限会社市浜</t>
  </si>
  <si>
    <t>有限会社糸半</t>
  </si>
  <si>
    <t>有限会社柴多</t>
  </si>
  <si>
    <t>有限会社若田プロモーション</t>
  </si>
  <si>
    <t>有限会社十五屋</t>
  </si>
  <si>
    <t>有限会社春風のように</t>
  </si>
  <si>
    <t>有限会社小さな家千歳</t>
  </si>
  <si>
    <t>有限会社小さな手</t>
  </si>
  <si>
    <t>有限会社小笠原メディカルサービス</t>
  </si>
  <si>
    <t>有限会社新明電業</t>
  </si>
  <si>
    <t>有限会社真寿会</t>
  </si>
  <si>
    <t>有限会社水車の森</t>
  </si>
  <si>
    <t>有限会社成平</t>
  </si>
  <si>
    <t>有限会社政経</t>
  </si>
  <si>
    <t>有限会社青山福祉サービス</t>
  </si>
  <si>
    <t>有限会社青武</t>
  </si>
  <si>
    <t>有限会社千の花</t>
  </si>
  <si>
    <t>有限会社太陽の里天伯</t>
  </si>
  <si>
    <t>有限会社太陽福祉事業</t>
  </si>
  <si>
    <t>有限会社大幸介護サービス</t>
  </si>
  <si>
    <t>有限会社大昌</t>
  </si>
  <si>
    <t>有限会社大成</t>
  </si>
  <si>
    <t>有限会社大地</t>
  </si>
  <si>
    <t>有限会社大翔</t>
  </si>
  <si>
    <t>有限会社滝本モータース</t>
  </si>
  <si>
    <t>有限会社宅老所いるか</t>
  </si>
  <si>
    <t>有限会社宅老所たんぽぽ</t>
  </si>
  <si>
    <t>有限会社知多</t>
  </si>
  <si>
    <t>有限会社中京ケアサービス</t>
  </si>
  <si>
    <t>有限会社中部</t>
  </si>
  <si>
    <t>有限会社中部介護事業所</t>
  </si>
  <si>
    <t>有限会社辻デイサービスセンター元気村</t>
  </si>
  <si>
    <t>有限会社天商</t>
  </si>
  <si>
    <t>有限会社天神</t>
  </si>
  <si>
    <t>有限会社天禄亭</t>
  </si>
  <si>
    <t>有限会社東海メディカル</t>
  </si>
  <si>
    <t>有限会社東名無線工業</t>
  </si>
  <si>
    <t>有限会社瞳コーポレーション</t>
  </si>
  <si>
    <t>有限会社道</t>
  </si>
  <si>
    <t>有限会社猫嫁在宅福祉総合サポートセンターひだまり</t>
  </si>
  <si>
    <t>有限会社馬健</t>
  </si>
  <si>
    <t>有限会社飛鳥</t>
  </si>
  <si>
    <t>有限会社美来</t>
  </si>
  <si>
    <t>有限会社美里</t>
  </si>
  <si>
    <t>有限会社百合香</t>
  </si>
  <si>
    <t>有限会社百々</t>
  </si>
  <si>
    <t>有限会社冨士松</t>
  </si>
  <si>
    <t>有限会社福寿会</t>
  </si>
  <si>
    <t>有限会社福武メディカルサービス</t>
  </si>
  <si>
    <t>有限会社米澤福祉会</t>
  </si>
  <si>
    <t>有限会社豊岡福祉会</t>
  </si>
  <si>
    <t>有限会社豊橋トーカイ</t>
  </si>
  <si>
    <t>有限会社豊寿会</t>
  </si>
  <si>
    <t>有限会社名古屋シルバーサポート</t>
  </si>
  <si>
    <t>有限会社名古屋東老人ホーム</t>
  </si>
  <si>
    <t>有限会社名古屋福祉サービス</t>
  </si>
  <si>
    <t>有限会社名古屋北介護サービス</t>
  </si>
  <si>
    <t>有限会社明日華</t>
  </si>
  <si>
    <t>有限会社木村</t>
  </si>
  <si>
    <t>有限会社野のユリ</t>
  </si>
  <si>
    <t>有限会社遊歩の邑</t>
  </si>
  <si>
    <t>有限会社雄生</t>
  </si>
  <si>
    <t>有限会社予縁</t>
  </si>
  <si>
    <t>有限会社緑風会</t>
  </si>
  <si>
    <t>有限会社和おん</t>
  </si>
  <si>
    <t>有限会社和の街</t>
  </si>
  <si>
    <t>有限会社和の里</t>
  </si>
  <si>
    <t>有限会社和合</t>
  </si>
  <si>
    <t>里童こころと育ちのクリニック</t>
  </si>
  <si>
    <t>櫻森会グループ株式会社</t>
  </si>
  <si>
    <t>23A0100140</t>
    <phoneticPr fontId="7"/>
  </si>
  <si>
    <t>23A0100157</t>
  </si>
  <si>
    <t>23A0100165</t>
  </si>
  <si>
    <t>23A0100173</t>
  </si>
  <si>
    <t>23A0100264</t>
  </si>
  <si>
    <t>23A0100272</t>
  </si>
  <si>
    <t>23A0100280</t>
  </si>
  <si>
    <t>23A0100314</t>
  </si>
  <si>
    <t>23A0100322</t>
  </si>
  <si>
    <t>23A0100330</t>
  </si>
  <si>
    <t>23A0100348</t>
  </si>
  <si>
    <t>23A0100363</t>
  </si>
  <si>
    <t>23A0100371</t>
  </si>
  <si>
    <t>23A0100397</t>
  </si>
  <si>
    <t>23A0100405</t>
  </si>
  <si>
    <t>23A0100421</t>
  </si>
  <si>
    <t>23A0100439</t>
  </si>
  <si>
    <t>23A0100447</t>
  </si>
  <si>
    <t>23A0100454</t>
  </si>
  <si>
    <t>23A0100462</t>
  </si>
  <si>
    <t>23A0100470</t>
  </si>
  <si>
    <t>23A0100496</t>
  </si>
  <si>
    <t>23A0100538</t>
  </si>
  <si>
    <t>23A0100561</t>
  </si>
  <si>
    <t>23A0200080</t>
  </si>
  <si>
    <t>23A0200106</t>
  </si>
  <si>
    <t>23A0200114</t>
  </si>
  <si>
    <t>23A0200155</t>
  </si>
  <si>
    <t>23A0200239</t>
  </si>
  <si>
    <t>23A0200247</t>
  </si>
  <si>
    <t>23A0200254</t>
  </si>
  <si>
    <t>23A0200262</t>
  </si>
  <si>
    <t>23A0200320</t>
  </si>
  <si>
    <t>23A0200346</t>
  </si>
  <si>
    <t>23A0200353</t>
  </si>
  <si>
    <t>23A0200361</t>
  </si>
  <si>
    <t>23A0300039</t>
  </si>
  <si>
    <t>23A0300187</t>
  </si>
  <si>
    <t>23A0300195</t>
  </si>
  <si>
    <t>23A0300211</t>
  </si>
  <si>
    <t>23A0300237</t>
  </si>
  <si>
    <t>23A0300245</t>
  </si>
  <si>
    <t>23A0300310</t>
  </si>
  <si>
    <t>23A0300328</t>
  </si>
  <si>
    <t>23A0300427</t>
  </si>
  <si>
    <t>23A0300443</t>
  </si>
  <si>
    <t>23A0300476</t>
  </si>
  <si>
    <t>23A0300484</t>
  </si>
  <si>
    <t>23A0300518</t>
  </si>
  <si>
    <t>23A0300559</t>
  </si>
  <si>
    <t>23A0300567</t>
  </si>
  <si>
    <t>23A0300583</t>
  </si>
  <si>
    <t>23A0300591</t>
  </si>
  <si>
    <t>23A0300617</t>
  </si>
  <si>
    <t>23A0300625</t>
  </si>
  <si>
    <t>23A0300633</t>
  </si>
  <si>
    <t>23A0300658</t>
  </si>
  <si>
    <t>23A0300674</t>
  </si>
  <si>
    <t>23A0300690</t>
  </si>
  <si>
    <t>23A0300708</t>
  </si>
  <si>
    <t>23A0300716</t>
  </si>
  <si>
    <t>23A0300732</t>
  </si>
  <si>
    <t>23A0300740</t>
  </si>
  <si>
    <t>23A0300765</t>
  </si>
  <si>
    <t>23A0400151</t>
  </si>
  <si>
    <t>23A0400169</t>
  </si>
  <si>
    <t>23A0400243</t>
  </si>
  <si>
    <t>23A0400250</t>
  </si>
  <si>
    <t>23A0400268</t>
  </si>
  <si>
    <t>23A0400342</t>
  </si>
  <si>
    <t>23A0400359</t>
  </si>
  <si>
    <t>23A0400367</t>
  </si>
  <si>
    <t>23A0400383</t>
  </si>
  <si>
    <t>23A0400433</t>
  </si>
  <si>
    <t>23A0400458</t>
  </si>
  <si>
    <t>23A0400490</t>
  </si>
  <si>
    <t>23A0400508</t>
  </si>
  <si>
    <t>23A0400516</t>
  </si>
  <si>
    <t>23A0400524</t>
  </si>
  <si>
    <t>23A0400540</t>
  </si>
  <si>
    <t>23A0400557</t>
  </si>
  <si>
    <t>23A0400565</t>
  </si>
  <si>
    <t>23A0400581</t>
  </si>
  <si>
    <t>23A0400599</t>
  </si>
  <si>
    <t>23A0400615</t>
  </si>
  <si>
    <t>23A0400623</t>
  </si>
  <si>
    <t>23A0500117</t>
  </si>
  <si>
    <t>23A0500125</t>
  </si>
  <si>
    <t>23A0500133</t>
  </si>
  <si>
    <t>23A0500158</t>
  </si>
  <si>
    <t>23A0500166</t>
  </si>
  <si>
    <t>23A0500174</t>
  </si>
  <si>
    <t>23A0500182</t>
  </si>
  <si>
    <t>23A0500190</t>
  </si>
  <si>
    <t>23A0500331</t>
  </si>
  <si>
    <t>23A0500356</t>
  </si>
  <si>
    <t>23A0500364</t>
  </si>
  <si>
    <t>23A0500380</t>
  </si>
  <si>
    <t>23A0500422</t>
  </si>
  <si>
    <t>23A0500463</t>
  </si>
  <si>
    <t>23A0500489</t>
  </si>
  <si>
    <t>23A0500497</t>
  </si>
  <si>
    <t>23A0500521</t>
  </si>
  <si>
    <t>23A0500547</t>
  </si>
  <si>
    <t>23A0600065</t>
  </si>
  <si>
    <t>23A0600073</t>
  </si>
  <si>
    <t>23A0600099</t>
  </si>
  <si>
    <t>23A0600115</t>
  </si>
  <si>
    <t>23A0600180</t>
  </si>
  <si>
    <t>23A0600206</t>
  </si>
  <si>
    <t>23A0600222</t>
  </si>
  <si>
    <t>23A0600230</t>
  </si>
  <si>
    <t>23A0600248</t>
  </si>
  <si>
    <t>23A0600255</t>
  </si>
  <si>
    <t>23A0600289</t>
  </si>
  <si>
    <t>23A0600354</t>
  </si>
  <si>
    <t>23A0600370</t>
  </si>
  <si>
    <t>23A0600404</t>
  </si>
  <si>
    <t>23A0600412</t>
  </si>
  <si>
    <t>23A0700105</t>
  </si>
  <si>
    <t>23A0700113</t>
  </si>
  <si>
    <t>23A0700121</t>
  </si>
  <si>
    <t>23A0700196</t>
  </si>
  <si>
    <t>23A0700212</t>
  </si>
  <si>
    <t>23A0700238</t>
  </si>
  <si>
    <t>23A0700253</t>
  </si>
  <si>
    <t>23A0700261</t>
  </si>
  <si>
    <t>23A0700311</t>
  </si>
  <si>
    <t>23A0700329</t>
  </si>
  <si>
    <t>23A0700337</t>
  </si>
  <si>
    <t>23A0700352</t>
  </si>
  <si>
    <t>23A0700394</t>
  </si>
  <si>
    <t>23A0700402</t>
  </si>
  <si>
    <t>23A0700410</t>
  </si>
  <si>
    <t>23A0800087</t>
  </si>
  <si>
    <t>23A0800137</t>
  </si>
  <si>
    <t>23A0800160</t>
  </si>
  <si>
    <t>23A0800178</t>
  </si>
  <si>
    <t>23A0800194</t>
  </si>
  <si>
    <t>23A0800210</t>
  </si>
  <si>
    <t>23A0800277</t>
  </si>
  <si>
    <t>23A0800319</t>
  </si>
  <si>
    <t>23A0800327</t>
  </si>
  <si>
    <t>23A0800335</t>
  </si>
  <si>
    <t>23A0800343</t>
  </si>
  <si>
    <t>23A0900044</t>
  </si>
  <si>
    <t>23A0900176</t>
  </si>
  <si>
    <t>23A0900200</t>
  </si>
  <si>
    <t>23A0900218</t>
  </si>
  <si>
    <t>23A0900234</t>
  </si>
  <si>
    <t>23A0900259</t>
  </si>
  <si>
    <t>23A0900267</t>
  </si>
  <si>
    <t>23A0900275</t>
  </si>
  <si>
    <t>23A1000117</t>
  </si>
  <si>
    <t>23A1000125</t>
  </si>
  <si>
    <t>23A1000133</t>
  </si>
  <si>
    <t>23A1000158</t>
  </si>
  <si>
    <t>23A1000166</t>
  </si>
  <si>
    <t>23A1000182</t>
  </si>
  <si>
    <t>23A1000190</t>
  </si>
  <si>
    <t>23A1000224</t>
  </si>
  <si>
    <t>23A1000232</t>
  </si>
  <si>
    <t>23A1000240</t>
  </si>
  <si>
    <t>23A1000257</t>
  </si>
  <si>
    <t>23A1000380</t>
  </si>
  <si>
    <t>23A1000398</t>
  </si>
  <si>
    <t>23A1000430</t>
  </si>
  <si>
    <t>23A1000448</t>
  </si>
  <si>
    <t>23A1000455</t>
  </si>
  <si>
    <t>23A1000463</t>
  </si>
  <si>
    <t>23A1000471</t>
  </si>
  <si>
    <t>23A1000489</t>
  </si>
  <si>
    <t>23A1000521</t>
  </si>
  <si>
    <t>23A1000588</t>
  </si>
  <si>
    <t>23A1000596</t>
  </si>
  <si>
    <t>23A1000620</t>
  </si>
  <si>
    <t>23A1000653</t>
  </si>
  <si>
    <t>23A1000661</t>
  </si>
  <si>
    <t>23A1000679</t>
  </si>
  <si>
    <t>23A1100065</t>
  </si>
  <si>
    <t>23A1100073</t>
  </si>
  <si>
    <t>23A1100123</t>
  </si>
  <si>
    <t>23A1100131</t>
  </si>
  <si>
    <t>23A1100198</t>
  </si>
  <si>
    <t>23A1100206</t>
  </si>
  <si>
    <t>23A1100214</t>
  </si>
  <si>
    <t>23A1100263</t>
  </si>
  <si>
    <t>23A1100271</t>
  </si>
  <si>
    <t>23A1100297</t>
  </si>
  <si>
    <t>23A1100305</t>
  </si>
  <si>
    <t>23A1100313</t>
  </si>
  <si>
    <t>23A1100321</t>
  </si>
  <si>
    <t>23A1200022</t>
  </si>
  <si>
    <t>23A1200170</t>
  </si>
  <si>
    <t>23A1200188</t>
  </si>
  <si>
    <t>23A1200196</t>
  </si>
  <si>
    <t>23A1200212</t>
  </si>
  <si>
    <t>23A1200238</t>
  </si>
  <si>
    <t>23A1200246</t>
  </si>
  <si>
    <t>23A1200394</t>
  </si>
  <si>
    <t>23A1200410</t>
  </si>
  <si>
    <t>23A1200451</t>
  </si>
  <si>
    <t>23A1200469</t>
  </si>
  <si>
    <t>23A1200485</t>
  </si>
  <si>
    <t>23A1200519</t>
  </si>
  <si>
    <t>23A1200543</t>
  </si>
  <si>
    <t>23A1200568</t>
  </si>
  <si>
    <t>23A1200584</t>
  </si>
  <si>
    <t>23A1200592</t>
  </si>
  <si>
    <t>23A1200618</t>
  </si>
  <si>
    <t>23A1200626</t>
  </si>
  <si>
    <t>23A1200634</t>
  </si>
  <si>
    <t>23A1200659</t>
  </si>
  <si>
    <t>23A1200667</t>
  </si>
  <si>
    <t>23A1300012</t>
  </si>
  <si>
    <t>23A1300038</t>
  </si>
  <si>
    <t>23A1300046</t>
  </si>
  <si>
    <t>23A1300061</t>
  </si>
  <si>
    <t>23A1300178</t>
  </si>
  <si>
    <t>23A1300186</t>
  </si>
  <si>
    <t>23A1300194</t>
  </si>
  <si>
    <t>23A1300228</t>
  </si>
  <si>
    <t>23A1300236</t>
  </si>
  <si>
    <t>23A1300327</t>
  </si>
  <si>
    <t>23A1300343</t>
  </si>
  <si>
    <t>23A1300400</t>
  </si>
  <si>
    <t>23A1300442</t>
  </si>
  <si>
    <t>23A1300459</t>
  </si>
  <si>
    <t>23A1300467</t>
  </si>
  <si>
    <t>23A1300475</t>
  </si>
  <si>
    <t>23A1300517</t>
  </si>
  <si>
    <t>23A1300525</t>
  </si>
  <si>
    <t>23A1300533</t>
  </si>
  <si>
    <t>23A1300566</t>
  </si>
  <si>
    <t>23A1300657</t>
  </si>
  <si>
    <t>23A1300673</t>
  </si>
  <si>
    <t>23A1300681</t>
  </si>
  <si>
    <t>23A1300699</t>
  </si>
  <si>
    <t>23A1300715</t>
  </si>
  <si>
    <t>23A1300749</t>
  </si>
  <si>
    <t>23A1400143</t>
  </si>
  <si>
    <t>23A1400192</t>
  </si>
  <si>
    <t>23A1400200</t>
  </si>
  <si>
    <t>23A1400226</t>
  </si>
  <si>
    <t>23A1400234</t>
  </si>
  <si>
    <t>23A1400259</t>
  </si>
  <si>
    <t>23A1400382</t>
  </si>
  <si>
    <t>23A1400390</t>
  </si>
  <si>
    <t>23A1400408</t>
  </si>
  <si>
    <t>23A1400416</t>
  </si>
  <si>
    <t>23A1400424</t>
  </si>
  <si>
    <t>23A1400432</t>
  </si>
  <si>
    <t>23A1400457</t>
  </si>
  <si>
    <t>23A1400499</t>
  </si>
  <si>
    <t>23A1400507</t>
  </si>
  <si>
    <t>23A1400523</t>
  </si>
  <si>
    <t>23A1400531</t>
  </si>
  <si>
    <t>23A1400606</t>
  </si>
  <si>
    <t>23A1400671</t>
  </si>
  <si>
    <t>23A1400689</t>
  </si>
  <si>
    <t>23A1400697</t>
  </si>
  <si>
    <t>23A1400739</t>
  </si>
  <si>
    <t>23A1400747</t>
  </si>
  <si>
    <t>23A1400762</t>
  </si>
  <si>
    <t>23A1400796</t>
  </si>
  <si>
    <t>23A1400804</t>
  </si>
  <si>
    <t>23A1400812</t>
  </si>
  <si>
    <t>23A1400838</t>
  </si>
  <si>
    <t>23A1400846</t>
  </si>
  <si>
    <t>23A1400853</t>
  </si>
  <si>
    <t>23A1400861</t>
  </si>
  <si>
    <t>23A1400879</t>
  </si>
  <si>
    <t>23A1500017</t>
  </si>
  <si>
    <t>23A1500108</t>
  </si>
  <si>
    <t>23A1500165</t>
  </si>
  <si>
    <t>23A1500231</t>
  </si>
  <si>
    <t>23A1500264</t>
  </si>
  <si>
    <t>23A1500280</t>
  </si>
  <si>
    <t>23A1500330</t>
  </si>
  <si>
    <t>23A1500355</t>
  </si>
  <si>
    <t>23A1500389</t>
  </si>
  <si>
    <t>23A1500397</t>
  </si>
  <si>
    <t>23A1500470</t>
  </si>
  <si>
    <t>23A1500488</t>
  </si>
  <si>
    <t>23A1500496</t>
  </si>
  <si>
    <t>23A1500512</t>
  </si>
  <si>
    <t>23A1500520</t>
  </si>
  <si>
    <t>23A1500553</t>
  </si>
  <si>
    <t>23A1500561</t>
  </si>
  <si>
    <t>23A1500595</t>
  </si>
  <si>
    <t>23A1600171</t>
  </si>
  <si>
    <t>23A1600189</t>
  </si>
  <si>
    <t>23A1600197</t>
  </si>
  <si>
    <t>23A1600205</t>
  </si>
  <si>
    <t>23A1600221</t>
  </si>
  <si>
    <t>23A1600247</t>
  </si>
  <si>
    <t>23A1600254</t>
  </si>
  <si>
    <t>23A1600270</t>
  </si>
  <si>
    <t>23A1600387</t>
  </si>
  <si>
    <t>23A1600411</t>
  </si>
  <si>
    <t>23A1600429</t>
  </si>
  <si>
    <t>23A1600437</t>
  </si>
  <si>
    <t>23A1600445</t>
  </si>
  <si>
    <t>23A1600551</t>
  </si>
  <si>
    <t>23A1600577</t>
  </si>
  <si>
    <t>23A1600585</t>
  </si>
  <si>
    <t>23A1600593</t>
  </si>
  <si>
    <t>23A1600601</t>
  </si>
  <si>
    <t>23A1600627</t>
  </si>
  <si>
    <t>23A1600668</t>
  </si>
  <si>
    <t>23A1600676</t>
  </si>
  <si>
    <t>23A1600684</t>
  </si>
  <si>
    <t>23A1600700</t>
  </si>
  <si>
    <t>23A2300011</t>
  </si>
  <si>
    <t>23A2500032</t>
  </si>
  <si>
    <t>23A2500065</t>
  </si>
  <si>
    <t>23A2500081</t>
  </si>
  <si>
    <t>23A2500131</t>
  </si>
  <si>
    <t>23A2500149</t>
  </si>
  <si>
    <t>23A2500180</t>
  </si>
  <si>
    <t>23A2500198</t>
  </si>
  <si>
    <t>23A2500214</t>
  </si>
  <si>
    <t>23A2500255</t>
  </si>
  <si>
    <t>23A2500263</t>
  </si>
  <si>
    <t>23A2500289</t>
  </si>
  <si>
    <t>23A2500297</t>
  </si>
  <si>
    <t>23A2500313</t>
  </si>
  <si>
    <t>23A2500339</t>
  </si>
  <si>
    <t>23A2500362</t>
  </si>
  <si>
    <t>23A2500396</t>
  </si>
  <si>
    <t>23A2500412</t>
  </si>
  <si>
    <t>23A2500420</t>
  </si>
  <si>
    <t>23A2500438</t>
  </si>
  <si>
    <t>23A2500446</t>
  </si>
  <si>
    <t>23A2500453</t>
  </si>
  <si>
    <t>23A2500461</t>
  </si>
  <si>
    <t>23A2500487</t>
  </si>
  <si>
    <t>23A2500495</t>
  </si>
  <si>
    <t>23A2500503</t>
  </si>
  <si>
    <t>23A2500552</t>
  </si>
  <si>
    <t>23A2500578</t>
  </si>
  <si>
    <t>23A2800010</t>
  </si>
  <si>
    <t>23A3400018</t>
  </si>
  <si>
    <t>23A3800050</t>
  </si>
  <si>
    <t>23A3800068</t>
  </si>
  <si>
    <t>23A3800100</t>
  </si>
  <si>
    <t>23A3800126</t>
  </si>
  <si>
    <t>23A3800142</t>
  </si>
  <si>
    <t>23A3800209</t>
  </si>
  <si>
    <t>23A3800225</t>
  </si>
  <si>
    <t>23A3900025</t>
  </si>
  <si>
    <t>23A4100013</t>
  </si>
  <si>
    <t>23A4100021</t>
  </si>
  <si>
    <t>23A4100039</t>
  </si>
  <si>
    <t>23A4100047</t>
  </si>
  <si>
    <t>23A4100054</t>
  </si>
  <si>
    <t>23A4100096</t>
  </si>
  <si>
    <t>23A4100146</t>
  </si>
  <si>
    <t>23A4100153</t>
  </si>
  <si>
    <t>23A4200029</t>
  </si>
  <si>
    <t>23A4200045</t>
  </si>
  <si>
    <t>23A4200060</t>
  </si>
  <si>
    <t>23A4200086</t>
  </si>
  <si>
    <t>23A4300027</t>
  </si>
  <si>
    <t>23A4300035</t>
  </si>
  <si>
    <t>23A4300043</t>
  </si>
  <si>
    <t>23A4300076</t>
  </si>
  <si>
    <t>23A4300084</t>
  </si>
  <si>
    <t>23A4300092</t>
  </si>
  <si>
    <t>23A4300100</t>
  </si>
  <si>
    <t>23A4300118</t>
  </si>
  <si>
    <t>23A4300126</t>
  </si>
  <si>
    <t>23A4300142</t>
  </si>
  <si>
    <t>23A4500030</t>
  </si>
  <si>
    <t>23A4900024</t>
  </si>
  <si>
    <t>23A4900065</t>
  </si>
  <si>
    <t>23A4900149</t>
  </si>
  <si>
    <t>23A5000030</t>
    <phoneticPr fontId="7"/>
  </si>
  <si>
    <t>23A5000055</t>
  </si>
  <si>
    <t>23A5000071</t>
  </si>
  <si>
    <t>23A5000089</t>
  </si>
  <si>
    <t>23A5600052</t>
  </si>
  <si>
    <t>23A5600094</t>
  </si>
  <si>
    <t>23A5600102</t>
  </si>
  <si>
    <t>23A5601104</t>
  </si>
  <si>
    <t>23A5700050</t>
  </si>
  <si>
    <t>23A7200034</t>
  </si>
  <si>
    <t>23A7300032</t>
  </si>
  <si>
    <t>23A7300073</t>
  </si>
  <si>
    <t>23A7400105</t>
  </si>
  <si>
    <t>23A7400113</t>
  </si>
  <si>
    <t>23A7600019</t>
  </si>
  <si>
    <t>23A7600027</t>
    <phoneticPr fontId="7"/>
  </si>
  <si>
    <t>23A7600027</t>
  </si>
  <si>
    <t>23A7600035</t>
    <phoneticPr fontId="7"/>
  </si>
  <si>
    <t>23A7600043</t>
  </si>
  <si>
    <t>23B0600014</t>
  </si>
  <si>
    <t>23B1000016</t>
  </si>
  <si>
    <t>23B1200012</t>
  </si>
  <si>
    <t>23B3000014</t>
  </si>
  <si>
    <t>23B3000022</t>
  </si>
  <si>
    <t>23B3200010</t>
    <phoneticPr fontId="7"/>
  </si>
  <si>
    <t>23B3200010</t>
  </si>
  <si>
    <r>
      <rPr>
        <sz val="11"/>
        <rFont val="ＭＳ Ｐゴシック"/>
        <family val="3"/>
        <charset val="128"/>
      </rPr>
      <t>事業所番号</t>
    </r>
    <rPh sb="0" eb="3">
      <t>ジギョウショ</t>
    </rPh>
    <rPh sb="3" eb="5">
      <t>バンゴウ</t>
    </rPh>
    <phoneticPr fontId="12"/>
  </si>
  <si>
    <t>12訪問入浴</t>
  </si>
  <si>
    <t>16通所リハ</t>
  </si>
  <si>
    <t>21短期生活・居宅</t>
    <rPh sb="7" eb="9">
      <t>キョタク</t>
    </rPh>
    <phoneticPr fontId="7"/>
  </si>
  <si>
    <t>21短期生活・空床</t>
    <rPh sb="7" eb="9">
      <t>クウショウ</t>
    </rPh>
    <phoneticPr fontId="7"/>
  </si>
  <si>
    <t>21短期生活・みなし</t>
  </si>
  <si>
    <t>22短期老健</t>
  </si>
  <si>
    <t>23短期医療</t>
  </si>
  <si>
    <t>24予防短期生活・居宅</t>
    <rPh sb="9" eb="11">
      <t>キョタク</t>
    </rPh>
    <phoneticPr fontId="7"/>
  </si>
  <si>
    <t>24予防短期生活・空床</t>
    <rPh sb="9" eb="11">
      <t>クウショウ</t>
    </rPh>
    <phoneticPr fontId="7"/>
  </si>
  <si>
    <t>24予防短期生活・みなし</t>
  </si>
  <si>
    <t>25予防短期老健</t>
  </si>
  <si>
    <t>26予防短期医療</t>
  </si>
  <si>
    <t>27特定施設短期</t>
  </si>
  <si>
    <t>28地域特定短期</t>
  </si>
  <si>
    <t>2A短期医療院</t>
  </si>
  <si>
    <t>2B予短期医療院</t>
  </si>
  <si>
    <t>32認知症型</t>
  </si>
  <si>
    <t>33特定施設</t>
  </si>
  <si>
    <t>35予防特定施設</t>
  </si>
  <si>
    <t>36地域特定施設</t>
  </si>
  <si>
    <t>37予防認知症型</t>
  </si>
  <si>
    <t>38認知症型短期</t>
  </si>
  <si>
    <t>39予防認知短期</t>
  </si>
  <si>
    <t>51福祉施設</t>
  </si>
  <si>
    <t>52老健施設</t>
  </si>
  <si>
    <t>53医療施設</t>
  </si>
  <si>
    <t>54地域福祉施設</t>
  </si>
  <si>
    <t>55介護医療院</t>
  </si>
  <si>
    <t>61予防訪問介護</t>
  </si>
  <si>
    <t>62予防訪問入浴</t>
  </si>
  <si>
    <t>65予防通所介護</t>
  </si>
  <si>
    <t>66予防通所リハ</t>
  </si>
  <si>
    <t>68小多機短</t>
  </si>
  <si>
    <t>69予防小多機短</t>
  </si>
  <si>
    <t>71夜間訪問介護</t>
  </si>
  <si>
    <t>72認知症型通所</t>
  </si>
  <si>
    <t>73小規模多機能</t>
  </si>
  <si>
    <t>74予防認知通所</t>
  </si>
  <si>
    <t>75予防多機能型</t>
  </si>
  <si>
    <t>76定期巡回随時</t>
  </si>
  <si>
    <t>77複合型看小</t>
  </si>
  <si>
    <t>78地域通所介護</t>
  </si>
  <si>
    <t>79複合型看小短</t>
  </si>
  <si>
    <t>A1訪問型みなし</t>
  </si>
  <si>
    <t>A2訪問型独自</t>
  </si>
  <si>
    <t>A5通所型みなし</t>
  </si>
  <si>
    <t>A6通所型独自</t>
  </si>
  <si>
    <t>指定権者</t>
    <rPh sb="0" eb="4">
      <t>シテイケンシャ</t>
    </rPh>
    <phoneticPr fontId="2"/>
  </si>
  <si>
    <t>合計額</t>
    <rPh sb="0" eb="2">
      <t>ゴウケイ</t>
    </rPh>
    <rPh sb="2" eb="3">
      <t>ガク</t>
    </rPh>
    <phoneticPr fontId="2"/>
  </si>
  <si>
    <t>指定権者別集計（添付書類２関係）</t>
    <rPh sb="0" eb="2">
      <t>シテイ</t>
    </rPh>
    <rPh sb="2" eb="3">
      <t>ケン</t>
    </rPh>
    <rPh sb="3" eb="4">
      <t>シャ</t>
    </rPh>
    <rPh sb="4" eb="5">
      <t>ベツ</t>
    </rPh>
    <rPh sb="5" eb="7">
      <t>シュウケイ</t>
    </rPh>
    <rPh sb="8" eb="10">
      <t>テンプ</t>
    </rPh>
    <rPh sb="10" eb="12">
      <t>ショルイ</t>
    </rPh>
    <rPh sb="13" eb="15">
      <t>カンケイ</t>
    </rPh>
    <phoneticPr fontId="2"/>
  </si>
  <si>
    <t>指定市町村・事業所番号・サービス　順位配列（添付書類１関係）</t>
    <rPh sb="0" eb="2">
      <t>シテイ</t>
    </rPh>
    <rPh sb="2" eb="5">
      <t>シチョウソン</t>
    </rPh>
    <rPh sb="6" eb="9">
      <t>ジギョウショ</t>
    </rPh>
    <rPh sb="9" eb="11">
      <t>バンゴウ</t>
    </rPh>
    <rPh sb="17" eb="19">
      <t>ジュンイ</t>
    </rPh>
    <rPh sb="19" eb="21">
      <t>ハイレツ</t>
    </rPh>
    <rPh sb="22" eb="24">
      <t>テンプ</t>
    </rPh>
    <rPh sb="24" eb="26">
      <t>ショルイ</t>
    </rPh>
    <rPh sb="27" eb="29">
      <t>カンケイ</t>
    </rPh>
    <phoneticPr fontId="2"/>
  </si>
  <si>
    <t>愛知県</t>
  </si>
  <si>
    <t>（人数）</t>
    <rPh sb="1" eb="3">
      <t>ニンズウ</t>
    </rPh>
    <phoneticPr fontId="2"/>
  </si>
  <si>
    <t>❶平均賃金改善額</t>
    <rPh sb="1" eb="3">
      <t>ヘイキン</t>
    </rPh>
    <rPh sb="3" eb="5">
      <t>チンギン</t>
    </rPh>
    <rPh sb="5" eb="7">
      <t>カイゼン</t>
    </rPh>
    <rPh sb="7" eb="8">
      <t>ガク</t>
    </rPh>
    <phoneticPr fontId="2"/>
  </si>
  <si>
    <t>❷平均賃金改善額</t>
    <rPh sb="1" eb="3">
      <t>ヘイキン</t>
    </rPh>
    <rPh sb="3" eb="5">
      <t>チンギン</t>
    </rPh>
    <rPh sb="5" eb="7">
      <t>カイゼン</t>
    </rPh>
    <rPh sb="7" eb="8">
      <t>ガク</t>
    </rPh>
    <phoneticPr fontId="2"/>
  </si>
  <si>
    <t>❸平均賃金改善額</t>
    <rPh sb="1" eb="3">
      <t>ヘイキン</t>
    </rPh>
    <rPh sb="3" eb="5">
      <t>チンギン</t>
    </rPh>
    <rPh sb="5" eb="7">
      <t>カイゼン</t>
    </rPh>
    <rPh sb="7" eb="8">
      <t>ガク</t>
    </rPh>
    <phoneticPr fontId="2"/>
  </si>
  <si>
    <t>―</t>
  </si>
  <si>
    <t>A</t>
  </si>
  <si>
    <t>B</t>
  </si>
  <si>
    <r>
      <rPr>
        <sz val="8"/>
        <color theme="1"/>
        <rFont val="ＭＳ ゴシック"/>
        <family val="3"/>
        <charset val="128"/>
      </rPr>
      <t>別紙様式３</t>
    </r>
    <r>
      <rPr>
        <sz val="8"/>
        <color theme="1"/>
        <rFont val="Century"/>
        <family val="1"/>
      </rPr>
      <t>(</t>
    </r>
    <r>
      <rPr>
        <sz val="8"/>
        <color theme="1"/>
        <rFont val="ＭＳ ゴシック"/>
        <family val="3"/>
        <charset val="128"/>
      </rPr>
      <t>添付書類１</t>
    </r>
    <r>
      <rPr>
        <sz val="8"/>
        <color theme="1"/>
        <rFont val="Century"/>
        <family val="1"/>
      </rPr>
      <t xml:space="preserve">) </t>
    </r>
    <phoneticPr fontId="7"/>
  </si>
  <si>
    <r>
      <rPr>
        <sz val="11"/>
        <color theme="1"/>
        <rFont val="ＭＳ 明朝"/>
        <family val="1"/>
        <charset val="128"/>
      </rPr>
      <t>介護職員等特定処遇改善実績報告書</t>
    </r>
    <r>
      <rPr>
        <sz val="11"/>
        <color theme="1"/>
        <rFont val="Century"/>
        <family val="1"/>
      </rPr>
      <t>(</t>
    </r>
    <r>
      <rPr>
        <sz val="11"/>
        <color theme="1"/>
        <rFont val="ＭＳ 明朝"/>
        <family val="1"/>
        <charset val="128"/>
      </rPr>
      <t>指定権者内事業所一覧表</t>
    </r>
    <r>
      <rPr>
        <sz val="11"/>
        <color theme="1"/>
        <rFont val="Century"/>
        <family val="1"/>
      </rPr>
      <t>)</t>
    </r>
    <r>
      <rPr>
        <sz val="8"/>
        <color theme="1"/>
        <rFont val="Century"/>
        <family val="1"/>
      </rPr>
      <t xml:space="preserve"> </t>
    </r>
    <rPh sb="4" eb="5">
      <t>トウ</t>
    </rPh>
    <rPh sb="5" eb="7">
      <t>トクテイ</t>
    </rPh>
    <rPh sb="11" eb="13">
      <t>ジッセキ</t>
    </rPh>
    <rPh sb="13" eb="15">
      <t>ホウコク</t>
    </rPh>
    <phoneticPr fontId="7"/>
  </si>
  <si>
    <r>
      <rPr>
        <sz val="8"/>
        <color theme="1"/>
        <rFont val="ＭＳ 明朝"/>
        <family val="1"/>
        <charset val="128"/>
      </rPr>
      <t>法人名</t>
    </r>
    <rPh sb="0" eb="2">
      <t>ホウジン</t>
    </rPh>
    <rPh sb="2" eb="3">
      <t>メイ</t>
    </rPh>
    <phoneticPr fontId="7"/>
  </si>
  <si>
    <r>
      <rPr>
        <sz val="10"/>
        <color theme="1"/>
        <rFont val="ＭＳ 明朝"/>
        <family val="1"/>
        <charset val="128"/>
      </rPr>
      <t>円</t>
    </r>
    <rPh sb="0" eb="1">
      <t>エン</t>
    </rPh>
    <phoneticPr fontId="7"/>
  </si>
  <si>
    <r>
      <rPr>
        <sz val="8"/>
        <color theme="1"/>
        <rFont val="ＭＳ 明朝"/>
        <family val="1"/>
        <charset val="128"/>
      </rPr>
      <t>円</t>
    </r>
    <rPh sb="0" eb="1">
      <t>エン</t>
    </rPh>
    <phoneticPr fontId="7"/>
  </si>
  <si>
    <r>
      <rPr>
        <sz val="8"/>
        <color theme="1"/>
        <rFont val="ＭＳ Ｐゴシック"/>
        <family val="3"/>
        <charset val="128"/>
      </rPr>
      <t>➊➋➌それぞれの平均賃金改善額</t>
    </r>
    <rPh sb="8" eb="10">
      <t>ヘイキン</t>
    </rPh>
    <rPh sb="10" eb="12">
      <t>チンギン</t>
    </rPh>
    <rPh sb="12" eb="14">
      <t>カイゼン</t>
    </rPh>
    <rPh sb="14" eb="15">
      <t>ガク</t>
    </rPh>
    <phoneticPr fontId="7"/>
  </si>
  <si>
    <r>
      <rPr>
        <sz val="8"/>
        <color theme="1"/>
        <rFont val="ＭＳ Ｐゴシック"/>
        <family val="3"/>
        <charset val="128"/>
      </rPr>
      <t>➊</t>
    </r>
    <phoneticPr fontId="7"/>
  </si>
  <si>
    <r>
      <rPr>
        <sz val="8"/>
        <color theme="1"/>
        <rFont val="ＭＳ Ｐゴシック"/>
        <family val="3"/>
        <charset val="128"/>
      </rPr>
      <t>➋</t>
    </r>
    <phoneticPr fontId="7"/>
  </si>
  <si>
    <r>
      <rPr>
        <sz val="8"/>
        <color theme="1"/>
        <rFont val="ＭＳ Ｐゴシック"/>
        <family val="3"/>
        <charset val="128"/>
      </rPr>
      <t>➌</t>
    </r>
    <phoneticPr fontId="7"/>
  </si>
  <si>
    <r>
      <rPr>
        <sz val="6"/>
        <color theme="1"/>
        <rFont val="ＭＳ Ｐゴシック"/>
        <family val="3"/>
        <charset val="128"/>
      </rPr>
      <t>（</t>
    </r>
    <phoneticPr fontId="7"/>
  </si>
  <si>
    <r>
      <rPr>
        <sz val="6"/>
        <color theme="1"/>
        <rFont val="ＭＳ 明朝"/>
        <family val="1"/>
        <charset val="128"/>
      </rPr>
      <t>人</t>
    </r>
    <r>
      <rPr>
        <sz val="6"/>
        <color theme="1"/>
        <rFont val="Century"/>
        <family val="1"/>
      </rPr>
      <t>)</t>
    </r>
    <rPh sb="0" eb="1">
      <t>ヒト</t>
    </rPh>
    <phoneticPr fontId="7"/>
  </si>
  <si>
    <r>
      <rPr>
        <sz val="6"/>
        <color theme="1"/>
        <rFont val="ＭＳ Ｐゴシック"/>
        <family val="3"/>
        <charset val="128"/>
      </rPr>
      <t>（</t>
    </r>
    <phoneticPr fontId="7"/>
  </si>
  <si>
    <r>
      <rPr>
        <sz val="11"/>
        <color rgb="FFFF0000"/>
        <rFont val="ＭＳ Ｐゴシック"/>
        <family val="2"/>
        <charset val="128"/>
      </rPr>
      <t>※人数は常勤換算で記載してください。</t>
    </r>
    <rPh sb="1" eb="3">
      <t>ニンズウ</t>
    </rPh>
    <rPh sb="4" eb="6">
      <t>ジョウキン</t>
    </rPh>
    <rPh sb="6" eb="8">
      <t>カンサン</t>
    </rPh>
    <rPh sb="9" eb="11">
      <t>キサイ</t>
    </rPh>
    <phoneticPr fontId="7"/>
  </si>
  <si>
    <r>
      <rPr>
        <sz val="10"/>
        <color theme="1"/>
        <rFont val="ＭＳ 明朝"/>
        <family val="1"/>
        <charset val="128"/>
      </rPr>
      <t>※　計画書を届け出る指定権者（都道府県又は市区町村）ごとに記載すること。</t>
    </r>
    <phoneticPr fontId="7"/>
  </si>
  <si>
    <r>
      <rPr>
        <sz val="10"/>
        <color theme="1"/>
        <rFont val="ＭＳ 明朝"/>
        <family val="1"/>
        <charset val="128"/>
      </rPr>
      <t>※　</t>
    </r>
    <r>
      <rPr>
        <sz val="10"/>
        <color theme="1"/>
        <rFont val="Century"/>
        <family val="1"/>
      </rPr>
      <t>A</t>
    </r>
    <r>
      <rPr>
        <sz val="10"/>
        <color theme="1"/>
        <rFont val="ＭＳ 明朝"/>
        <family val="1"/>
        <charset val="128"/>
      </rPr>
      <t>及び</t>
    </r>
    <r>
      <rPr>
        <sz val="10"/>
        <color theme="1"/>
        <rFont val="Century"/>
        <family val="1"/>
      </rPr>
      <t>B</t>
    </r>
    <r>
      <rPr>
        <sz val="10"/>
        <color theme="1"/>
        <rFont val="ＭＳ 明朝"/>
        <family val="1"/>
        <charset val="128"/>
      </rPr>
      <t>は別紙様式２添付書類２の当該指定権者における金額と一致しなければならない。</t>
    </r>
  </si>
  <si>
    <r>
      <rPr>
        <sz val="11"/>
        <color theme="1"/>
        <rFont val="ＭＳ 明朝"/>
        <family val="1"/>
        <charset val="128"/>
      </rPr>
      <t>合計</t>
    </r>
  </si>
  <si>
    <t>社会福祉法人あいちかい</t>
    <rPh sb="0" eb="6">
      <t>ｓ</t>
    </rPh>
    <phoneticPr fontId="2"/>
  </si>
  <si>
    <r>
      <rPr>
        <sz val="12"/>
        <color theme="1"/>
        <rFont val="ＭＳ 明朝"/>
        <family val="1"/>
        <charset val="128"/>
      </rPr>
      <t>法人名</t>
    </r>
    <rPh sb="0" eb="2">
      <t>ホウジン</t>
    </rPh>
    <rPh sb="2" eb="3">
      <t>メイ</t>
    </rPh>
    <phoneticPr fontId="7"/>
  </si>
  <si>
    <t>-</t>
    <phoneticPr fontId="7"/>
  </si>
  <si>
    <t>E</t>
    <phoneticPr fontId="7"/>
  </si>
  <si>
    <t>F</t>
    <phoneticPr fontId="7"/>
  </si>
  <si>
    <r>
      <rPr>
        <sz val="8"/>
        <color theme="1"/>
        <rFont val="ＭＳ Ｐゴシック"/>
        <family val="2"/>
        <charset val="128"/>
      </rPr>
      <t>別紙様式３</t>
    </r>
    <r>
      <rPr>
        <sz val="8"/>
        <color theme="1"/>
        <rFont val="Century"/>
        <family val="1"/>
      </rPr>
      <t>(</t>
    </r>
    <r>
      <rPr>
        <sz val="8"/>
        <color theme="1"/>
        <rFont val="ＭＳ Ｐゴシック"/>
        <family val="2"/>
        <charset val="128"/>
      </rPr>
      <t>添付書類２</t>
    </r>
    <r>
      <rPr>
        <sz val="8"/>
        <color theme="1"/>
        <rFont val="Century"/>
        <family val="1"/>
      </rPr>
      <t xml:space="preserve">) </t>
    </r>
    <phoneticPr fontId="7"/>
  </si>
  <si>
    <r>
      <rPr>
        <sz val="11"/>
        <color theme="1"/>
        <rFont val="ＭＳ 明朝"/>
        <family val="1"/>
        <charset val="128"/>
      </rPr>
      <t>介護職員等特定処遇改善加算実績報告書</t>
    </r>
    <r>
      <rPr>
        <sz val="11"/>
        <color theme="1"/>
        <rFont val="Century"/>
        <family val="1"/>
      </rPr>
      <t>(</t>
    </r>
    <r>
      <rPr>
        <sz val="11"/>
        <color theme="1"/>
        <rFont val="ＭＳ 明朝"/>
        <family val="1"/>
        <charset val="128"/>
      </rPr>
      <t>報告対象都道府県内一覧表</t>
    </r>
    <r>
      <rPr>
        <sz val="11"/>
        <color theme="1"/>
        <rFont val="Century"/>
        <family val="1"/>
      </rPr>
      <t>)</t>
    </r>
    <rPh sb="0" eb="2">
      <t>カイゴ</t>
    </rPh>
    <rPh sb="2" eb="4">
      <t>ショクイン</t>
    </rPh>
    <rPh sb="4" eb="5">
      <t>トウ</t>
    </rPh>
    <rPh sb="5" eb="7">
      <t>トクテイ</t>
    </rPh>
    <rPh sb="7" eb="9">
      <t>ショグウ</t>
    </rPh>
    <rPh sb="9" eb="11">
      <t>カイゼン</t>
    </rPh>
    <rPh sb="11" eb="13">
      <t>カサン</t>
    </rPh>
    <rPh sb="13" eb="15">
      <t>ジッセキ</t>
    </rPh>
    <rPh sb="15" eb="18">
      <t>ホウコクショ</t>
    </rPh>
    <rPh sb="19" eb="21">
      <t>ホウコク</t>
    </rPh>
    <rPh sb="21" eb="23">
      <t>タイショウ</t>
    </rPh>
    <rPh sb="23" eb="27">
      <t>トドウフケン</t>
    </rPh>
    <rPh sb="27" eb="28">
      <t>ナイ</t>
    </rPh>
    <rPh sb="28" eb="30">
      <t>イチラン</t>
    </rPh>
    <rPh sb="30" eb="31">
      <t>ヒョウ</t>
    </rPh>
    <phoneticPr fontId="7"/>
  </si>
  <si>
    <r>
      <rPr>
        <sz val="10"/>
        <color theme="1"/>
        <rFont val="ＭＳ Ｐゴシック"/>
        <family val="2"/>
        <charset val="128"/>
      </rPr>
      <t>愛知県</t>
    </r>
    <rPh sb="0" eb="2">
      <t>アイチ</t>
    </rPh>
    <rPh sb="2" eb="3">
      <t>ケン</t>
    </rPh>
    <phoneticPr fontId="7"/>
  </si>
  <si>
    <r>
      <rPr>
        <sz val="8"/>
        <color theme="1"/>
        <rFont val="ＭＳ 明朝"/>
        <family val="1"/>
        <charset val="128"/>
      </rPr>
      <t>指定権者
（都道府県・
市町村）</t>
    </r>
    <rPh sb="0" eb="2">
      <t>シテイ</t>
    </rPh>
    <rPh sb="2" eb="4">
      <t>ケンシャ</t>
    </rPh>
    <rPh sb="6" eb="10">
      <t>トドウフケン</t>
    </rPh>
    <rPh sb="12" eb="15">
      <t>シチョウソン</t>
    </rPh>
    <phoneticPr fontId="7"/>
  </si>
  <si>
    <r>
      <rPr>
        <sz val="8"/>
        <color theme="1"/>
        <rFont val="ＭＳ 明朝"/>
        <family val="1"/>
        <charset val="128"/>
      </rPr>
      <t>介護職員等特定処遇改善加算の見込額</t>
    </r>
    <rPh sb="4" eb="5">
      <t>トウ</t>
    </rPh>
    <rPh sb="5" eb="7">
      <t>トクテイ</t>
    </rPh>
    <rPh sb="14" eb="16">
      <t>ミコミ</t>
    </rPh>
    <rPh sb="16" eb="17">
      <t>ガク</t>
    </rPh>
    <phoneticPr fontId="7"/>
  </si>
  <si>
    <r>
      <rPr>
        <sz val="8"/>
        <color theme="1"/>
        <rFont val="ＭＳ 明朝"/>
        <family val="1"/>
        <charset val="128"/>
      </rPr>
      <t>賃金改善の見込額</t>
    </r>
  </si>
  <si>
    <r>
      <rPr>
        <sz val="8"/>
        <color theme="1"/>
        <rFont val="ＭＳ 明朝"/>
        <family val="1"/>
        <charset val="128"/>
      </rPr>
      <t>円</t>
    </r>
    <r>
      <rPr>
        <sz val="8"/>
        <color theme="1"/>
        <rFont val="Century"/>
        <family val="1"/>
      </rPr>
      <t>(</t>
    </r>
    <rPh sb="0" eb="1">
      <t>エン</t>
    </rPh>
    <phoneticPr fontId="7"/>
  </si>
  <si>
    <r>
      <rPr>
        <sz val="8"/>
        <color theme="1"/>
        <rFont val="ＭＳ 明朝"/>
        <family val="1"/>
        <charset val="128"/>
      </rPr>
      <t>人</t>
    </r>
    <r>
      <rPr>
        <sz val="8"/>
        <color theme="1"/>
        <rFont val="Century"/>
        <family val="1"/>
      </rPr>
      <t>)</t>
    </r>
    <rPh sb="0" eb="1">
      <t>ヒト</t>
    </rPh>
    <phoneticPr fontId="7"/>
  </si>
  <si>
    <r>
      <rPr>
        <b/>
        <sz val="12"/>
        <color theme="1"/>
        <rFont val="ＭＳ Ｐ明朝"/>
        <family val="1"/>
        <charset val="128"/>
      </rPr>
      <t>Ｃ</t>
    </r>
    <phoneticPr fontId="7"/>
  </si>
  <si>
    <r>
      <rPr>
        <b/>
        <sz val="12"/>
        <color theme="1"/>
        <rFont val="ＭＳ Ｐ明朝"/>
        <family val="1"/>
        <charset val="128"/>
      </rPr>
      <t>Ｄ</t>
    </r>
    <phoneticPr fontId="7"/>
  </si>
  <si>
    <r>
      <rPr>
        <sz val="10"/>
        <color theme="1"/>
        <rFont val="ＭＳ Ｐ明朝"/>
        <family val="1"/>
        <charset val="128"/>
      </rPr>
      <t>※　Ｃ及びＤは別紙様式２添付書類３の当該指定権者における金額と一致しなければならない。</t>
    </r>
    <rPh sb="3" eb="4">
      <t>オヨ</t>
    </rPh>
    <rPh sb="7" eb="9">
      <t>ベッシ</t>
    </rPh>
    <rPh sb="9" eb="11">
      <t>ヨウシキ</t>
    </rPh>
    <rPh sb="12" eb="14">
      <t>テンプ</t>
    </rPh>
    <rPh sb="14" eb="16">
      <t>ショルイ</t>
    </rPh>
    <rPh sb="18" eb="20">
      <t>トウガイ</t>
    </rPh>
    <rPh sb="20" eb="22">
      <t>シテイ</t>
    </rPh>
    <rPh sb="22" eb="24">
      <t>ケンシャ</t>
    </rPh>
    <rPh sb="28" eb="30">
      <t>キンガク</t>
    </rPh>
    <rPh sb="31" eb="33">
      <t>イッチ</t>
    </rPh>
    <phoneticPr fontId="7"/>
  </si>
  <si>
    <r>
      <rPr>
        <sz val="11"/>
        <color theme="1"/>
        <rFont val="ＭＳ Ｐゴシック"/>
        <family val="2"/>
        <charset val="128"/>
      </rPr>
      <t xml:space="preserve">ページ数　　　　総ページ
</t>
    </r>
    <r>
      <rPr>
        <sz val="11"/>
        <color theme="1"/>
        <rFont val="Century"/>
        <family val="1"/>
      </rPr>
      <t xml:space="preserve"> -        /        -</t>
    </r>
    <rPh sb="3" eb="4">
      <t>スウ</t>
    </rPh>
    <rPh sb="8" eb="9">
      <t>ソウ</t>
    </rPh>
    <phoneticPr fontId="7"/>
  </si>
  <si>
    <t>基本情報</t>
    <rPh sb="0" eb="2">
      <t>キホン</t>
    </rPh>
    <rPh sb="2" eb="4">
      <t>ジョウホウ</t>
    </rPh>
    <phoneticPr fontId="2"/>
  </si>
  <si>
    <t>担当者氏名</t>
    <rPh sb="0" eb="3">
      <t>タントウシャ</t>
    </rPh>
    <rPh sb="3" eb="5">
      <t>シメイ</t>
    </rPh>
    <phoneticPr fontId="7"/>
  </si>
  <si>
    <t>電話番号</t>
    <rPh sb="0" eb="2">
      <t>デンワ</t>
    </rPh>
    <rPh sb="2" eb="4">
      <t>バンゴウ</t>
    </rPh>
    <phoneticPr fontId="7"/>
  </si>
  <si>
    <t>ＦＡＸ番号</t>
    <rPh sb="3" eb="5">
      <t>バンゴウ</t>
    </rPh>
    <phoneticPr fontId="7"/>
  </si>
  <si>
    <t>Ｅ-ｍａｉｌ</t>
    <phoneticPr fontId="7"/>
  </si>
  <si>
    <t>別紙様式３</t>
    <rPh sb="0" eb="2">
      <t>ベッシ</t>
    </rPh>
    <rPh sb="2" eb="4">
      <t>ヨウシキ</t>
    </rPh>
    <phoneticPr fontId="7"/>
  </si>
  <si>
    <t>赤いコメントが消えるように入力してください</t>
    <rPh sb="0" eb="1">
      <t>アカ</t>
    </rPh>
    <rPh sb="7" eb="8">
      <t>キ</t>
    </rPh>
    <rPh sb="13" eb="15">
      <t>ニュウリョク</t>
    </rPh>
    <phoneticPr fontId="7"/>
  </si>
  <si>
    <t>愛知県知事　殿　</t>
    <rPh sb="0" eb="2">
      <t>アイチ</t>
    </rPh>
    <rPh sb="2" eb="5">
      <t>ケンチジ</t>
    </rPh>
    <rPh sb="6" eb="7">
      <t>トノ</t>
    </rPh>
    <phoneticPr fontId="7"/>
  </si>
  <si>
    <t>（手書きの場合は、無視してください）</t>
    <rPh sb="1" eb="3">
      <t>テガ</t>
    </rPh>
    <rPh sb="5" eb="7">
      <t>バアイ</t>
    </rPh>
    <rPh sb="9" eb="11">
      <t>ムシ</t>
    </rPh>
    <phoneticPr fontId="7"/>
  </si>
  <si>
    <r>
      <rPr>
        <sz val="9"/>
        <color theme="1"/>
        <rFont val="ＭＳ Ｐ明朝"/>
        <family val="1"/>
        <charset val="128"/>
      </rPr>
      <t>①</t>
    </r>
    <phoneticPr fontId="7"/>
  </si>
  <si>
    <t>算定した加算区分＜メニュー選択＞</t>
    <rPh sb="0" eb="2">
      <t>サンテイ</t>
    </rPh>
    <rPh sb="4" eb="6">
      <t>カサン</t>
    </rPh>
    <rPh sb="6" eb="8">
      <t>クブン</t>
    </rPh>
    <rPh sb="13" eb="15">
      <t>センタク</t>
    </rPh>
    <phoneticPr fontId="7"/>
  </si>
  <si>
    <r>
      <rPr>
        <sz val="9"/>
        <color theme="1"/>
        <rFont val="ＭＳ Ｐ明朝"/>
        <family val="1"/>
        <charset val="128"/>
      </rPr>
      <t>②</t>
    </r>
    <phoneticPr fontId="7"/>
  </si>
  <si>
    <t>介護職員等特定処遇改善加算対象期間＜選択＞</t>
    <rPh sb="0" eb="2">
      <t>カイゴ</t>
    </rPh>
    <rPh sb="2" eb="4">
      <t>ショクイン</t>
    </rPh>
    <rPh sb="4" eb="5">
      <t>トウ</t>
    </rPh>
    <rPh sb="5" eb="7">
      <t>トクテイ</t>
    </rPh>
    <rPh sb="7" eb="9">
      <t>ショグウ</t>
    </rPh>
    <rPh sb="9" eb="11">
      <t>カイゼン</t>
    </rPh>
    <rPh sb="11" eb="13">
      <t>カサン</t>
    </rPh>
    <rPh sb="13" eb="15">
      <t>タイショウ</t>
    </rPh>
    <rPh sb="15" eb="17">
      <t>キカン</t>
    </rPh>
    <rPh sb="18" eb="20">
      <t>センタク</t>
    </rPh>
    <phoneticPr fontId="7"/>
  </si>
  <si>
    <t>令和元(2019)年10月</t>
  </si>
  <si>
    <t>～</t>
    <phoneticPr fontId="7"/>
  </si>
  <si>
    <t>令和2(2020)年3月</t>
  </si>
  <si>
    <r>
      <rPr>
        <sz val="9"/>
        <color theme="1"/>
        <rFont val="ＭＳ Ｐ明朝"/>
        <family val="1"/>
        <charset val="128"/>
      </rPr>
      <t>③</t>
    </r>
    <phoneticPr fontId="7"/>
  </si>
  <si>
    <r>
      <rPr>
        <sz val="9"/>
        <color theme="1"/>
        <rFont val="ＭＳ Ｐ明朝"/>
        <family val="1"/>
        <charset val="128"/>
      </rPr>
      <t>円</t>
    </r>
    <rPh sb="0" eb="1">
      <t>エン</t>
    </rPh>
    <phoneticPr fontId="7"/>
  </si>
  <si>
    <r>
      <rPr>
        <sz val="9"/>
        <color theme="1"/>
        <rFont val="ＭＳ Ｐ明朝"/>
        <family val="1"/>
        <charset val="128"/>
      </rPr>
      <t>④</t>
    </r>
    <phoneticPr fontId="7"/>
  </si>
  <si>
    <r>
      <rPr>
        <sz val="9"/>
        <color theme="1"/>
        <rFont val="ＭＳ Ｐ明朝"/>
        <family val="1"/>
        <charset val="128"/>
      </rPr>
      <t>ⅰ）</t>
    </r>
    <phoneticPr fontId="7"/>
  </si>
  <si>
    <r>
      <rPr>
        <sz val="9"/>
        <color theme="1"/>
        <rFont val="ＭＳ Ｐ明朝"/>
        <family val="1"/>
        <charset val="128"/>
      </rPr>
      <t>ⅱ）</t>
    </r>
    <phoneticPr fontId="7"/>
  </si>
  <si>
    <r>
      <rPr>
        <sz val="9"/>
        <color theme="1"/>
        <rFont val="ＭＳ Ｐ明朝"/>
        <family val="1"/>
        <charset val="128"/>
      </rPr>
      <t>⑤</t>
    </r>
    <phoneticPr fontId="7"/>
  </si>
  <si>
    <t>経験・技能のある介護職員（❶）における平均賃金改善額（（ⅲ－ⅳ）／ⅴ）（自動計算）</t>
    <rPh sb="0" eb="2">
      <t>ケイケン</t>
    </rPh>
    <rPh sb="3" eb="5">
      <t>ギノウ</t>
    </rPh>
    <rPh sb="8" eb="10">
      <t>カイゴ</t>
    </rPh>
    <rPh sb="10" eb="12">
      <t>ショクイン</t>
    </rPh>
    <rPh sb="19" eb="21">
      <t>ヘイキン</t>
    </rPh>
    <rPh sb="21" eb="23">
      <t>チンギン</t>
    </rPh>
    <rPh sb="23" eb="25">
      <t>カイゼン</t>
    </rPh>
    <rPh sb="25" eb="26">
      <t>ガク</t>
    </rPh>
    <rPh sb="36" eb="38">
      <t>ジドウ</t>
    </rPh>
    <rPh sb="38" eb="40">
      <t>ケイサン</t>
    </rPh>
    <phoneticPr fontId="7"/>
  </si>
  <si>
    <t>円・</t>
    <rPh sb="0" eb="1">
      <t>エン</t>
    </rPh>
    <phoneticPr fontId="7"/>
  </si>
  <si>
    <t>人</t>
    <rPh sb="0" eb="1">
      <t>ニン</t>
    </rPh>
    <phoneticPr fontId="7"/>
  </si>
  <si>
    <t>ⅲ）</t>
    <phoneticPr fontId="7"/>
  </si>
  <si>
    <t>ⅳ）</t>
    <phoneticPr fontId="7"/>
  </si>
  <si>
    <t>ⅴ）</t>
    <phoneticPr fontId="7"/>
  </si>
  <si>
    <t>当事業所における経験・技能のある職員数＜直接入力＞</t>
    <rPh sb="0" eb="1">
      <t>トウ</t>
    </rPh>
    <rPh sb="1" eb="4">
      <t>ジギョウショ</t>
    </rPh>
    <rPh sb="8" eb="10">
      <t>ケイケン</t>
    </rPh>
    <rPh sb="11" eb="13">
      <t>ギノウ</t>
    </rPh>
    <rPh sb="16" eb="18">
      <t>ショクイン</t>
    </rPh>
    <rPh sb="18" eb="19">
      <t>スウ</t>
    </rPh>
    <phoneticPr fontId="7"/>
  </si>
  <si>
    <t>【そのうち、月額８万円の改善または改善後の賃金が４４０万円以上となった者</t>
    <rPh sb="6" eb="8">
      <t>ゲツガク</t>
    </rPh>
    <rPh sb="9" eb="11">
      <t>マンエン</t>
    </rPh>
    <rPh sb="12" eb="14">
      <t>カイゼン</t>
    </rPh>
    <rPh sb="17" eb="20">
      <t>カイゼンゴ</t>
    </rPh>
    <rPh sb="21" eb="23">
      <t>チンギン</t>
    </rPh>
    <rPh sb="27" eb="29">
      <t>マンエン</t>
    </rPh>
    <rPh sb="29" eb="31">
      <t>イジョウ</t>
    </rPh>
    <rPh sb="35" eb="36">
      <t>モノ</t>
    </rPh>
    <phoneticPr fontId="7"/>
  </si>
  <si>
    <t>人】</t>
    <rPh sb="0" eb="1">
      <t>ニン</t>
    </rPh>
    <phoneticPr fontId="7"/>
  </si>
  <si>
    <t>・小規模事業所等で加算額全体が少額である。</t>
    <rPh sb="1" eb="4">
      <t>ショウキボ</t>
    </rPh>
    <rPh sb="4" eb="7">
      <t>ジギョウショ</t>
    </rPh>
    <rPh sb="7" eb="8">
      <t>トウ</t>
    </rPh>
    <rPh sb="9" eb="12">
      <t>カサンガク</t>
    </rPh>
    <rPh sb="12" eb="14">
      <t>ゼンタイ</t>
    </rPh>
    <rPh sb="15" eb="17">
      <t>ショウガク</t>
    </rPh>
    <phoneticPr fontId="7"/>
  </si>
  <si>
    <t>・小規模事業所等で加算額全体が少額である。職員全体の賃金水準が低い事業所などで、直ちに一人の賃金を上げることが困難である。</t>
    <rPh sb="1" eb="4">
      <t>ショウキボ</t>
    </rPh>
    <rPh sb="4" eb="7">
      <t>ジギョウショ</t>
    </rPh>
    <rPh sb="7" eb="8">
      <t>トウ</t>
    </rPh>
    <rPh sb="9" eb="12">
      <t>カサンガク</t>
    </rPh>
    <rPh sb="12" eb="14">
      <t>ゼンタイ</t>
    </rPh>
    <rPh sb="15" eb="17">
      <t>ショウガク</t>
    </rPh>
    <rPh sb="21" eb="23">
      <t>ショクイン</t>
    </rPh>
    <rPh sb="23" eb="25">
      <t>ゼンタイ</t>
    </rPh>
    <rPh sb="26" eb="28">
      <t>チンギン</t>
    </rPh>
    <rPh sb="28" eb="30">
      <t>スイジュン</t>
    </rPh>
    <rPh sb="31" eb="32">
      <t>ヒク</t>
    </rPh>
    <rPh sb="33" eb="36">
      <t>ジギョウショ</t>
    </rPh>
    <rPh sb="40" eb="41">
      <t>タダ</t>
    </rPh>
    <rPh sb="43" eb="45">
      <t>ヒトリ</t>
    </rPh>
    <rPh sb="46" eb="48">
      <t>チンギン</t>
    </rPh>
    <rPh sb="49" eb="50">
      <t>ア</t>
    </rPh>
    <rPh sb="55" eb="57">
      <t>コンナン</t>
    </rPh>
    <phoneticPr fontId="7"/>
  </si>
  <si>
    <t>・８万円等の賃金改善を行うに当たり、これまで以上に事業所内の改装・役職やそのための能力・処遇を明確化することが必要になるため、規程の整備や研修・実務経験の蓄積などに一定期間を要する。</t>
    <rPh sb="2" eb="4">
      <t>マンエン</t>
    </rPh>
    <rPh sb="4" eb="5">
      <t>トウ</t>
    </rPh>
    <rPh sb="6" eb="8">
      <t>チンギン</t>
    </rPh>
    <rPh sb="8" eb="10">
      <t>カイゼン</t>
    </rPh>
    <rPh sb="11" eb="12">
      <t>オコナ</t>
    </rPh>
    <rPh sb="14" eb="15">
      <t>ア</t>
    </rPh>
    <rPh sb="22" eb="24">
      <t>イジョウ</t>
    </rPh>
    <rPh sb="25" eb="28">
      <t>ジギョウショ</t>
    </rPh>
    <rPh sb="28" eb="29">
      <t>ナイ</t>
    </rPh>
    <rPh sb="30" eb="32">
      <t>カイソウ</t>
    </rPh>
    <rPh sb="33" eb="35">
      <t>ヤクショク</t>
    </rPh>
    <rPh sb="41" eb="43">
      <t>ノウリョク</t>
    </rPh>
    <rPh sb="44" eb="46">
      <t>ショグウ</t>
    </rPh>
    <rPh sb="47" eb="49">
      <t>メイカク</t>
    </rPh>
    <rPh sb="49" eb="50">
      <t>カ</t>
    </rPh>
    <rPh sb="55" eb="57">
      <t>ヒツヨウ</t>
    </rPh>
    <rPh sb="63" eb="65">
      <t>キテイ</t>
    </rPh>
    <rPh sb="66" eb="68">
      <t>セイビ</t>
    </rPh>
    <rPh sb="69" eb="71">
      <t>ケンシュウ</t>
    </rPh>
    <rPh sb="72" eb="74">
      <t>ジツム</t>
    </rPh>
    <rPh sb="74" eb="76">
      <t>ケイケン</t>
    </rPh>
    <rPh sb="77" eb="79">
      <t>チクセキ</t>
    </rPh>
    <rPh sb="82" eb="84">
      <t>イッテイ</t>
    </rPh>
    <rPh sb="84" eb="86">
      <t>キカン</t>
    </rPh>
    <rPh sb="87" eb="88">
      <t>ヨウ</t>
    </rPh>
    <phoneticPr fontId="7"/>
  </si>
  <si>
    <t>・その他</t>
    <rPh sb="3" eb="4">
      <t>ホカ</t>
    </rPh>
    <phoneticPr fontId="7"/>
  </si>
  <si>
    <t>⑥</t>
    <phoneticPr fontId="7"/>
  </si>
  <si>
    <t>他の介護職員（❷）における平均賃金改善額（（ⅳ－ⅶ）／ⅷ）</t>
    <rPh sb="0" eb="1">
      <t>ホカ</t>
    </rPh>
    <rPh sb="2" eb="4">
      <t>カイゴ</t>
    </rPh>
    <rPh sb="4" eb="6">
      <t>ショクイン</t>
    </rPh>
    <rPh sb="13" eb="15">
      <t>ヘイキン</t>
    </rPh>
    <rPh sb="15" eb="17">
      <t>チンギン</t>
    </rPh>
    <rPh sb="17" eb="19">
      <t>カイゼン</t>
    </rPh>
    <rPh sb="19" eb="20">
      <t>ガク</t>
    </rPh>
    <phoneticPr fontId="7"/>
  </si>
  <si>
    <t>ⅵ）</t>
    <phoneticPr fontId="7"/>
  </si>
  <si>
    <t>ⅶ）</t>
    <phoneticPr fontId="7"/>
  </si>
  <si>
    <t>ⅷ）</t>
    <phoneticPr fontId="7"/>
  </si>
  <si>
    <t>当事業所における他の介護職の人数</t>
    <rPh sb="0" eb="1">
      <t>トウ</t>
    </rPh>
    <rPh sb="1" eb="4">
      <t>ジギョウショ</t>
    </rPh>
    <rPh sb="8" eb="9">
      <t>ホカ</t>
    </rPh>
    <rPh sb="10" eb="13">
      <t>カイゴショク</t>
    </rPh>
    <rPh sb="14" eb="16">
      <t>ニンズウ</t>
    </rPh>
    <phoneticPr fontId="7"/>
  </si>
  <si>
    <t>⑦</t>
    <phoneticPr fontId="7"/>
  </si>
  <si>
    <t>ⅸ）</t>
    <phoneticPr fontId="7"/>
  </si>
  <si>
    <t>ⅹ）</t>
    <phoneticPr fontId="7"/>
  </si>
  <si>
    <t>ⅺ）</t>
    <phoneticPr fontId="7"/>
  </si>
  <si>
    <t>当該事業所におけるその他の職種の人数</t>
    <rPh sb="0" eb="2">
      <t>トウガイ</t>
    </rPh>
    <rPh sb="2" eb="5">
      <t>ジギョウショ</t>
    </rPh>
    <rPh sb="11" eb="12">
      <t>タ</t>
    </rPh>
    <rPh sb="13" eb="15">
      <t>ショクシュ</t>
    </rPh>
    <rPh sb="16" eb="18">
      <t>ニンズウ</t>
    </rPh>
    <phoneticPr fontId="7"/>
  </si>
  <si>
    <t>【そのうち、改善後の賃金がもっとも高額となった者の賃金</t>
    <rPh sb="6" eb="9">
      <t>カイゼンゴ</t>
    </rPh>
    <rPh sb="10" eb="12">
      <t>チンギン</t>
    </rPh>
    <rPh sb="17" eb="19">
      <t>コウガク</t>
    </rPh>
    <rPh sb="23" eb="24">
      <t>モノ</t>
    </rPh>
    <rPh sb="25" eb="27">
      <t>チンギン</t>
    </rPh>
    <phoneticPr fontId="7"/>
  </si>
  <si>
    <t>円】</t>
    <rPh sb="0" eb="1">
      <t>エン</t>
    </rPh>
    <phoneticPr fontId="7"/>
  </si>
  <si>
    <t>⑧</t>
    <phoneticPr fontId="7"/>
  </si>
  <si>
    <r>
      <t>賃金改善を行った賃金項目及び方法（賃金改善を行う賃金項目（賃金改善を行う賃金項目（増額若しくは新設した給与の項目の種類（基本給、手当、賞与等）等）、賃金改善の実施時期や対象職員、一人あたりの平均賃金改善額について、可能な限り、具体的に記載すること。</t>
    </r>
    <r>
      <rPr>
        <b/>
        <sz val="9"/>
        <color rgb="FFFF0000"/>
        <rFont val="ＭＳ Ｐ明朝"/>
        <family val="1"/>
        <charset val="128"/>
      </rPr>
      <t>なお、❶の「経験・技能のある介護職員」の基準設定の考え方については必ず記載すること。</t>
    </r>
    <rPh sb="0" eb="2">
      <t>チンギン</t>
    </rPh>
    <rPh sb="2" eb="4">
      <t>カイゼン</t>
    </rPh>
    <rPh sb="5" eb="6">
      <t>オコナ</t>
    </rPh>
    <rPh sb="8" eb="10">
      <t>チンギン</t>
    </rPh>
    <rPh sb="10" eb="12">
      <t>コウモク</t>
    </rPh>
    <rPh sb="12" eb="13">
      <t>オヨ</t>
    </rPh>
    <rPh sb="14" eb="16">
      <t>ホウホウ</t>
    </rPh>
    <rPh sb="17" eb="19">
      <t>チンギン</t>
    </rPh>
    <rPh sb="19" eb="21">
      <t>カイゼン</t>
    </rPh>
    <rPh sb="22" eb="23">
      <t>オコナ</t>
    </rPh>
    <rPh sb="24" eb="26">
      <t>チンギン</t>
    </rPh>
    <rPh sb="26" eb="28">
      <t>コウモク</t>
    </rPh>
    <rPh sb="29" eb="31">
      <t>チンギン</t>
    </rPh>
    <rPh sb="31" eb="33">
      <t>カイゼン</t>
    </rPh>
    <rPh sb="34" eb="35">
      <t>オコナ</t>
    </rPh>
    <rPh sb="36" eb="38">
      <t>チンギン</t>
    </rPh>
    <rPh sb="38" eb="40">
      <t>コウモク</t>
    </rPh>
    <rPh sb="41" eb="43">
      <t>ゾウガク</t>
    </rPh>
    <rPh sb="43" eb="44">
      <t>モ</t>
    </rPh>
    <rPh sb="47" eb="49">
      <t>シンセツ</t>
    </rPh>
    <rPh sb="51" eb="53">
      <t>キュウヨ</t>
    </rPh>
    <rPh sb="54" eb="56">
      <t>コウモク</t>
    </rPh>
    <rPh sb="57" eb="59">
      <t>シュルイ</t>
    </rPh>
    <rPh sb="60" eb="63">
      <t>キホンキュウ</t>
    </rPh>
    <rPh sb="64" eb="66">
      <t>テアテ</t>
    </rPh>
    <rPh sb="67" eb="69">
      <t>ショウヨ</t>
    </rPh>
    <rPh sb="69" eb="70">
      <t>トウ</t>
    </rPh>
    <rPh sb="71" eb="72">
      <t>トウ</t>
    </rPh>
    <rPh sb="74" eb="76">
      <t>チンギン</t>
    </rPh>
    <rPh sb="76" eb="78">
      <t>カイゼン</t>
    </rPh>
    <rPh sb="79" eb="81">
      <t>ジッシ</t>
    </rPh>
    <rPh sb="81" eb="83">
      <t>ジキ</t>
    </rPh>
    <rPh sb="84" eb="86">
      <t>タイショウ</t>
    </rPh>
    <rPh sb="86" eb="88">
      <t>ショクイン</t>
    </rPh>
    <rPh sb="89" eb="91">
      <t>ヒトリ</t>
    </rPh>
    <rPh sb="95" eb="97">
      <t>ヘイキン</t>
    </rPh>
    <rPh sb="97" eb="99">
      <t>チンギン</t>
    </rPh>
    <rPh sb="99" eb="101">
      <t>カイゼン</t>
    </rPh>
    <rPh sb="101" eb="102">
      <t>ガク</t>
    </rPh>
    <rPh sb="107" eb="109">
      <t>カノウ</t>
    </rPh>
    <rPh sb="110" eb="111">
      <t>カギ</t>
    </rPh>
    <rPh sb="113" eb="116">
      <t>グタイテキ</t>
    </rPh>
    <rPh sb="117" eb="119">
      <t>キサイ</t>
    </rPh>
    <rPh sb="130" eb="132">
      <t>ケイケン</t>
    </rPh>
    <rPh sb="133" eb="135">
      <t>ギノウ</t>
    </rPh>
    <rPh sb="138" eb="140">
      <t>カイゴ</t>
    </rPh>
    <rPh sb="140" eb="142">
      <t>ショクイン</t>
    </rPh>
    <rPh sb="144" eb="146">
      <t>キジュン</t>
    </rPh>
    <rPh sb="146" eb="148">
      <t>セッテイ</t>
    </rPh>
    <rPh sb="149" eb="150">
      <t>カンガ</t>
    </rPh>
    <rPh sb="151" eb="152">
      <t>カタ</t>
    </rPh>
    <rPh sb="157" eb="158">
      <t>カナラ</t>
    </rPh>
    <rPh sb="159" eb="161">
      <t>キサイ</t>
    </rPh>
    <phoneticPr fontId="7"/>
  </si>
  <si>
    <t>※</t>
    <phoneticPr fontId="7"/>
  </si>
  <si>
    <t>④ⅰ）については、求められた場合に積算の根拠となる資料を提出できるようにしておくこと（任意の様式で可。）</t>
    <rPh sb="9" eb="10">
      <t>モト</t>
    </rPh>
    <rPh sb="14" eb="16">
      <t>バアイ</t>
    </rPh>
    <rPh sb="17" eb="19">
      <t>セキサン</t>
    </rPh>
    <rPh sb="20" eb="22">
      <t>コンキョ</t>
    </rPh>
    <rPh sb="25" eb="27">
      <t>シリョウ</t>
    </rPh>
    <rPh sb="28" eb="30">
      <t>テイシュツ</t>
    </rPh>
    <rPh sb="43" eb="45">
      <t>ニンイ</t>
    </rPh>
    <rPh sb="46" eb="48">
      <t>ヨウシキ</t>
    </rPh>
    <rPh sb="49" eb="50">
      <t>カ</t>
    </rPh>
    <phoneticPr fontId="7"/>
  </si>
  <si>
    <t>※</t>
    <phoneticPr fontId="7"/>
  </si>
  <si>
    <t>④については法定福利費等の賃金改善に伴う増加分も含むことができる。</t>
    <rPh sb="6" eb="8">
      <t>ホウテイ</t>
    </rPh>
    <rPh sb="8" eb="11">
      <t>フクリヒ</t>
    </rPh>
    <rPh sb="11" eb="12">
      <t>トウ</t>
    </rPh>
    <rPh sb="13" eb="15">
      <t>チンギン</t>
    </rPh>
    <rPh sb="15" eb="17">
      <t>カイゼン</t>
    </rPh>
    <rPh sb="18" eb="19">
      <t>トモナ</t>
    </rPh>
    <rPh sb="20" eb="23">
      <t>ゾウカブン</t>
    </rPh>
    <rPh sb="24" eb="25">
      <t>フク</t>
    </rPh>
    <phoneticPr fontId="7"/>
  </si>
  <si>
    <t>※</t>
    <phoneticPr fontId="7"/>
  </si>
  <si>
    <t>④が③を上回らなければならないこと。</t>
    <rPh sb="4" eb="6">
      <t>ウワマワ</t>
    </rPh>
    <phoneticPr fontId="7"/>
  </si>
  <si>
    <t>④ⅱ）の計算に際しては、賃金改善実施機関の職員の人数と合わせた上で算出すること。すなわち、比較時点から賃金改善実施期間の始点までに職員が増加した場合、当該職員と同等の勤続年数の職員が比較時点にもいたと仮定して、賃金総額に上乗せする必要があることに留意すること。</t>
    <rPh sb="4" eb="6">
      <t>ケイサン</t>
    </rPh>
    <rPh sb="7" eb="8">
      <t>サイ</t>
    </rPh>
    <rPh sb="12" eb="14">
      <t>チンギン</t>
    </rPh>
    <rPh sb="14" eb="16">
      <t>カイゼン</t>
    </rPh>
    <rPh sb="16" eb="18">
      <t>ジッシ</t>
    </rPh>
    <rPh sb="18" eb="20">
      <t>キカン</t>
    </rPh>
    <rPh sb="21" eb="23">
      <t>ショクイン</t>
    </rPh>
    <rPh sb="24" eb="26">
      <t>ニンズウ</t>
    </rPh>
    <rPh sb="27" eb="28">
      <t>ア</t>
    </rPh>
    <rPh sb="31" eb="32">
      <t>ウエ</t>
    </rPh>
    <rPh sb="33" eb="35">
      <t>サンシュツ</t>
    </rPh>
    <rPh sb="45" eb="47">
      <t>ヒカク</t>
    </rPh>
    <rPh sb="47" eb="49">
      <t>ジテン</t>
    </rPh>
    <rPh sb="51" eb="53">
      <t>チンギン</t>
    </rPh>
    <rPh sb="53" eb="55">
      <t>カイゼン</t>
    </rPh>
    <rPh sb="55" eb="57">
      <t>ジッシ</t>
    </rPh>
    <rPh sb="57" eb="59">
      <t>キカン</t>
    </rPh>
    <rPh sb="60" eb="62">
      <t>シテン</t>
    </rPh>
    <rPh sb="65" eb="67">
      <t>ショクイン</t>
    </rPh>
    <rPh sb="68" eb="70">
      <t>ゾウカ</t>
    </rPh>
    <rPh sb="72" eb="74">
      <t>バアイ</t>
    </rPh>
    <rPh sb="75" eb="77">
      <t>トウガイ</t>
    </rPh>
    <rPh sb="77" eb="79">
      <t>ショクイン</t>
    </rPh>
    <rPh sb="80" eb="82">
      <t>ドウトウ</t>
    </rPh>
    <rPh sb="83" eb="85">
      <t>キンゾク</t>
    </rPh>
    <rPh sb="85" eb="87">
      <t>ネンスウ</t>
    </rPh>
    <rPh sb="88" eb="90">
      <t>ショクイン</t>
    </rPh>
    <rPh sb="91" eb="93">
      <t>ヒカク</t>
    </rPh>
    <rPh sb="93" eb="95">
      <t>ジテン</t>
    </rPh>
    <rPh sb="100" eb="102">
      <t>カテイ</t>
    </rPh>
    <rPh sb="105" eb="107">
      <t>チンギン</t>
    </rPh>
    <rPh sb="107" eb="109">
      <t>ソウガク</t>
    </rPh>
    <rPh sb="110" eb="112">
      <t>ウワノ</t>
    </rPh>
    <rPh sb="115" eb="117">
      <t>ヒツヨウ</t>
    </rPh>
    <rPh sb="123" eb="125">
      <t>リュウイ</t>
    </rPh>
    <phoneticPr fontId="7"/>
  </si>
  <si>
    <t xml:space="preserve">複数の介護サービス事業所等について一括して提出する場合、以下の添付書類についても作成すること。 </t>
    <phoneticPr fontId="7"/>
  </si>
  <si>
    <t>・</t>
    <phoneticPr fontId="7"/>
  </si>
  <si>
    <t>添付書類１：都道府県等の圏域内の、当該計画書に記載された計画の対象となる介護サービス事業所等の一覧表（指定権者ごと）</t>
    <rPh sb="0" eb="2">
      <t>テンプ</t>
    </rPh>
    <rPh sb="2" eb="4">
      <t>ショルイ</t>
    </rPh>
    <rPh sb="6" eb="10">
      <t>トドウフケン</t>
    </rPh>
    <rPh sb="10" eb="11">
      <t>トウ</t>
    </rPh>
    <rPh sb="12" eb="13">
      <t>ケン</t>
    </rPh>
    <rPh sb="13" eb="15">
      <t>イキナイ</t>
    </rPh>
    <rPh sb="14" eb="15">
      <t>ナイ</t>
    </rPh>
    <rPh sb="17" eb="19">
      <t>トウガイ</t>
    </rPh>
    <rPh sb="19" eb="22">
      <t>ケイカクショ</t>
    </rPh>
    <rPh sb="23" eb="25">
      <t>キサイ</t>
    </rPh>
    <rPh sb="28" eb="30">
      <t>ケイカク</t>
    </rPh>
    <rPh sb="31" eb="33">
      <t>タイショウ</t>
    </rPh>
    <rPh sb="36" eb="38">
      <t>カイゴ</t>
    </rPh>
    <rPh sb="42" eb="45">
      <t>ジギョウショ</t>
    </rPh>
    <rPh sb="45" eb="46">
      <t>トウ</t>
    </rPh>
    <rPh sb="47" eb="50">
      <t>イチランヒョウ</t>
    </rPh>
    <rPh sb="51" eb="53">
      <t>シテイ</t>
    </rPh>
    <rPh sb="53" eb="55">
      <t>ケンシャ</t>
    </rPh>
    <phoneticPr fontId="7"/>
  </si>
  <si>
    <t>・</t>
    <phoneticPr fontId="7"/>
  </si>
  <si>
    <t>添付書類２：各都道府県内の指定権者（当該都道府県を含む。）の一覧表（都道府県ごと）</t>
    <rPh sb="0" eb="2">
      <t>テンプ</t>
    </rPh>
    <rPh sb="2" eb="4">
      <t>ショルイ</t>
    </rPh>
    <rPh sb="6" eb="7">
      <t>カク</t>
    </rPh>
    <rPh sb="7" eb="11">
      <t>トドウフケン</t>
    </rPh>
    <rPh sb="11" eb="12">
      <t>ナイ</t>
    </rPh>
    <rPh sb="13" eb="15">
      <t>シテイ</t>
    </rPh>
    <rPh sb="15" eb="16">
      <t>ケン</t>
    </rPh>
    <rPh sb="16" eb="17">
      <t>シャ</t>
    </rPh>
    <rPh sb="18" eb="20">
      <t>トウガイ</t>
    </rPh>
    <rPh sb="20" eb="24">
      <t>トドウフケン</t>
    </rPh>
    <rPh sb="25" eb="26">
      <t>フク</t>
    </rPh>
    <rPh sb="30" eb="32">
      <t>イチラン</t>
    </rPh>
    <rPh sb="32" eb="33">
      <t>ヒョウ</t>
    </rPh>
    <rPh sb="34" eb="38">
      <t>トドウフケン</t>
    </rPh>
    <phoneticPr fontId="7"/>
  </si>
  <si>
    <t>・</t>
    <phoneticPr fontId="7"/>
  </si>
  <si>
    <t>添付書類３：計画書に記載された計画の対象となる介護サービス事業者等に係る都道府県の一覧表</t>
    <rPh sb="0" eb="2">
      <t>テンプ</t>
    </rPh>
    <rPh sb="2" eb="4">
      <t>ショルイ</t>
    </rPh>
    <rPh sb="6" eb="9">
      <t>ケイカクショ</t>
    </rPh>
    <rPh sb="10" eb="12">
      <t>キサイ</t>
    </rPh>
    <rPh sb="15" eb="17">
      <t>ケイカク</t>
    </rPh>
    <rPh sb="18" eb="20">
      <t>タイショウ</t>
    </rPh>
    <rPh sb="23" eb="25">
      <t>カイゴ</t>
    </rPh>
    <rPh sb="29" eb="31">
      <t>ジギョウ</t>
    </rPh>
    <rPh sb="31" eb="32">
      <t>シャ</t>
    </rPh>
    <rPh sb="32" eb="33">
      <t>トウ</t>
    </rPh>
    <rPh sb="34" eb="35">
      <t>カカ</t>
    </rPh>
    <rPh sb="36" eb="40">
      <t>トドウフケン</t>
    </rPh>
    <rPh sb="41" eb="44">
      <t>イチランヒョウ</t>
    </rPh>
    <phoneticPr fontId="7"/>
  </si>
  <si>
    <t>虚偽の記載や、介護職員処遇改善加算の請求に関して不正を行った場合には、支払われた介護給付費の返還を求められることや介護事業者の指定がとり消される場合があるので留意すること。</t>
    <rPh sb="0" eb="2">
      <t>キョギ</t>
    </rPh>
    <rPh sb="3" eb="5">
      <t>キサイ</t>
    </rPh>
    <rPh sb="7" eb="9">
      <t>カイゴ</t>
    </rPh>
    <rPh sb="9" eb="11">
      <t>ショクイン</t>
    </rPh>
    <rPh sb="11" eb="13">
      <t>ショグウ</t>
    </rPh>
    <rPh sb="13" eb="15">
      <t>カイゼン</t>
    </rPh>
    <rPh sb="15" eb="17">
      <t>カサン</t>
    </rPh>
    <rPh sb="18" eb="20">
      <t>セイキュウ</t>
    </rPh>
    <rPh sb="21" eb="22">
      <t>カン</t>
    </rPh>
    <rPh sb="24" eb="26">
      <t>フセイ</t>
    </rPh>
    <rPh sb="27" eb="28">
      <t>オコナ</t>
    </rPh>
    <rPh sb="30" eb="32">
      <t>バアイ</t>
    </rPh>
    <rPh sb="35" eb="37">
      <t>シハラ</t>
    </rPh>
    <rPh sb="40" eb="42">
      <t>カイゴ</t>
    </rPh>
    <rPh sb="42" eb="44">
      <t>キュウフ</t>
    </rPh>
    <rPh sb="44" eb="45">
      <t>ヒ</t>
    </rPh>
    <rPh sb="46" eb="48">
      <t>ヘンカン</t>
    </rPh>
    <rPh sb="49" eb="50">
      <t>モト</t>
    </rPh>
    <rPh sb="57" eb="59">
      <t>カイゴ</t>
    </rPh>
    <rPh sb="59" eb="62">
      <t>ジギョウシャ</t>
    </rPh>
    <rPh sb="63" eb="65">
      <t>シテイ</t>
    </rPh>
    <rPh sb="68" eb="69">
      <t>ケ</t>
    </rPh>
    <rPh sb="72" eb="74">
      <t>バアイ</t>
    </rPh>
    <rPh sb="79" eb="81">
      <t>リュウイ</t>
    </rPh>
    <phoneticPr fontId="7"/>
  </si>
  <si>
    <t>　　上記について事実と相違ないことを証明します。</t>
    <rPh sb="2" eb="4">
      <t>ジョウキ</t>
    </rPh>
    <rPh sb="8" eb="10">
      <t>ジジツ</t>
    </rPh>
    <rPh sb="11" eb="13">
      <t>ソウイ</t>
    </rPh>
    <rPh sb="18" eb="20">
      <t>ショウメイ</t>
    </rPh>
    <phoneticPr fontId="7"/>
  </si>
  <si>
    <t>年</t>
    <rPh sb="0" eb="1">
      <t>ネン</t>
    </rPh>
    <phoneticPr fontId="7"/>
  </si>
  <si>
    <t>月</t>
    <rPh sb="0" eb="1">
      <t>ツキ</t>
    </rPh>
    <phoneticPr fontId="7"/>
  </si>
  <si>
    <t>日</t>
    <rPh sb="0" eb="1">
      <t>ニチ</t>
    </rPh>
    <phoneticPr fontId="7"/>
  </si>
  <si>
    <t>（法人名）</t>
    <rPh sb="1" eb="3">
      <t>ホウジン</t>
    </rPh>
    <rPh sb="3" eb="4">
      <t>メイ</t>
    </rPh>
    <phoneticPr fontId="7"/>
  </si>
  <si>
    <t>（代表者名）</t>
    <rPh sb="1" eb="4">
      <t>ダイヒョウシャ</t>
    </rPh>
    <rPh sb="4" eb="5">
      <t>メイ</t>
    </rPh>
    <phoneticPr fontId="7"/>
  </si>
  <si>
    <t>印</t>
    <rPh sb="0" eb="1">
      <t>イン</t>
    </rPh>
    <phoneticPr fontId="7"/>
  </si>
  <si>
    <t>愛知県</t>
    <rPh sb="0" eb="3">
      <t>アイチケン</t>
    </rPh>
    <phoneticPr fontId="7"/>
  </si>
  <si>
    <t>なし</t>
    <phoneticPr fontId="7"/>
  </si>
  <si>
    <t>令和元(2019)年11月</t>
  </si>
  <si>
    <t>あり・福祉・福祉介護職員処遇改善加算（障害）</t>
    <rPh sb="3" eb="5">
      <t>フクシ</t>
    </rPh>
    <phoneticPr fontId="7"/>
  </si>
  <si>
    <t>令和元(2019)年12月</t>
  </si>
  <si>
    <t>あり・その他（）</t>
    <rPh sb="5" eb="6">
      <t>タ</t>
    </rPh>
    <phoneticPr fontId="7"/>
  </si>
  <si>
    <t>令和2(2020)年1月</t>
  </si>
  <si>
    <t>令和2(2020)年2月</t>
  </si>
  <si>
    <t>介護職員等特定処遇改善加算Ⅰ</t>
    <rPh sb="4" eb="5">
      <t>トウ</t>
    </rPh>
    <rPh sb="5" eb="7">
      <t>トクテイ</t>
    </rPh>
    <phoneticPr fontId="7"/>
  </si>
  <si>
    <t>介護職員等特定処遇改善加算Ⅱ</t>
    <rPh sb="4" eb="5">
      <t>トウ</t>
    </rPh>
    <rPh sb="5" eb="7">
      <t>トクテイ</t>
    </rPh>
    <phoneticPr fontId="7"/>
  </si>
  <si>
    <t>令和2(2020)年4月</t>
  </si>
  <si>
    <t>なし</t>
    <phoneticPr fontId="7"/>
  </si>
  <si>
    <t>令和2(2020)年5月</t>
  </si>
  <si>
    <t>令和2(2020)年6月</t>
  </si>
  <si>
    <t>令和2(2020)年7月</t>
  </si>
  <si>
    <t>令和2(2020)年8月</t>
  </si>
  <si>
    <t>令和2(2020)年9月</t>
  </si>
  <si>
    <t>令和2(2020)年10月</t>
  </si>
  <si>
    <t>令和2(2020)年11月</t>
  </si>
  <si>
    <t>令和2(2020)年12月</t>
  </si>
  <si>
    <t>❶賃金総額</t>
    <rPh sb="1" eb="3">
      <t>チンギン</t>
    </rPh>
    <rPh sb="3" eb="5">
      <t>ソウガク</t>
    </rPh>
    <phoneticPr fontId="2"/>
  </si>
  <si>
    <t>❶賃金改善額</t>
    <rPh sb="1" eb="3">
      <t>チンギン</t>
    </rPh>
    <rPh sb="3" eb="5">
      <t>カイゼン</t>
    </rPh>
    <rPh sb="5" eb="6">
      <t>ガク</t>
    </rPh>
    <phoneticPr fontId="2"/>
  </si>
  <si>
    <t>❷賃金総額</t>
    <rPh sb="1" eb="3">
      <t>チンギン</t>
    </rPh>
    <rPh sb="3" eb="5">
      <t>ソウガク</t>
    </rPh>
    <phoneticPr fontId="2"/>
  </si>
  <si>
    <t>❷賃金改善額</t>
    <rPh sb="1" eb="3">
      <t>チンギン</t>
    </rPh>
    <rPh sb="3" eb="5">
      <t>カイゼン</t>
    </rPh>
    <rPh sb="5" eb="6">
      <t>ガク</t>
    </rPh>
    <phoneticPr fontId="2"/>
  </si>
  <si>
    <t>❸賃金総額</t>
    <rPh sb="1" eb="3">
      <t>チンギン</t>
    </rPh>
    <rPh sb="3" eb="5">
      <t>ソウガク</t>
    </rPh>
    <phoneticPr fontId="2"/>
  </si>
  <si>
    <t>❸賃金改善額</t>
    <rPh sb="1" eb="3">
      <t>チンギン</t>
    </rPh>
    <rPh sb="3" eb="5">
      <t>カイゼン</t>
    </rPh>
    <rPh sb="5" eb="6">
      <t>ガク</t>
    </rPh>
    <phoneticPr fontId="2"/>
  </si>
  <si>
    <t>賃金総額</t>
    <rPh sb="0" eb="2">
      <t>チンギン</t>
    </rPh>
    <rPh sb="2" eb="4">
      <t>ソウガク</t>
    </rPh>
    <phoneticPr fontId="2"/>
  </si>
  <si>
    <t>❶人数</t>
    <rPh sb="1" eb="3">
      <t>ニンズウ</t>
    </rPh>
    <phoneticPr fontId="2"/>
  </si>
  <si>
    <t>❷人数</t>
    <rPh sb="1" eb="3">
      <t>ニンズウ</t>
    </rPh>
    <phoneticPr fontId="2"/>
  </si>
  <si>
    <t>❸人数</t>
    <rPh sb="1" eb="3">
      <t>ニンズウ</t>
    </rPh>
    <phoneticPr fontId="2"/>
  </si>
  <si>
    <t>総人数</t>
    <rPh sb="0" eb="1">
      <t>ソウ</t>
    </rPh>
    <rPh sb="1" eb="3">
      <t>ニンズウ</t>
    </rPh>
    <phoneticPr fontId="2"/>
  </si>
  <si>
    <t>処遇改善加算総額</t>
    <rPh sb="0" eb="6">
      <t>ｓ</t>
    </rPh>
    <rPh sb="6" eb="8">
      <t>ソウガク</t>
    </rPh>
    <phoneticPr fontId="2"/>
  </si>
  <si>
    <t>❷平均賃金改善額</t>
    <phoneticPr fontId="2"/>
  </si>
  <si>
    <t>❸平均賃金改善額</t>
    <phoneticPr fontId="2"/>
  </si>
  <si>
    <t>23A</t>
    <phoneticPr fontId="2"/>
  </si>
  <si>
    <t>23B</t>
    <phoneticPr fontId="2"/>
  </si>
  <si>
    <r>
      <rPr>
        <b/>
        <sz val="9"/>
        <color theme="1"/>
        <rFont val="ＭＳ 明朝"/>
        <family val="1"/>
        <charset val="128"/>
      </rPr>
      <t>円</t>
    </r>
    <rPh sb="0" eb="1">
      <t>エン</t>
    </rPh>
    <phoneticPr fontId="7"/>
  </si>
  <si>
    <r>
      <rPr>
        <b/>
        <sz val="9"/>
        <color theme="1"/>
        <rFont val="ＭＳ 明朝"/>
        <family val="1"/>
        <charset val="128"/>
      </rPr>
      <t>円</t>
    </r>
    <r>
      <rPr>
        <b/>
        <sz val="9"/>
        <color theme="1"/>
        <rFont val="Century"/>
        <family val="1"/>
      </rPr>
      <t>(</t>
    </r>
    <rPh sb="0" eb="1">
      <t>エン</t>
    </rPh>
    <phoneticPr fontId="7"/>
  </si>
  <si>
    <r>
      <rPr>
        <b/>
        <sz val="9"/>
        <color theme="1"/>
        <rFont val="ＭＳ 明朝"/>
        <family val="1"/>
        <charset val="128"/>
      </rPr>
      <t>人</t>
    </r>
    <r>
      <rPr>
        <b/>
        <sz val="9"/>
        <color theme="1"/>
        <rFont val="Century"/>
        <family val="1"/>
      </rPr>
      <t>)</t>
    </r>
    <rPh sb="0" eb="1">
      <t>ヒト</t>
    </rPh>
    <phoneticPr fontId="7"/>
  </si>
  <si>
    <r>
      <rPr>
        <b/>
        <sz val="9"/>
        <color theme="1"/>
        <rFont val="ＭＳ 明朝"/>
        <family val="1"/>
        <charset val="128"/>
      </rPr>
      <t>愛</t>
    </r>
    <r>
      <rPr>
        <b/>
        <sz val="9"/>
        <color theme="1"/>
        <rFont val="Century"/>
        <family val="1"/>
      </rPr>
      <t xml:space="preserve"> </t>
    </r>
    <r>
      <rPr>
        <b/>
        <sz val="9"/>
        <color theme="1"/>
        <rFont val="ＭＳ 明朝"/>
        <family val="1"/>
        <charset val="128"/>
      </rPr>
      <t>知</t>
    </r>
    <r>
      <rPr>
        <b/>
        <sz val="9"/>
        <color theme="1"/>
        <rFont val="Century"/>
        <family val="1"/>
      </rPr>
      <t xml:space="preserve"> </t>
    </r>
    <r>
      <rPr>
        <b/>
        <sz val="9"/>
        <color theme="1"/>
        <rFont val="ＭＳ 明朝"/>
        <family val="1"/>
        <charset val="128"/>
      </rPr>
      <t>県</t>
    </r>
  </si>
  <si>
    <r>
      <rPr>
        <sz val="11"/>
        <color theme="1"/>
        <rFont val="ＭＳ Ｐゴシック"/>
        <family val="3"/>
        <charset val="128"/>
      </rPr>
      <t>　令和</t>
    </r>
    <r>
      <rPr>
        <sz val="11"/>
        <color theme="1"/>
        <rFont val="Century"/>
        <family val="1"/>
      </rPr>
      <t>2(2020)</t>
    </r>
    <rPh sb="1" eb="3">
      <t>レイワ</t>
    </rPh>
    <phoneticPr fontId="7"/>
  </si>
  <si>
    <t>←リストから指定権者を選択</t>
    <rPh sb="6" eb="10">
      <t>シテイケンシャ</t>
    </rPh>
    <rPh sb="11" eb="13">
      <t>センタク</t>
    </rPh>
    <phoneticPr fontId="2"/>
  </si>
  <si>
    <t>デイサービスやまぶきの里</t>
    <rPh sb="11" eb="12">
      <t>サト</t>
    </rPh>
    <phoneticPr fontId="2"/>
  </si>
  <si>
    <r>
      <rPr>
        <sz val="12"/>
        <color theme="1"/>
        <rFont val="ＭＳ 明朝"/>
        <family val="1"/>
        <charset val="128"/>
      </rPr>
      <t>指定を受けた事業所名を記入してください。</t>
    </r>
    <rPh sb="0" eb="2">
      <t>シテイ</t>
    </rPh>
    <rPh sb="3" eb="4">
      <t>ウ</t>
    </rPh>
    <rPh sb="6" eb="9">
      <t>ジギョウショ</t>
    </rPh>
    <rPh sb="9" eb="10">
      <t>メイ</t>
    </rPh>
    <rPh sb="11" eb="13">
      <t>キニュウ</t>
    </rPh>
    <phoneticPr fontId="2"/>
  </si>
  <si>
    <r>
      <rPr>
        <sz val="12"/>
        <color theme="1"/>
        <rFont val="ＭＳ Ｐゴシック"/>
        <family val="3"/>
        <charset val="128"/>
      </rPr>
      <t>総括表の記入方法</t>
    </r>
    <rPh sb="0" eb="3">
      <t>ソウカツヒョウ</t>
    </rPh>
    <rPh sb="4" eb="6">
      <t>キニュウ</t>
    </rPh>
    <rPh sb="6" eb="8">
      <t>ホウホウ</t>
    </rPh>
    <phoneticPr fontId="2"/>
  </si>
  <si>
    <r>
      <rPr>
        <b/>
        <sz val="12"/>
        <color theme="1"/>
        <rFont val="ＭＳ ゴシック"/>
        <family val="3"/>
        <charset val="128"/>
      </rPr>
      <t>記載事項</t>
    </r>
    <rPh sb="0" eb="2">
      <t>キサイ</t>
    </rPh>
    <rPh sb="2" eb="4">
      <t>ジコウ</t>
    </rPh>
    <phoneticPr fontId="2"/>
  </si>
  <si>
    <r>
      <rPr>
        <b/>
        <sz val="12"/>
        <color theme="1"/>
        <rFont val="ＭＳ ゴシック"/>
        <family val="3"/>
        <charset val="128"/>
      </rPr>
      <t>記入方法</t>
    </r>
    <rPh sb="0" eb="2">
      <t>キニュウ</t>
    </rPh>
    <rPh sb="2" eb="4">
      <t>ホウホウ</t>
    </rPh>
    <phoneticPr fontId="2"/>
  </si>
  <si>
    <r>
      <rPr>
        <b/>
        <sz val="12"/>
        <color theme="1"/>
        <rFont val="ＭＳ ゴシック"/>
        <family val="3"/>
        <charset val="128"/>
      </rPr>
      <t>記入内容</t>
    </r>
    <rPh sb="0" eb="2">
      <t>キニュウ</t>
    </rPh>
    <rPh sb="2" eb="4">
      <t>ナイヨウ</t>
    </rPh>
    <phoneticPr fontId="2"/>
  </si>
  <si>
    <r>
      <rPr>
        <sz val="12"/>
        <color theme="1"/>
        <rFont val="ＭＳ ゴシック"/>
        <family val="3"/>
        <charset val="128"/>
      </rPr>
      <t>指定権者</t>
    </r>
    <rPh sb="0" eb="4">
      <t>シテイケンシャ</t>
    </rPh>
    <phoneticPr fontId="2"/>
  </si>
  <si>
    <r>
      <rPr>
        <sz val="12"/>
        <color theme="1"/>
        <rFont val="ＭＳ ゴシック"/>
        <family val="3"/>
        <charset val="128"/>
      </rPr>
      <t>事業所番号</t>
    </r>
    <rPh sb="0" eb="3">
      <t>ジギョウショ</t>
    </rPh>
    <rPh sb="3" eb="5">
      <t>バンゴウ</t>
    </rPh>
    <phoneticPr fontId="2"/>
  </si>
  <si>
    <r>
      <rPr>
        <sz val="12"/>
        <color theme="1"/>
        <rFont val="ＭＳ Ｐゴシック"/>
        <family val="3"/>
        <charset val="128"/>
      </rPr>
      <t>直接記入（半角）</t>
    </r>
    <rPh sb="0" eb="2">
      <t>チョクセツ</t>
    </rPh>
    <rPh sb="2" eb="4">
      <t>キニュウ</t>
    </rPh>
    <rPh sb="5" eb="7">
      <t>ハンカク</t>
    </rPh>
    <phoneticPr fontId="2"/>
  </si>
  <si>
    <r>
      <rPr>
        <sz val="12"/>
        <color theme="1"/>
        <rFont val="ＭＳ ゴシック"/>
        <family val="3"/>
        <charset val="128"/>
      </rPr>
      <t>事業所名</t>
    </r>
    <rPh sb="0" eb="3">
      <t>ジギョウショ</t>
    </rPh>
    <rPh sb="3" eb="4">
      <t>メイ</t>
    </rPh>
    <phoneticPr fontId="2"/>
  </si>
  <si>
    <r>
      <rPr>
        <sz val="12"/>
        <color theme="1"/>
        <rFont val="ＭＳ Ｐゴシック"/>
        <family val="3"/>
        <charset val="128"/>
      </rPr>
      <t>直接記入</t>
    </r>
    <rPh sb="0" eb="2">
      <t>チョクセツ</t>
    </rPh>
    <rPh sb="2" eb="4">
      <t>キニュウ</t>
    </rPh>
    <phoneticPr fontId="2"/>
  </si>
  <si>
    <r>
      <rPr>
        <sz val="12"/>
        <color theme="1"/>
        <rFont val="ＭＳ ゴシック"/>
        <family val="3"/>
        <charset val="128"/>
      </rPr>
      <t>サービス種別</t>
    </r>
    <rPh sb="4" eb="6">
      <t>シュベツ</t>
    </rPh>
    <phoneticPr fontId="2"/>
  </si>
  <si>
    <r>
      <rPr>
        <sz val="12"/>
        <color theme="1"/>
        <rFont val="ＭＳ ゴシック"/>
        <family val="3"/>
        <charset val="128"/>
      </rPr>
      <t>❶賃金総額</t>
    </r>
    <rPh sb="1" eb="3">
      <t>チンギン</t>
    </rPh>
    <rPh sb="3" eb="5">
      <t>ソウガク</t>
    </rPh>
    <phoneticPr fontId="2"/>
  </si>
  <si>
    <r>
      <rPr>
        <sz val="12"/>
        <color theme="1"/>
        <rFont val="ＭＳ ゴシック"/>
        <family val="3"/>
        <charset val="128"/>
      </rPr>
      <t>❶賃金改善額</t>
    </r>
    <rPh sb="1" eb="3">
      <t>チンギン</t>
    </rPh>
    <rPh sb="3" eb="5">
      <t>カイゼン</t>
    </rPh>
    <rPh sb="5" eb="6">
      <t>ガク</t>
    </rPh>
    <phoneticPr fontId="2"/>
  </si>
  <si>
    <r>
      <rPr>
        <sz val="12"/>
        <color theme="1"/>
        <rFont val="ＭＳ ゴシック"/>
        <family val="3"/>
        <charset val="128"/>
      </rPr>
      <t>❶人数</t>
    </r>
    <rPh sb="1" eb="3">
      <t>ニンズウ</t>
    </rPh>
    <phoneticPr fontId="2"/>
  </si>
  <si>
    <r>
      <rPr>
        <sz val="12"/>
        <color theme="1"/>
        <rFont val="ＭＳ ゴシック"/>
        <family val="3"/>
        <charset val="128"/>
      </rPr>
      <t>❷賃金総額</t>
    </r>
    <rPh sb="1" eb="3">
      <t>チンギン</t>
    </rPh>
    <rPh sb="3" eb="5">
      <t>ソウガク</t>
    </rPh>
    <phoneticPr fontId="2"/>
  </si>
  <si>
    <r>
      <rPr>
        <sz val="12"/>
        <color theme="1"/>
        <rFont val="ＭＳ ゴシック"/>
        <family val="3"/>
        <charset val="128"/>
      </rPr>
      <t>❷賃金改善額</t>
    </r>
    <rPh sb="1" eb="3">
      <t>チンギン</t>
    </rPh>
    <rPh sb="3" eb="5">
      <t>カイゼン</t>
    </rPh>
    <rPh sb="5" eb="6">
      <t>ガク</t>
    </rPh>
    <phoneticPr fontId="2"/>
  </si>
  <si>
    <r>
      <rPr>
        <sz val="12"/>
        <color theme="1"/>
        <rFont val="ＭＳ ゴシック"/>
        <family val="3"/>
        <charset val="128"/>
      </rPr>
      <t>❷人数</t>
    </r>
    <rPh sb="1" eb="3">
      <t>ニンズウ</t>
    </rPh>
    <phoneticPr fontId="2"/>
  </si>
  <si>
    <r>
      <rPr>
        <sz val="12"/>
        <color theme="1"/>
        <rFont val="ＭＳ ゴシック"/>
        <family val="3"/>
        <charset val="128"/>
      </rPr>
      <t>❸賃金総額</t>
    </r>
    <rPh sb="1" eb="3">
      <t>チンギン</t>
    </rPh>
    <rPh sb="3" eb="5">
      <t>ソウガク</t>
    </rPh>
    <phoneticPr fontId="2"/>
  </si>
  <si>
    <r>
      <rPr>
        <sz val="12"/>
        <color theme="1"/>
        <rFont val="ＭＳ ゴシック"/>
        <family val="3"/>
        <charset val="128"/>
      </rPr>
      <t>❸賃金改善額</t>
    </r>
    <rPh sb="1" eb="3">
      <t>チンギン</t>
    </rPh>
    <rPh sb="3" eb="5">
      <t>カイゼン</t>
    </rPh>
    <rPh sb="5" eb="6">
      <t>ガク</t>
    </rPh>
    <phoneticPr fontId="2"/>
  </si>
  <si>
    <r>
      <rPr>
        <sz val="12"/>
        <color theme="1"/>
        <rFont val="ＭＳ ゴシック"/>
        <family val="3"/>
        <charset val="128"/>
      </rPr>
      <t>❸人数</t>
    </r>
    <rPh sb="1" eb="3">
      <t>ニンズウ</t>
    </rPh>
    <phoneticPr fontId="2"/>
  </si>
  <si>
    <r>
      <t>10</t>
    </r>
    <r>
      <rPr>
        <sz val="12"/>
        <color theme="1"/>
        <rFont val="ＭＳ 明朝"/>
        <family val="1"/>
        <charset val="128"/>
      </rPr>
      <t>桁の事業者番号を半角（必ず）で記入（</t>
    </r>
    <r>
      <rPr>
        <sz val="12"/>
        <color theme="1"/>
        <rFont val="Century"/>
        <family val="1"/>
      </rPr>
      <t>2312349876</t>
    </r>
    <r>
      <rPr>
        <sz val="12"/>
        <color theme="1"/>
        <rFont val="ＭＳ 明朝"/>
        <family val="1"/>
        <charset val="128"/>
      </rPr>
      <t>）。</t>
    </r>
    <r>
      <rPr>
        <sz val="12"/>
        <color theme="1"/>
        <rFont val="Century"/>
        <family val="1"/>
      </rPr>
      <t>A,B</t>
    </r>
    <r>
      <rPr>
        <sz val="12"/>
        <color theme="1"/>
        <rFont val="ＭＳ 明朝"/>
        <family val="1"/>
        <charset val="128"/>
      </rPr>
      <t>は半角大文字で記入（</t>
    </r>
    <r>
      <rPr>
        <sz val="12"/>
        <color theme="1"/>
        <rFont val="Century"/>
        <family val="1"/>
      </rPr>
      <t>23A1239876)</t>
    </r>
    <rPh sb="2" eb="3">
      <t>ケタ</t>
    </rPh>
    <rPh sb="4" eb="7">
      <t>ジギョウシャ</t>
    </rPh>
    <rPh sb="7" eb="9">
      <t>バンゴウ</t>
    </rPh>
    <rPh sb="10" eb="12">
      <t>ハンカク</t>
    </rPh>
    <rPh sb="13" eb="14">
      <t>カナラ</t>
    </rPh>
    <rPh sb="17" eb="19">
      <t>キニュウ</t>
    </rPh>
    <rPh sb="36" eb="38">
      <t>ハンカク</t>
    </rPh>
    <rPh sb="38" eb="41">
      <t>オオモジ</t>
    </rPh>
    <rPh sb="42" eb="44">
      <t>キニュウ</t>
    </rPh>
    <phoneticPr fontId="2"/>
  </si>
  <si>
    <r>
      <rPr>
        <sz val="12"/>
        <color theme="1"/>
        <rFont val="ＭＳ Ｐゴシック"/>
        <family val="3"/>
        <charset val="128"/>
      </rPr>
      <t>注意</t>
    </r>
    <rPh sb="0" eb="2">
      <t>チュウイ</t>
    </rPh>
    <phoneticPr fontId="2"/>
  </si>
  <si>
    <r>
      <t>2019</t>
    </r>
    <r>
      <rPr>
        <sz val="12"/>
        <color theme="1"/>
        <rFont val="ＭＳ 明朝"/>
        <family val="1"/>
        <charset val="128"/>
      </rPr>
      <t>年</t>
    </r>
    <r>
      <rPr>
        <sz val="12"/>
        <color theme="1"/>
        <rFont val="Century"/>
        <family val="1"/>
      </rPr>
      <t>10</t>
    </r>
    <r>
      <rPr>
        <sz val="12"/>
        <color theme="1"/>
        <rFont val="ＭＳ 明朝"/>
        <family val="1"/>
        <charset val="128"/>
      </rPr>
      <t>月～</t>
    </r>
    <r>
      <rPr>
        <sz val="12"/>
        <color theme="1"/>
        <rFont val="Century"/>
        <family val="1"/>
      </rPr>
      <t>2020</t>
    </r>
    <r>
      <rPr>
        <sz val="12"/>
        <color theme="1"/>
        <rFont val="ＭＳ 明朝"/>
        <family val="1"/>
        <charset val="128"/>
      </rPr>
      <t>年</t>
    </r>
    <r>
      <rPr>
        <sz val="12"/>
        <color theme="1"/>
        <rFont val="Century"/>
        <family val="1"/>
      </rPr>
      <t>3</t>
    </r>
    <r>
      <rPr>
        <sz val="12"/>
        <color theme="1"/>
        <rFont val="ＭＳ 明朝"/>
        <family val="1"/>
        <charset val="128"/>
      </rPr>
      <t>月までの超過額を含む総額（国保連からの通知は</t>
    </r>
    <r>
      <rPr>
        <sz val="12"/>
        <color theme="1"/>
        <rFont val="Century"/>
        <family val="1"/>
      </rPr>
      <t>2</t>
    </r>
    <r>
      <rPr>
        <sz val="12"/>
        <color theme="1"/>
        <rFont val="ＭＳ 明朝"/>
        <family val="1"/>
        <charset val="128"/>
      </rPr>
      <t>か月遅れることに注意）を記入</t>
    </r>
    <rPh sb="4" eb="5">
      <t>ネン</t>
    </rPh>
    <rPh sb="7" eb="8">
      <t>ガツ</t>
    </rPh>
    <rPh sb="13" eb="14">
      <t>ネン</t>
    </rPh>
    <rPh sb="15" eb="16">
      <t>ガツ</t>
    </rPh>
    <rPh sb="19" eb="22">
      <t>チョウカガク</t>
    </rPh>
    <rPh sb="23" eb="24">
      <t>フク</t>
    </rPh>
    <rPh sb="25" eb="27">
      <t>ソウガク</t>
    </rPh>
    <rPh sb="28" eb="31">
      <t>コクホレン</t>
    </rPh>
    <rPh sb="34" eb="36">
      <t>ツウチ</t>
    </rPh>
    <rPh sb="39" eb="40">
      <t>ツキ</t>
    </rPh>
    <rPh sb="40" eb="41">
      <t>オク</t>
    </rPh>
    <rPh sb="46" eb="48">
      <t>チュウイ</t>
    </rPh>
    <rPh sb="50" eb="52">
      <t>キニュウ</t>
    </rPh>
    <phoneticPr fontId="2"/>
  </si>
  <si>
    <r>
      <rPr>
        <sz val="12"/>
        <color theme="1"/>
        <rFont val="ＭＳ 明朝"/>
        <family val="1"/>
        <charset val="128"/>
      </rPr>
      <t>❶グループの賃金改善額を含む賃金総額（</t>
    </r>
    <r>
      <rPr>
        <sz val="12"/>
        <color theme="1"/>
        <rFont val="Century"/>
        <family val="1"/>
      </rPr>
      <t>2019</t>
    </r>
    <r>
      <rPr>
        <sz val="12"/>
        <color theme="1"/>
        <rFont val="ＭＳ 明朝"/>
        <family val="1"/>
        <charset val="128"/>
      </rPr>
      <t>年</t>
    </r>
    <r>
      <rPr>
        <sz val="12"/>
        <color theme="1"/>
        <rFont val="Century"/>
        <family val="1"/>
      </rPr>
      <t>10</t>
    </r>
    <r>
      <rPr>
        <sz val="12"/>
        <color theme="1"/>
        <rFont val="ＭＳ 明朝"/>
        <family val="1"/>
        <charset val="128"/>
      </rPr>
      <t>月～</t>
    </r>
    <r>
      <rPr>
        <sz val="12"/>
        <color theme="1"/>
        <rFont val="Century"/>
        <family val="1"/>
      </rPr>
      <t>2020</t>
    </r>
    <r>
      <rPr>
        <sz val="12"/>
        <color theme="1"/>
        <rFont val="ＭＳ 明朝"/>
        <family val="1"/>
        <charset val="128"/>
      </rPr>
      <t>年</t>
    </r>
    <r>
      <rPr>
        <sz val="12"/>
        <color theme="1"/>
        <rFont val="Century"/>
        <family val="1"/>
      </rPr>
      <t>3</t>
    </r>
    <r>
      <rPr>
        <sz val="12"/>
        <color theme="1"/>
        <rFont val="ＭＳ 明朝"/>
        <family val="1"/>
        <charset val="128"/>
      </rPr>
      <t>月）</t>
    </r>
    <rPh sb="6" eb="8">
      <t>チンギン</t>
    </rPh>
    <rPh sb="8" eb="10">
      <t>カイゼン</t>
    </rPh>
    <rPh sb="10" eb="11">
      <t>ガク</t>
    </rPh>
    <rPh sb="12" eb="13">
      <t>フク</t>
    </rPh>
    <rPh sb="14" eb="16">
      <t>チンギン</t>
    </rPh>
    <rPh sb="16" eb="18">
      <t>ソウガク</t>
    </rPh>
    <phoneticPr fontId="2"/>
  </si>
  <si>
    <r>
      <rPr>
        <sz val="12"/>
        <color theme="1"/>
        <rFont val="ＭＳ 明朝"/>
        <family val="1"/>
        <charset val="128"/>
      </rPr>
      <t>❶グループの賃金改善額のみ（</t>
    </r>
    <r>
      <rPr>
        <sz val="12"/>
        <color theme="1"/>
        <rFont val="Century"/>
        <family val="1"/>
      </rPr>
      <t>2019</t>
    </r>
    <r>
      <rPr>
        <sz val="12"/>
        <color theme="1"/>
        <rFont val="ＭＳ 明朝"/>
        <family val="1"/>
        <charset val="128"/>
      </rPr>
      <t>年</t>
    </r>
    <r>
      <rPr>
        <sz val="12"/>
        <color theme="1"/>
        <rFont val="Century"/>
        <family val="1"/>
      </rPr>
      <t>10</t>
    </r>
    <r>
      <rPr>
        <sz val="12"/>
        <color theme="1"/>
        <rFont val="ＭＳ 明朝"/>
        <family val="1"/>
        <charset val="128"/>
      </rPr>
      <t>月～</t>
    </r>
    <r>
      <rPr>
        <sz val="12"/>
        <color theme="1"/>
        <rFont val="Century"/>
        <family val="1"/>
      </rPr>
      <t>2020</t>
    </r>
    <r>
      <rPr>
        <sz val="12"/>
        <color theme="1"/>
        <rFont val="ＭＳ 明朝"/>
        <family val="1"/>
        <charset val="128"/>
      </rPr>
      <t>年</t>
    </r>
    <r>
      <rPr>
        <sz val="12"/>
        <color theme="1"/>
        <rFont val="Century"/>
        <family val="1"/>
      </rPr>
      <t>3</t>
    </r>
    <r>
      <rPr>
        <sz val="12"/>
        <color theme="1"/>
        <rFont val="ＭＳ 明朝"/>
        <family val="1"/>
        <charset val="128"/>
      </rPr>
      <t>月）</t>
    </r>
    <rPh sb="6" eb="8">
      <t>チンギン</t>
    </rPh>
    <rPh sb="8" eb="10">
      <t>カイゼン</t>
    </rPh>
    <rPh sb="10" eb="11">
      <t>ガク</t>
    </rPh>
    <phoneticPr fontId="2"/>
  </si>
  <si>
    <r>
      <rPr>
        <sz val="12"/>
        <color theme="1"/>
        <rFont val="ＭＳ 明朝"/>
        <family val="1"/>
        <charset val="128"/>
      </rPr>
      <t>❷グループの賃金改善額を含む賃金総額（</t>
    </r>
    <r>
      <rPr>
        <sz val="12"/>
        <color theme="1"/>
        <rFont val="Century"/>
        <family val="1"/>
      </rPr>
      <t>2019</t>
    </r>
    <r>
      <rPr>
        <sz val="12"/>
        <color theme="1"/>
        <rFont val="ＭＳ 明朝"/>
        <family val="1"/>
        <charset val="128"/>
      </rPr>
      <t>年</t>
    </r>
    <r>
      <rPr>
        <sz val="12"/>
        <color theme="1"/>
        <rFont val="Century"/>
        <family val="1"/>
      </rPr>
      <t>10</t>
    </r>
    <r>
      <rPr>
        <sz val="12"/>
        <color theme="1"/>
        <rFont val="ＭＳ 明朝"/>
        <family val="1"/>
        <charset val="128"/>
      </rPr>
      <t>月～</t>
    </r>
    <r>
      <rPr>
        <sz val="12"/>
        <color theme="1"/>
        <rFont val="Century"/>
        <family val="1"/>
      </rPr>
      <t>2020</t>
    </r>
    <r>
      <rPr>
        <sz val="12"/>
        <color theme="1"/>
        <rFont val="ＭＳ 明朝"/>
        <family val="1"/>
        <charset val="128"/>
      </rPr>
      <t>年</t>
    </r>
    <r>
      <rPr>
        <sz val="12"/>
        <color theme="1"/>
        <rFont val="Century"/>
        <family val="1"/>
      </rPr>
      <t>3</t>
    </r>
    <r>
      <rPr>
        <sz val="12"/>
        <color theme="1"/>
        <rFont val="ＭＳ 明朝"/>
        <family val="1"/>
        <charset val="128"/>
      </rPr>
      <t>月）</t>
    </r>
    <rPh sb="6" eb="8">
      <t>チンギン</t>
    </rPh>
    <rPh sb="8" eb="10">
      <t>カイゼン</t>
    </rPh>
    <rPh sb="10" eb="11">
      <t>ガク</t>
    </rPh>
    <rPh sb="12" eb="13">
      <t>フク</t>
    </rPh>
    <rPh sb="14" eb="16">
      <t>チンギン</t>
    </rPh>
    <rPh sb="16" eb="18">
      <t>ソウガク</t>
    </rPh>
    <phoneticPr fontId="2"/>
  </si>
  <si>
    <r>
      <rPr>
        <sz val="12"/>
        <color theme="1"/>
        <rFont val="ＭＳ 明朝"/>
        <family val="1"/>
        <charset val="128"/>
      </rPr>
      <t>❷グループの賃金改善額のみ（</t>
    </r>
    <r>
      <rPr>
        <sz val="12"/>
        <color theme="1"/>
        <rFont val="Century"/>
        <family val="1"/>
      </rPr>
      <t>2019</t>
    </r>
    <r>
      <rPr>
        <sz val="12"/>
        <color theme="1"/>
        <rFont val="ＭＳ 明朝"/>
        <family val="1"/>
        <charset val="128"/>
      </rPr>
      <t>年</t>
    </r>
    <r>
      <rPr>
        <sz val="12"/>
        <color theme="1"/>
        <rFont val="Century"/>
        <family val="1"/>
      </rPr>
      <t>10</t>
    </r>
    <r>
      <rPr>
        <sz val="12"/>
        <color theme="1"/>
        <rFont val="ＭＳ 明朝"/>
        <family val="1"/>
        <charset val="128"/>
      </rPr>
      <t>月～</t>
    </r>
    <r>
      <rPr>
        <sz val="12"/>
        <color theme="1"/>
        <rFont val="Century"/>
        <family val="1"/>
      </rPr>
      <t>2020</t>
    </r>
    <r>
      <rPr>
        <sz val="12"/>
        <color theme="1"/>
        <rFont val="ＭＳ 明朝"/>
        <family val="1"/>
        <charset val="128"/>
      </rPr>
      <t>年</t>
    </r>
    <r>
      <rPr>
        <sz val="12"/>
        <color theme="1"/>
        <rFont val="Century"/>
        <family val="1"/>
      </rPr>
      <t>3</t>
    </r>
    <r>
      <rPr>
        <sz val="12"/>
        <color theme="1"/>
        <rFont val="ＭＳ 明朝"/>
        <family val="1"/>
        <charset val="128"/>
      </rPr>
      <t>月）</t>
    </r>
    <rPh sb="6" eb="8">
      <t>チンギン</t>
    </rPh>
    <rPh sb="8" eb="10">
      <t>カイゼン</t>
    </rPh>
    <rPh sb="10" eb="11">
      <t>ガク</t>
    </rPh>
    <phoneticPr fontId="2"/>
  </si>
  <si>
    <r>
      <rPr>
        <sz val="12"/>
        <color theme="1"/>
        <rFont val="ＭＳ 明朝"/>
        <family val="1"/>
        <charset val="128"/>
      </rPr>
      <t>❸グループの賃金改善額を含む賃金総額（</t>
    </r>
    <r>
      <rPr>
        <sz val="12"/>
        <color theme="1"/>
        <rFont val="Century"/>
        <family val="1"/>
      </rPr>
      <t>2019</t>
    </r>
    <r>
      <rPr>
        <sz val="12"/>
        <color theme="1"/>
        <rFont val="ＭＳ 明朝"/>
        <family val="1"/>
        <charset val="128"/>
      </rPr>
      <t>年</t>
    </r>
    <r>
      <rPr>
        <sz val="12"/>
        <color theme="1"/>
        <rFont val="Century"/>
        <family val="1"/>
      </rPr>
      <t>10</t>
    </r>
    <r>
      <rPr>
        <sz val="12"/>
        <color theme="1"/>
        <rFont val="ＭＳ 明朝"/>
        <family val="1"/>
        <charset val="128"/>
      </rPr>
      <t>月～</t>
    </r>
    <r>
      <rPr>
        <sz val="12"/>
        <color theme="1"/>
        <rFont val="Century"/>
        <family val="1"/>
      </rPr>
      <t>2020</t>
    </r>
    <r>
      <rPr>
        <sz val="12"/>
        <color theme="1"/>
        <rFont val="ＭＳ 明朝"/>
        <family val="1"/>
        <charset val="128"/>
      </rPr>
      <t>年</t>
    </r>
    <r>
      <rPr>
        <sz val="12"/>
        <color theme="1"/>
        <rFont val="Century"/>
        <family val="1"/>
      </rPr>
      <t>3</t>
    </r>
    <r>
      <rPr>
        <sz val="12"/>
        <color theme="1"/>
        <rFont val="ＭＳ 明朝"/>
        <family val="1"/>
        <charset val="128"/>
      </rPr>
      <t>月）</t>
    </r>
    <rPh sb="6" eb="8">
      <t>チンギン</t>
    </rPh>
    <rPh sb="8" eb="10">
      <t>カイゼン</t>
    </rPh>
    <rPh sb="10" eb="11">
      <t>ガク</t>
    </rPh>
    <rPh sb="12" eb="13">
      <t>フク</t>
    </rPh>
    <rPh sb="14" eb="16">
      <t>チンギン</t>
    </rPh>
    <rPh sb="16" eb="18">
      <t>ソウガク</t>
    </rPh>
    <phoneticPr fontId="2"/>
  </si>
  <si>
    <r>
      <rPr>
        <sz val="12"/>
        <color theme="1"/>
        <rFont val="ＭＳ 明朝"/>
        <family val="1"/>
        <charset val="128"/>
      </rPr>
      <t>❸グループの賃金改善額のみ（</t>
    </r>
    <r>
      <rPr>
        <sz val="12"/>
        <color theme="1"/>
        <rFont val="Century"/>
        <family val="1"/>
      </rPr>
      <t>2019</t>
    </r>
    <r>
      <rPr>
        <sz val="12"/>
        <color theme="1"/>
        <rFont val="ＭＳ 明朝"/>
        <family val="1"/>
        <charset val="128"/>
      </rPr>
      <t>年</t>
    </r>
    <r>
      <rPr>
        <sz val="12"/>
        <color theme="1"/>
        <rFont val="Century"/>
        <family val="1"/>
      </rPr>
      <t>10</t>
    </r>
    <r>
      <rPr>
        <sz val="12"/>
        <color theme="1"/>
        <rFont val="ＭＳ 明朝"/>
        <family val="1"/>
        <charset val="128"/>
      </rPr>
      <t>月～</t>
    </r>
    <r>
      <rPr>
        <sz val="12"/>
        <color theme="1"/>
        <rFont val="Century"/>
        <family val="1"/>
      </rPr>
      <t>2020</t>
    </r>
    <r>
      <rPr>
        <sz val="12"/>
        <color theme="1"/>
        <rFont val="ＭＳ 明朝"/>
        <family val="1"/>
        <charset val="128"/>
      </rPr>
      <t>年</t>
    </r>
    <r>
      <rPr>
        <sz val="12"/>
        <color theme="1"/>
        <rFont val="Century"/>
        <family val="1"/>
      </rPr>
      <t>3</t>
    </r>
    <r>
      <rPr>
        <sz val="12"/>
        <color theme="1"/>
        <rFont val="ＭＳ 明朝"/>
        <family val="1"/>
        <charset val="128"/>
      </rPr>
      <t>月）</t>
    </r>
    <rPh sb="6" eb="8">
      <t>チンギン</t>
    </rPh>
    <rPh sb="8" eb="10">
      <t>カイゼン</t>
    </rPh>
    <rPh sb="10" eb="11">
      <t>ガク</t>
    </rPh>
    <phoneticPr fontId="2"/>
  </si>
  <si>
    <r>
      <rPr>
        <sz val="12"/>
        <color theme="1"/>
        <rFont val="ＭＳ 明朝"/>
        <family val="1"/>
        <charset val="128"/>
      </rPr>
      <t>各セルのメニュー（空白、</t>
    </r>
    <r>
      <rPr>
        <sz val="12"/>
        <color theme="1"/>
        <rFont val="Century"/>
        <family val="1"/>
      </rPr>
      <t>11</t>
    </r>
    <r>
      <rPr>
        <sz val="12"/>
        <color theme="1"/>
        <rFont val="ＭＳ 明朝"/>
        <family val="1"/>
        <charset val="128"/>
      </rPr>
      <t>訪問介護、</t>
    </r>
    <r>
      <rPr>
        <sz val="12"/>
        <color theme="1"/>
        <rFont val="Century"/>
        <family val="1"/>
      </rPr>
      <t>12</t>
    </r>
    <r>
      <rPr>
        <sz val="12"/>
        <color theme="1"/>
        <rFont val="ＭＳ 明朝"/>
        <family val="1"/>
        <charset val="128"/>
      </rPr>
      <t>訪問入浴、・・・）から選択</t>
    </r>
    <rPh sb="0" eb="1">
      <t>カク</t>
    </rPh>
    <rPh sb="9" eb="11">
      <t>クウハク</t>
    </rPh>
    <rPh sb="14" eb="16">
      <t>ホウモン</t>
    </rPh>
    <rPh sb="16" eb="18">
      <t>カイゴ</t>
    </rPh>
    <rPh sb="21" eb="23">
      <t>ホウモン</t>
    </rPh>
    <rPh sb="23" eb="25">
      <t>ニュウヨク</t>
    </rPh>
    <rPh sb="32" eb="34">
      <t>センタク</t>
    </rPh>
    <phoneticPr fontId="2"/>
  </si>
  <si>
    <r>
      <rPr>
        <sz val="8"/>
        <color theme="1"/>
        <rFont val="ＭＳ Ｐゴシック"/>
        <family val="2"/>
        <charset val="128"/>
      </rPr>
      <t>別紙様式３</t>
    </r>
    <r>
      <rPr>
        <sz val="8"/>
        <color theme="1"/>
        <rFont val="Century"/>
        <family val="1"/>
      </rPr>
      <t>(</t>
    </r>
    <r>
      <rPr>
        <sz val="8"/>
        <color theme="1"/>
        <rFont val="ＭＳ Ｐゴシック"/>
        <family val="2"/>
        <charset val="128"/>
      </rPr>
      <t>添付書類３</t>
    </r>
    <r>
      <rPr>
        <sz val="8"/>
        <color theme="1"/>
        <rFont val="Century"/>
        <family val="1"/>
      </rPr>
      <t xml:space="preserve">) </t>
    </r>
    <phoneticPr fontId="7"/>
  </si>
  <si>
    <r>
      <rPr>
        <sz val="11"/>
        <color theme="1"/>
        <rFont val="ＭＳ 明朝"/>
        <family val="1"/>
        <charset val="128"/>
      </rPr>
      <t>介護職員等特定処遇改善加算実績報告書</t>
    </r>
    <r>
      <rPr>
        <sz val="11"/>
        <color theme="1"/>
        <rFont val="Century"/>
        <family val="1"/>
      </rPr>
      <t>(</t>
    </r>
    <r>
      <rPr>
        <sz val="11"/>
        <color theme="1"/>
        <rFont val="ＭＳ 明朝"/>
        <family val="1"/>
        <charset val="128"/>
      </rPr>
      <t>都道府県状況一覧表</t>
    </r>
    <r>
      <rPr>
        <sz val="11"/>
        <color theme="1"/>
        <rFont val="Century"/>
        <family val="1"/>
      </rPr>
      <t>)</t>
    </r>
    <rPh sb="0" eb="2">
      <t>カイゴ</t>
    </rPh>
    <rPh sb="2" eb="4">
      <t>ショクイン</t>
    </rPh>
    <rPh sb="4" eb="5">
      <t>トウ</t>
    </rPh>
    <rPh sb="5" eb="7">
      <t>トクテイ</t>
    </rPh>
    <rPh sb="7" eb="9">
      <t>ショグウ</t>
    </rPh>
    <rPh sb="9" eb="11">
      <t>カイゼン</t>
    </rPh>
    <rPh sb="11" eb="13">
      <t>カサン</t>
    </rPh>
    <rPh sb="13" eb="15">
      <t>ジッセキ</t>
    </rPh>
    <rPh sb="15" eb="18">
      <t>ホウコクショ</t>
    </rPh>
    <rPh sb="19" eb="23">
      <t>トドウフケン</t>
    </rPh>
    <rPh sb="23" eb="25">
      <t>ジョウキョウ</t>
    </rPh>
    <rPh sb="25" eb="27">
      <t>イチラン</t>
    </rPh>
    <rPh sb="27" eb="28">
      <t>ヒョウ</t>
    </rPh>
    <phoneticPr fontId="7"/>
  </si>
  <si>
    <r>
      <rPr>
        <sz val="8"/>
        <color theme="1"/>
        <rFont val="ＭＳ 明朝"/>
        <family val="1"/>
        <charset val="128"/>
      </rPr>
      <t>都道府県</t>
    </r>
    <rPh sb="0" eb="4">
      <t>トドウフケン</t>
    </rPh>
    <phoneticPr fontId="7"/>
  </si>
  <si>
    <r>
      <rPr>
        <sz val="8"/>
        <color theme="1"/>
        <rFont val="ＭＳ 明朝"/>
        <family val="1"/>
        <charset val="128"/>
      </rPr>
      <t>北</t>
    </r>
    <r>
      <rPr>
        <sz val="8"/>
        <color theme="1"/>
        <rFont val="Century"/>
        <family val="1"/>
      </rPr>
      <t xml:space="preserve"> </t>
    </r>
    <r>
      <rPr>
        <sz val="8"/>
        <color theme="1"/>
        <rFont val="ＭＳ 明朝"/>
        <family val="1"/>
        <charset val="128"/>
      </rPr>
      <t>海</t>
    </r>
    <r>
      <rPr>
        <sz val="8"/>
        <color theme="1"/>
        <rFont val="Century"/>
        <family val="1"/>
      </rPr>
      <t xml:space="preserve"> </t>
    </r>
    <r>
      <rPr>
        <sz val="8"/>
        <color theme="1"/>
        <rFont val="ＭＳ 明朝"/>
        <family val="1"/>
        <charset val="128"/>
      </rPr>
      <t>道</t>
    </r>
  </si>
  <si>
    <r>
      <rPr>
        <sz val="8"/>
        <color theme="1"/>
        <rFont val="ＭＳ 明朝"/>
        <family val="1"/>
        <charset val="128"/>
      </rPr>
      <t>青</t>
    </r>
    <r>
      <rPr>
        <sz val="8"/>
        <color theme="1"/>
        <rFont val="Century"/>
        <family val="1"/>
      </rPr>
      <t xml:space="preserve"> </t>
    </r>
    <r>
      <rPr>
        <sz val="8"/>
        <color theme="1"/>
        <rFont val="ＭＳ 明朝"/>
        <family val="1"/>
        <charset val="128"/>
      </rPr>
      <t>森</t>
    </r>
    <r>
      <rPr>
        <sz val="8"/>
        <color theme="1"/>
        <rFont val="Century"/>
        <family val="1"/>
      </rPr>
      <t xml:space="preserve"> </t>
    </r>
    <r>
      <rPr>
        <sz val="8"/>
        <color theme="1"/>
        <rFont val="ＭＳ 明朝"/>
        <family val="1"/>
        <charset val="128"/>
      </rPr>
      <t>県</t>
    </r>
  </si>
  <si>
    <r>
      <rPr>
        <sz val="8"/>
        <color theme="1"/>
        <rFont val="ＭＳ 明朝"/>
        <family val="1"/>
        <charset val="128"/>
      </rPr>
      <t>岩</t>
    </r>
    <r>
      <rPr>
        <sz val="8"/>
        <color theme="1"/>
        <rFont val="Century"/>
        <family val="1"/>
      </rPr>
      <t xml:space="preserve"> </t>
    </r>
    <r>
      <rPr>
        <sz val="8"/>
        <color theme="1"/>
        <rFont val="ＭＳ 明朝"/>
        <family val="1"/>
        <charset val="128"/>
      </rPr>
      <t>手</t>
    </r>
    <r>
      <rPr>
        <sz val="8"/>
        <color theme="1"/>
        <rFont val="Century"/>
        <family val="1"/>
      </rPr>
      <t xml:space="preserve"> </t>
    </r>
    <r>
      <rPr>
        <sz val="8"/>
        <color theme="1"/>
        <rFont val="ＭＳ 明朝"/>
        <family val="1"/>
        <charset val="128"/>
      </rPr>
      <t>県</t>
    </r>
  </si>
  <si>
    <r>
      <rPr>
        <sz val="8"/>
        <color theme="1"/>
        <rFont val="ＭＳ 明朝"/>
        <family val="1"/>
        <charset val="128"/>
      </rPr>
      <t>宮</t>
    </r>
    <r>
      <rPr>
        <sz val="8"/>
        <color theme="1"/>
        <rFont val="Century"/>
        <family val="1"/>
      </rPr>
      <t xml:space="preserve"> </t>
    </r>
    <r>
      <rPr>
        <sz val="8"/>
        <color theme="1"/>
        <rFont val="ＭＳ 明朝"/>
        <family val="1"/>
        <charset val="128"/>
      </rPr>
      <t>城</t>
    </r>
    <r>
      <rPr>
        <sz val="8"/>
        <color theme="1"/>
        <rFont val="Century"/>
        <family val="1"/>
      </rPr>
      <t xml:space="preserve"> </t>
    </r>
    <r>
      <rPr>
        <sz val="8"/>
        <color theme="1"/>
        <rFont val="ＭＳ 明朝"/>
        <family val="1"/>
        <charset val="128"/>
      </rPr>
      <t>県</t>
    </r>
  </si>
  <si>
    <r>
      <rPr>
        <sz val="8"/>
        <color theme="1"/>
        <rFont val="ＭＳ 明朝"/>
        <family val="1"/>
        <charset val="128"/>
      </rPr>
      <t>秋</t>
    </r>
    <r>
      <rPr>
        <sz val="8"/>
        <color theme="1"/>
        <rFont val="Century"/>
        <family val="1"/>
      </rPr>
      <t xml:space="preserve"> </t>
    </r>
    <r>
      <rPr>
        <sz val="8"/>
        <color theme="1"/>
        <rFont val="ＭＳ 明朝"/>
        <family val="1"/>
        <charset val="128"/>
      </rPr>
      <t>田</t>
    </r>
    <r>
      <rPr>
        <sz val="8"/>
        <color theme="1"/>
        <rFont val="Century"/>
        <family val="1"/>
      </rPr>
      <t xml:space="preserve"> </t>
    </r>
    <r>
      <rPr>
        <sz val="8"/>
        <color theme="1"/>
        <rFont val="ＭＳ 明朝"/>
        <family val="1"/>
        <charset val="128"/>
      </rPr>
      <t>県</t>
    </r>
  </si>
  <si>
    <r>
      <rPr>
        <sz val="8"/>
        <color theme="1"/>
        <rFont val="ＭＳ 明朝"/>
        <family val="1"/>
        <charset val="128"/>
      </rPr>
      <t>山</t>
    </r>
    <r>
      <rPr>
        <sz val="8"/>
        <color theme="1"/>
        <rFont val="Century"/>
        <family val="1"/>
      </rPr>
      <t xml:space="preserve"> </t>
    </r>
    <r>
      <rPr>
        <sz val="8"/>
        <color theme="1"/>
        <rFont val="ＭＳ 明朝"/>
        <family val="1"/>
        <charset val="128"/>
      </rPr>
      <t>形</t>
    </r>
    <r>
      <rPr>
        <sz val="8"/>
        <color theme="1"/>
        <rFont val="Century"/>
        <family val="1"/>
      </rPr>
      <t xml:space="preserve"> </t>
    </r>
    <r>
      <rPr>
        <sz val="8"/>
        <color theme="1"/>
        <rFont val="ＭＳ 明朝"/>
        <family val="1"/>
        <charset val="128"/>
      </rPr>
      <t>県</t>
    </r>
  </si>
  <si>
    <r>
      <rPr>
        <sz val="8"/>
        <color theme="1"/>
        <rFont val="ＭＳ 明朝"/>
        <family val="1"/>
        <charset val="128"/>
      </rPr>
      <t>福</t>
    </r>
    <r>
      <rPr>
        <sz val="8"/>
        <color theme="1"/>
        <rFont val="Century"/>
        <family val="1"/>
      </rPr>
      <t xml:space="preserve"> </t>
    </r>
    <r>
      <rPr>
        <sz val="8"/>
        <color theme="1"/>
        <rFont val="ＭＳ 明朝"/>
        <family val="1"/>
        <charset val="128"/>
      </rPr>
      <t>島</t>
    </r>
    <r>
      <rPr>
        <sz val="8"/>
        <color theme="1"/>
        <rFont val="Century"/>
        <family val="1"/>
      </rPr>
      <t xml:space="preserve"> </t>
    </r>
    <r>
      <rPr>
        <sz val="8"/>
        <color theme="1"/>
        <rFont val="ＭＳ 明朝"/>
        <family val="1"/>
        <charset val="128"/>
      </rPr>
      <t>県</t>
    </r>
  </si>
  <si>
    <r>
      <rPr>
        <sz val="8"/>
        <color theme="1"/>
        <rFont val="ＭＳ 明朝"/>
        <family val="1"/>
        <charset val="128"/>
      </rPr>
      <t>茨</t>
    </r>
    <r>
      <rPr>
        <sz val="8"/>
        <color theme="1"/>
        <rFont val="Century"/>
        <family val="1"/>
      </rPr>
      <t xml:space="preserve"> </t>
    </r>
    <r>
      <rPr>
        <sz val="8"/>
        <color theme="1"/>
        <rFont val="ＭＳ 明朝"/>
        <family val="1"/>
        <charset val="128"/>
      </rPr>
      <t>城</t>
    </r>
    <r>
      <rPr>
        <sz val="8"/>
        <color theme="1"/>
        <rFont val="Century"/>
        <family val="1"/>
      </rPr>
      <t xml:space="preserve"> </t>
    </r>
    <r>
      <rPr>
        <sz val="8"/>
        <color theme="1"/>
        <rFont val="ＭＳ 明朝"/>
        <family val="1"/>
        <charset val="128"/>
      </rPr>
      <t>県</t>
    </r>
  </si>
  <si>
    <r>
      <rPr>
        <sz val="8"/>
        <color theme="1"/>
        <rFont val="ＭＳ 明朝"/>
        <family val="1"/>
        <charset val="128"/>
      </rPr>
      <t>栃</t>
    </r>
    <r>
      <rPr>
        <sz val="8"/>
        <color theme="1"/>
        <rFont val="Century"/>
        <family val="1"/>
      </rPr>
      <t xml:space="preserve"> </t>
    </r>
    <r>
      <rPr>
        <sz val="8"/>
        <color theme="1"/>
        <rFont val="ＭＳ 明朝"/>
        <family val="1"/>
        <charset val="128"/>
      </rPr>
      <t>木</t>
    </r>
    <r>
      <rPr>
        <sz val="8"/>
        <color theme="1"/>
        <rFont val="Century"/>
        <family val="1"/>
      </rPr>
      <t xml:space="preserve"> </t>
    </r>
    <r>
      <rPr>
        <sz val="8"/>
        <color theme="1"/>
        <rFont val="ＭＳ 明朝"/>
        <family val="1"/>
        <charset val="128"/>
      </rPr>
      <t>県</t>
    </r>
  </si>
  <si>
    <r>
      <rPr>
        <sz val="8"/>
        <color theme="1"/>
        <rFont val="ＭＳ 明朝"/>
        <family val="1"/>
        <charset val="128"/>
      </rPr>
      <t>群</t>
    </r>
    <r>
      <rPr>
        <sz val="8"/>
        <color theme="1"/>
        <rFont val="Century"/>
        <family val="1"/>
      </rPr>
      <t xml:space="preserve"> </t>
    </r>
    <r>
      <rPr>
        <sz val="8"/>
        <color theme="1"/>
        <rFont val="ＭＳ 明朝"/>
        <family val="1"/>
        <charset val="128"/>
      </rPr>
      <t>馬</t>
    </r>
    <r>
      <rPr>
        <sz val="8"/>
        <color theme="1"/>
        <rFont val="Century"/>
        <family val="1"/>
      </rPr>
      <t xml:space="preserve"> </t>
    </r>
    <r>
      <rPr>
        <sz val="8"/>
        <color theme="1"/>
        <rFont val="ＭＳ 明朝"/>
        <family val="1"/>
        <charset val="128"/>
      </rPr>
      <t>県</t>
    </r>
  </si>
  <si>
    <r>
      <rPr>
        <sz val="8"/>
        <color theme="1"/>
        <rFont val="ＭＳ 明朝"/>
        <family val="1"/>
        <charset val="128"/>
      </rPr>
      <t>埼</t>
    </r>
    <r>
      <rPr>
        <sz val="8"/>
        <color theme="1"/>
        <rFont val="Century"/>
        <family val="1"/>
      </rPr>
      <t xml:space="preserve"> </t>
    </r>
    <r>
      <rPr>
        <sz val="8"/>
        <color theme="1"/>
        <rFont val="ＭＳ 明朝"/>
        <family val="1"/>
        <charset val="128"/>
      </rPr>
      <t>玉</t>
    </r>
    <r>
      <rPr>
        <sz val="8"/>
        <color theme="1"/>
        <rFont val="Century"/>
        <family val="1"/>
      </rPr>
      <t xml:space="preserve"> </t>
    </r>
    <r>
      <rPr>
        <sz val="8"/>
        <color theme="1"/>
        <rFont val="ＭＳ 明朝"/>
        <family val="1"/>
        <charset val="128"/>
      </rPr>
      <t>県</t>
    </r>
  </si>
  <si>
    <r>
      <rPr>
        <sz val="8"/>
        <color theme="1"/>
        <rFont val="ＭＳ 明朝"/>
        <family val="1"/>
        <charset val="128"/>
      </rPr>
      <t>千</t>
    </r>
    <r>
      <rPr>
        <sz val="8"/>
        <color theme="1"/>
        <rFont val="Century"/>
        <family val="1"/>
      </rPr>
      <t xml:space="preserve"> </t>
    </r>
    <r>
      <rPr>
        <sz val="8"/>
        <color theme="1"/>
        <rFont val="ＭＳ 明朝"/>
        <family val="1"/>
        <charset val="128"/>
      </rPr>
      <t>葉</t>
    </r>
    <r>
      <rPr>
        <sz val="8"/>
        <color theme="1"/>
        <rFont val="Century"/>
        <family val="1"/>
      </rPr>
      <t xml:space="preserve"> </t>
    </r>
    <r>
      <rPr>
        <sz val="8"/>
        <color theme="1"/>
        <rFont val="ＭＳ 明朝"/>
        <family val="1"/>
        <charset val="128"/>
      </rPr>
      <t>県</t>
    </r>
  </si>
  <si>
    <r>
      <rPr>
        <sz val="8"/>
        <color theme="1"/>
        <rFont val="ＭＳ 明朝"/>
        <family val="1"/>
        <charset val="128"/>
      </rPr>
      <t>東</t>
    </r>
    <r>
      <rPr>
        <sz val="8"/>
        <color theme="1"/>
        <rFont val="Century"/>
        <family val="1"/>
      </rPr>
      <t xml:space="preserve"> </t>
    </r>
    <r>
      <rPr>
        <sz val="8"/>
        <color theme="1"/>
        <rFont val="ＭＳ 明朝"/>
        <family val="1"/>
        <charset val="128"/>
      </rPr>
      <t>京</t>
    </r>
    <r>
      <rPr>
        <sz val="8"/>
        <color theme="1"/>
        <rFont val="Century"/>
        <family val="1"/>
      </rPr>
      <t xml:space="preserve"> </t>
    </r>
    <r>
      <rPr>
        <sz val="8"/>
        <color theme="1"/>
        <rFont val="ＭＳ 明朝"/>
        <family val="1"/>
        <charset val="128"/>
      </rPr>
      <t>都</t>
    </r>
  </si>
  <si>
    <r>
      <rPr>
        <sz val="8"/>
        <color theme="1"/>
        <rFont val="ＭＳ 明朝"/>
        <family val="1"/>
        <charset val="128"/>
      </rPr>
      <t>神奈川県</t>
    </r>
  </si>
  <si>
    <r>
      <rPr>
        <sz val="8"/>
        <color theme="1"/>
        <rFont val="ＭＳ 明朝"/>
        <family val="1"/>
        <charset val="128"/>
      </rPr>
      <t>新</t>
    </r>
    <r>
      <rPr>
        <sz val="8"/>
        <color theme="1"/>
        <rFont val="Century"/>
        <family val="1"/>
      </rPr>
      <t xml:space="preserve"> </t>
    </r>
    <r>
      <rPr>
        <sz val="8"/>
        <color theme="1"/>
        <rFont val="ＭＳ 明朝"/>
        <family val="1"/>
        <charset val="128"/>
      </rPr>
      <t>潟</t>
    </r>
    <r>
      <rPr>
        <sz val="8"/>
        <color theme="1"/>
        <rFont val="Century"/>
        <family val="1"/>
      </rPr>
      <t xml:space="preserve"> </t>
    </r>
    <r>
      <rPr>
        <sz val="8"/>
        <color theme="1"/>
        <rFont val="ＭＳ 明朝"/>
        <family val="1"/>
        <charset val="128"/>
      </rPr>
      <t>県</t>
    </r>
  </si>
  <si>
    <r>
      <rPr>
        <sz val="8"/>
        <color theme="1"/>
        <rFont val="ＭＳ 明朝"/>
        <family val="1"/>
        <charset val="128"/>
      </rPr>
      <t>富</t>
    </r>
    <r>
      <rPr>
        <sz val="8"/>
        <color theme="1"/>
        <rFont val="Century"/>
        <family val="1"/>
      </rPr>
      <t xml:space="preserve"> </t>
    </r>
    <r>
      <rPr>
        <sz val="8"/>
        <color theme="1"/>
        <rFont val="ＭＳ 明朝"/>
        <family val="1"/>
        <charset val="128"/>
      </rPr>
      <t>山</t>
    </r>
    <r>
      <rPr>
        <sz val="8"/>
        <color theme="1"/>
        <rFont val="Century"/>
        <family val="1"/>
      </rPr>
      <t xml:space="preserve"> </t>
    </r>
    <r>
      <rPr>
        <sz val="8"/>
        <color theme="1"/>
        <rFont val="ＭＳ 明朝"/>
        <family val="1"/>
        <charset val="128"/>
      </rPr>
      <t>県</t>
    </r>
  </si>
  <si>
    <r>
      <rPr>
        <sz val="8"/>
        <color theme="1"/>
        <rFont val="ＭＳ 明朝"/>
        <family val="1"/>
        <charset val="128"/>
      </rPr>
      <t>石</t>
    </r>
    <r>
      <rPr>
        <sz val="8"/>
        <color theme="1"/>
        <rFont val="Century"/>
        <family val="1"/>
      </rPr>
      <t xml:space="preserve"> </t>
    </r>
    <r>
      <rPr>
        <sz val="8"/>
        <color theme="1"/>
        <rFont val="ＭＳ 明朝"/>
        <family val="1"/>
        <charset val="128"/>
      </rPr>
      <t>川</t>
    </r>
    <r>
      <rPr>
        <sz val="8"/>
        <color theme="1"/>
        <rFont val="Century"/>
        <family val="1"/>
      </rPr>
      <t xml:space="preserve"> </t>
    </r>
    <r>
      <rPr>
        <sz val="8"/>
        <color theme="1"/>
        <rFont val="ＭＳ 明朝"/>
        <family val="1"/>
        <charset val="128"/>
      </rPr>
      <t>県</t>
    </r>
  </si>
  <si>
    <r>
      <rPr>
        <sz val="8"/>
        <color theme="1"/>
        <rFont val="ＭＳ 明朝"/>
        <family val="1"/>
        <charset val="128"/>
      </rPr>
      <t>福</t>
    </r>
    <r>
      <rPr>
        <sz val="8"/>
        <color theme="1"/>
        <rFont val="Century"/>
        <family val="1"/>
      </rPr>
      <t xml:space="preserve"> </t>
    </r>
    <r>
      <rPr>
        <sz val="8"/>
        <color theme="1"/>
        <rFont val="ＭＳ 明朝"/>
        <family val="1"/>
        <charset val="128"/>
      </rPr>
      <t>井</t>
    </r>
    <r>
      <rPr>
        <sz val="8"/>
        <color theme="1"/>
        <rFont val="Century"/>
        <family val="1"/>
      </rPr>
      <t xml:space="preserve"> </t>
    </r>
    <r>
      <rPr>
        <sz val="8"/>
        <color theme="1"/>
        <rFont val="ＭＳ 明朝"/>
        <family val="1"/>
        <charset val="128"/>
      </rPr>
      <t>県</t>
    </r>
  </si>
  <si>
    <r>
      <rPr>
        <sz val="8"/>
        <color theme="1"/>
        <rFont val="ＭＳ 明朝"/>
        <family val="1"/>
        <charset val="128"/>
      </rPr>
      <t>山</t>
    </r>
    <r>
      <rPr>
        <sz val="8"/>
        <color theme="1"/>
        <rFont val="Century"/>
        <family val="1"/>
      </rPr>
      <t xml:space="preserve"> </t>
    </r>
    <r>
      <rPr>
        <sz val="8"/>
        <color theme="1"/>
        <rFont val="ＭＳ 明朝"/>
        <family val="1"/>
        <charset val="128"/>
      </rPr>
      <t>梨</t>
    </r>
    <r>
      <rPr>
        <sz val="8"/>
        <color theme="1"/>
        <rFont val="Century"/>
        <family val="1"/>
      </rPr>
      <t xml:space="preserve"> </t>
    </r>
    <r>
      <rPr>
        <sz val="8"/>
        <color theme="1"/>
        <rFont val="ＭＳ 明朝"/>
        <family val="1"/>
        <charset val="128"/>
      </rPr>
      <t>県</t>
    </r>
  </si>
  <si>
    <r>
      <rPr>
        <sz val="8"/>
        <color theme="1"/>
        <rFont val="ＭＳ 明朝"/>
        <family val="1"/>
        <charset val="128"/>
      </rPr>
      <t>長</t>
    </r>
    <r>
      <rPr>
        <sz val="8"/>
        <color theme="1"/>
        <rFont val="Century"/>
        <family val="1"/>
      </rPr>
      <t xml:space="preserve"> </t>
    </r>
    <r>
      <rPr>
        <sz val="8"/>
        <color theme="1"/>
        <rFont val="ＭＳ 明朝"/>
        <family val="1"/>
        <charset val="128"/>
      </rPr>
      <t>野</t>
    </r>
    <r>
      <rPr>
        <sz val="8"/>
        <color theme="1"/>
        <rFont val="Century"/>
        <family val="1"/>
      </rPr>
      <t xml:space="preserve"> </t>
    </r>
    <r>
      <rPr>
        <sz val="8"/>
        <color theme="1"/>
        <rFont val="ＭＳ 明朝"/>
        <family val="1"/>
        <charset val="128"/>
      </rPr>
      <t>県</t>
    </r>
  </si>
  <si>
    <r>
      <rPr>
        <sz val="8"/>
        <color theme="1"/>
        <rFont val="ＭＳ 明朝"/>
        <family val="1"/>
        <charset val="128"/>
      </rPr>
      <t>岐</t>
    </r>
    <r>
      <rPr>
        <sz val="8"/>
        <color theme="1"/>
        <rFont val="Century"/>
        <family val="1"/>
      </rPr>
      <t xml:space="preserve"> </t>
    </r>
    <r>
      <rPr>
        <sz val="8"/>
        <color theme="1"/>
        <rFont val="ＭＳ 明朝"/>
        <family val="1"/>
        <charset val="128"/>
      </rPr>
      <t>阜</t>
    </r>
    <r>
      <rPr>
        <sz val="8"/>
        <color theme="1"/>
        <rFont val="Century"/>
        <family val="1"/>
      </rPr>
      <t xml:space="preserve"> </t>
    </r>
    <r>
      <rPr>
        <sz val="8"/>
        <color theme="1"/>
        <rFont val="ＭＳ 明朝"/>
        <family val="1"/>
        <charset val="128"/>
      </rPr>
      <t>県</t>
    </r>
  </si>
  <si>
    <r>
      <rPr>
        <sz val="8"/>
        <color theme="1"/>
        <rFont val="ＭＳ 明朝"/>
        <family val="1"/>
        <charset val="128"/>
      </rPr>
      <t>静</t>
    </r>
    <r>
      <rPr>
        <sz val="8"/>
        <color theme="1"/>
        <rFont val="Century"/>
        <family val="1"/>
      </rPr>
      <t xml:space="preserve"> </t>
    </r>
    <r>
      <rPr>
        <sz val="8"/>
        <color theme="1"/>
        <rFont val="ＭＳ 明朝"/>
        <family val="1"/>
        <charset val="128"/>
      </rPr>
      <t>岡</t>
    </r>
    <r>
      <rPr>
        <sz val="8"/>
        <color theme="1"/>
        <rFont val="Century"/>
        <family val="1"/>
      </rPr>
      <t xml:space="preserve"> </t>
    </r>
    <r>
      <rPr>
        <sz val="8"/>
        <color theme="1"/>
        <rFont val="ＭＳ 明朝"/>
        <family val="1"/>
        <charset val="128"/>
      </rPr>
      <t>県</t>
    </r>
  </si>
  <si>
    <r>
      <rPr>
        <sz val="11"/>
        <color rgb="FFFF0000"/>
        <rFont val="ＭＳ Ｐゴシック"/>
        <family val="2"/>
        <charset val="128"/>
      </rPr>
      <t>※愛知県分について添付資料２から自動で入力されます。
その他については、直接入力してください。</t>
    </r>
    <rPh sb="1" eb="4">
      <t>アイチケン</t>
    </rPh>
    <rPh sb="4" eb="5">
      <t>ブン</t>
    </rPh>
    <rPh sb="9" eb="11">
      <t>テンプ</t>
    </rPh>
    <rPh sb="11" eb="13">
      <t>シリョウ</t>
    </rPh>
    <rPh sb="16" eb="18">
      <t>ジドウ</t>
    </rPh>
    <rPh sb="19" eb="21">
      <t>ニュウリョク</t>
    </rPh>
    <rPh sb="29" eb="30">
      <t>タ</t>
    </rPh>
    <rPh sb="36" eb="38">
      <t>チョクセツ</t>
    </rPh>
    <rPh sb="38" eb="40">
      <t>ニュウリョク</t>
    </rPh>
    <phoneticPr fontId="7"/>
  </si>
  <si>
    <r>
      <rPr>
        <sz val="8"/>
        <color theme="1"/>
        <rFont val="ＭＳ 明朝"/>
        <family val="1"/>
        <charset val="128"/>
      </rPr>
      <t>三</t>
    </r>
    <r>
      <rPr>
        <sz val="8"/>
        <color theme="1"/>
        <rFont val="Century"/>
        <family val="1"/>
      </rPr>
      <t xml:space="preserve"> </t>
    </r>
    <r>
      <rPr>
        <sz val="8"/>
        <color theme="1"/>
        <rFont val="ＭＳ 明朝"/>
        <family val="1"/>
        <charset val="128"/>
      </rPr>
      <t>重</t>
    </r>
    <r>
      <rPr>
        <sz val="8"/>
        <color theme="1"/>
        <rFont val="Century"/>
        <family val="1"/>
      </rPr>
      <t xml:space="preserve"> </t>
    </r>
    <r>
      <rPr>
        <sz val="8"/>
        <color theme="1"/>
        <rFont val="ＭＳ 明朝"/>
        <family val="1"/>
        <charset val="128"/>
      </rPr>
      <t>県</t>
    </r>
  </si>
  <si>
    <r>
      <rPr>
        <sz val="8"/>
        <color theme="1"/>
        <rFont val="ＭＳ 明朝"/>
        <family val="1"/>
        <charset val="128"/>
      </rPr>
      <t>滋</t>
    </r>
    <r>
      <rPr>
        <sz val="8"/>
        <color theme="1"/>
        <rFont val="Century"/>
        <family val="1"/>
      </rPr>
      <t xml:space="preserve"> </t>
    </r>
    <r>
      <rPr>
        <sz val="8"/>
        <color theme="1"/>
        <rFont val="ＭＳ 明朝"/>
        <family val="1"/>
        <charset val="128"/>
      </rPr>
      <t>賀</t>
    </r>
    <r>
      <rPr>
        <sz val="8"/>
        <color theme="1"/>
        <rFont val="Century"/>
        <family val="1"/>
      </rPr>
      <t xml:space="preserve"> </t>
    </r>
    <r>
      <rPr>
        <sz val="8"/>
        <color theme="1"/>
        <rFont val="ＭＳ 明朝"/>
        <family val="1"/>
        <charset val="128"/>
      </rPr>
      <t>県</t>
    </r>
  </si>
  <si>
    <r>
      <rPr>
        <sz val="8"/>
        <color theme="1"/>
        <rFont val="ＭＳ 明朝"/>
        <family val="1"/>
        <charset val="128"/>
      </rPr>
      <t>京</t>
    </r>
    <r>
      <rPr>
        <sz val="8"/>
        <color theme="1"/>
        <rFont val="Century"/>
        <family val="1"/>
      </rPr>
      <t xml:space="preserve"> </t>
    </r>
    <r>
      <rPr>
        <sz val="8"/>
        <color theme="1"/>
        <rFont val="ＭＳ 明朝"/>
        <family val="1"/>
        <charset val="128"/>
      </rPr>
      <t>都</t>
    </r>
    <r>
      <rPr>
        <sz val="8"/>
        <color theme="1"/>
        <rFont val="Century"/>
        <family val="1"/>
      </rPr>
      <t xml:space="preserve"> </t>
    </r>
    <r>
      <rPr>
        <sz val="8"/>
        <color theme="1"/>
        <rFont val="ＭＳ 明朝"/>
        <family val="1"/>
        <charset val="128"/>
      </rPr>
      <t>府</t>
    </r>
  </si>
  <si>
    <r>
      <rPr>
        <sz val="8"/>
        <color theme="1"/>
        <rFont val="ＭＳ 明朝"/>
        <family val="1"/>
        <charset val="128"/>
      </rPr>
      <t>大</t>
    </r>
    <r>
      <rPr>
        <sz val="8"/>
        <color theme="1"/>
        <rFont val="Century"/>
        <family val="1"/>
      </rPr>
      <t xml:space="preserve"> </t>
    </r>
    <r>
      <rPr>
        <sz val="8"/>
        <color theme="1"/>
        <rFont val="ＭＳ 明朝"/>
        <family val="1"/>
        <charset val="128"/>
      </rPr>
      <t>阪</t>
    </r>
    <r>
      <rPr>
        <sz val="8"/>
        <color theme="1"/>
        <rFont val="Century"/>
        <family val="1"/>
      </rPr>
      <t xml:space="preserve"> </t>
    </r>
    <r>
      <rPr>
        <sz val="8"/>
        <color theme="1"/>
        <rFont val="ＭＳ 明朝"/>
        <family val="1"/>
        <charset val="128"/>
      </rPr>
      <t>府</t>
    </r>
  </si>
  <si>
    <r>
      <rPr>
        <sz val="8"/>
        <color theme="1"/>
        <rFont val="ＭＳ 明朝"/>
        <family val="1"/>
        <charset val="128"/>
      </rPr>
      <t>兵</t>
    </r>
    <r>
      <rPr>
        <sz val="8"/>
        <color theme="1"/>
        <rFont val="Century"/>
        <family val="1"/>
      </rPr>
      <t xml:space="preserve"> </t>
    </r>
    <r>
      <rPr>
        <sz val="8"/>
        <color theme="1"/>
        <rFont val="ＭＳ 明朝"/>
        <family val="1"/>
        <charset val="128"/>
      </rPr>
      <t>庫</t>
    </r>
    <r>
      <rPr>
        <sz val="8"/>
        <color theme="1"/>
        <rFont val="Century"/>
        <family val="1"/>
      </rPr>
      <t xml:space="preserve"> </t>
    </r>
    <r>
      <rPr>
        <sz val="8"/>
        <color theme="1"/>
        <rFont val="ＭＳ 明朝"/>
        <family val="1"/>
        <charset val="128"/>
      </rPr>
      <t>県</t>
    </r>
  </si>
  <si>
    <r>
      <rPr>
        <sz val="8"/>
        <color theme="1"/>
        <rFont val="ＭＳ 明朝"/>
        <family val="1"/>
        <charset val="128"/>
      </rPr>
      <t>奈</t>
    </r>
    <r>
      <rPr>
        <sz val="8"/>
        <color theme="1"/>
        <rFont val="Century"/>
        <family val="1"/>
      </rPr>
      <t xml:space="preserve"> </t>
    </r>
    <r>
      <rPr>
        <sz val="8"/>
        <color theme="1"/>
        <rFont val="ＭＳ 明朝"/>
        <family val="1"/>
        <charset val="128"/>
      </rPr>
      <t>良</t>
    </r>
    <r>
      <rPr>
        <sz val="8"/>
        <color theme="1"/>
        <rFont val="Century"/>
        <family val="1"/>
      </rPr>
      <t xml:space="preserve"> </t>
    </r>
    <r>
      <rPr>
        <sz val="8"/>
        <color theme="1"/>
        <rFont val="ＭＳ 明朝"/>
        <family val="1"/>
        <charset val="128"/>
      </rPr>
      <t>県</t>
    </r>
  </si>
  <si>
    <r>
      <rPr>
        <sz val="8"/>
        <color theme="1"/>
        <rFont val="ＭＳ 明朝"/>
        <family val="1"/>
        <charset val="128"/>
      </rPr>
      <t>和歌山県</t>
    </r>
  </si>
  <si>
    <r>
      <rPr>
        <sz val="8"/>
        <color theme="1"/>
        <rFont val="ＭＳ 明朝"/>
        <family val="1"/>
        <charset val="128"/>
      </rPr>
      <t>鳥</t>
    </r>
    <r>
      <rPr>
        <sz val="8"/>
        <color theme="1"/>
        <rFont val="Century"/>
        <family val="1"/>
      </rPr>
      <t xml:space="preserve"> </t>
    </r>
    <r>
      <rPr>
        <sz val="8"/>
        <color theme="1"/>
        <rFont val="ＭＳ 明朝"/>
        <family val="1"/>
        <charset val="128"/>
      </rPr>
      <t>取</t>
    </r>
    <r>
      <rPr>
        <sz val="8"/>
        <color theme="1"/>
        <rFont val="Century"/>
        <family val="1"/>
      </rPr>
      <t xml:space="preserve"> </t>
    </r>
    <r>
      <rPr>
        <sz val="8"/>
        <color theme="1"/>
        <rFont val="ＭＳ 明朝"/>
        <family val="1"/>
        <charset val="128"/>
      </rPr>
      <t>県</t>
    </r>
  </si>
  <si>
    <r>
      <rPr>
        <sz val="8"/>
        <color theme="1"/>
        <rFont val="ＭＳ 明朝"/>
        <family val="1"/>
        <charset val="128"/>
      </rPr>
      <t>島</t>
    </r>
    <r>
      <rPr>
        <sz val="8"/>
        <color theme="1"/>
        <rFont val="Century"/>
        <family val="1"/>
      </rPr>
      <t xml:space="preserve"> </t>
    </r>
    <r>
      <rPr>
        <sz val="8"/>
        <color theme="1"/>
        <rFont val="ＭＳ 明朝"/>
        <family val="1"/>
        <charset val="128"/>
      </rPr>
      <t>根</t>
    </r>
    <r>
      <rPr>
        <sz val="8"/>
        <color theme="1"/>
        <rFont val="Century"/>
        <family val="1"/>
      </rPr>
      <t xml:space="preserve"> </t>
    </r>
    <r>
      <rPr>
        <sz val="8"/>
        <color theme="1"/>
        <rFont val="ＭＳ 明朝"/>
        <family val="1"/>
        <charset val="128"/>
      </rPr>
      <t>県</t>
    </r>
  </si>
  <si>
    <r>
      <rPr>
        <sz val="8"/>
        <color theme="1"/>
        <rFont val="ＭＳ 明朝"/>
        <family val="1"/>
        <charset val="128"/>
      </rPr>
      <t>岡</t>
    </r>
    <r>
      <rPr>
        <sz val="8"/>
        <color theme="1"/>
        <rFont val="Century"/>
        <family val="1"/>
      </rPr>
      <t xml:space="preserve"> </t>
    </r>
    <r>
      <rPr>
        <sz val="8"/>
        <color theme="1"/>
        <rFont val="ＭＳ 明朝"/>
        <family val="1"/>
        <charset val="128"/>
      </rPr>
      <t>山</t>
    </r>
    <r>
      <rPr>
        <sz val="8"/>
        <color theme="1"/>
        <rFont val="Century"/>
        <family val="1"/>
      </rPr>
      <t xml:space="preserve"> </t>
    </r>
    <r>
      <rPr>
        <sz val="8"/>
        <color theme="1"/>
        <rFont val="ＭＳ 明朝"/>
        <family val="1"/>
        <charset val="128"/>
      </rPr>
      <t>県</t>
    </r>
  </si>
  <si>
    <r>
      <rPr>
        <sz val="8"/>
        <color theme="1"/>
        <rFont val="ＭＳ 明朝"/>
        <family val="1"/>
        <charset val="128"/>
      </rPr>
      <t>広</t>
    </r>
    <r>
      <rPr>
        <sz val="8"/>
        <color theme="1"/>
        <rFont val="Century"/>
        <family val="1"/>
      </rPr>
      <t xml:space="preserve"> </t>
    </r>
    <r>
      <rPr>
        <sz val="8"/>
        <color theme="1"/>
        <rFont val="ＭＳ 明朝"/>
        <family val="1"/>
        <charset val="128"/>
      </rPr>
      <t>島</t>
    </r>
    <r>
      <rPr>
        <sz val="8"/>
        <color theme="1"/>
        <rFont val="Century"/>
        <family val="1"/>
      </rPr>
      <t xml:space="preserve"> </t>
    </r>
    <r>
      <rPr>
        <sz val="8"/>
        <color theme="1"/>
        <rFont val="ＭＳ 明朝"/>
        <family val="1"/>
        <charset val="128"/>
      </rPr>
      <t>県</t>
    </r>
  </si>
  <si>
    <r>
      <rPr>
        <sz val="8"/>
        <color theme="1"/>
        <rFont val="ＭＳ 明朝"/>
        <family val="1"/>
        <charset val="128"/>
      </rPr>
      <t>山</t>
    </r>
    <r>
      <rPr>
        <sz val="8"/>
        <color theme="1"/>
        <rFont val="Century"/>
        <family val="1"/>
      </rPr>
      <t xml:space="preserve"> </t>
    </r>
    <r>
      <rPr>
        <sz val="8"/>
        <color theme="1"/>
        <rFont val="ＭＳ 明朝"/>
        <family val="1"/>
        <charset val="128"/>
      </rPr>
      <t>口</t>
    </r>
    <r>
      <rPr>
        <sz val="8"/>
        <color theme="1"/>
        <rFont val="Century"/>
        <family val="1"/>
      </rPr>
      <t xml:space="preserve"> </t>
    </r>
    <r>
      <rPr>
        <sz val="8"/>
        <color theme="1"/>
        <rFont val="ＭＳ 明朝"/>
        <family val="1"/>
        <charset val="128"/>
      </rPr>
      <t>県</t>
    </r>
  </si>
  <si>
    <r>
      <rPr>
        <sz val="8"/>
        <color theme="1"/>
        <rFont val="ＭＳ 明朝"/>
        <family val="1"/>
        <charset val="128"/>
      </rPr>
      <t>徳</t>
    </r>
    <r>
      <rPr>
        <sz val="8"/>
        <color theme="1"/>
        <rFont val="Century"/>
        <family val="1"/>
      </rPr>
      <t xml:space="preserve"> </t>
    </r>
    <r>
      <rPr>
        <sz val="8"/>
        <color theme="1"/>
        <rFont val="ＭＳ 明朝"/>
        <family val="1"/>
        <charset val="128"/>
      </rPr>
      <t>島</t>
    </r>
    <r>
      <rPr>
        <sz val="8"/>
        <color theme="1"/>
        <rFont val="Century"/>
        <family val="1"/>
      </rPr>
      <t xml:space="preserve"> </t>
    </r>
    <r>
      <rPr>
        <sz val="8"/>
        <color theme="1"/>
        <rFont val="ＭＳ 明朝"/>
        <family val="1"/>
        <charset val="128"/>
      </rPr>
      <t>県</t>
    </r>
  </si>
  <si>
    <r>
      <rPr>
        <sz val="8"/>
        <color theme="1"/>
        <rFont val="ＭＳ 明朝"/>
        <family val="1"/>
        <charset val="128"/>
      </rPr>
      <t>香</t>
    </r>
    <r>
      <rPr>
        <sz val="8"/>
        <color theme="1"/>
        <rFont val="Century"/>
        <family val="1"/>
      </rPr>
      <t xml:space="preserve"> </t>
    </r>
    <r>
      <rPr>
        <sz val="8"/>
        <color theme="1"/>
        <rFont val="ＭＳ 明朝"/>
        <family val="1"/>
        <charset val="128"/>
      </rPr>
      <t>川</t>
    </r>
    <r>
      <rPr>
        <sz val="8"/>
        <color theme="1"/>
        <rFont val="Century"/>
        <family val="1"/>
      </rPr>
      <t xml:space="preserve"> </t>
    </r>
    <r>
      <rPr>
        <sz val="8"/>
        <color theme="1"/>
        <rFont val="ＭＳ 明朝"/>
        <family val="1"/>
        <charset val="128"/>
      </rPr>
      <t>県</t>
    </r>
  </si>
  <si>
    <r>
      <rPr>
        <sz val="8"/>
        <color theme="1"/>
        <rFont val="ＭＳ 明朝"/>
        <family val="1"/>
        <charset val="128"/>
      </rPr>
      <t>愛</t>
    </r>
    <r>
      <rPr>
        <sz val="8"/>
        <color theme="1"/>
        <rFont val="Century"/>
        <family val="1"/>
      </rPr>
      <t xml:space="preserve"> </t>
    </r>
    <r>
      <rPr>
        <sz val="8"/>
        <color theme="1"/>
        <rFont val="ＭＳ 明朝"/>
        <family val="1"/>
        <charset val="128"/>
      </rPr>
      <t>媛</t>
    </r>
    <r>
      <rPr>
        <sz val="8"/>
        <color theme="1"/>
        <rFont val="Century"/>
        <family val="1"/>
      </rPr>
      <t xml:space="preserve"> </t>
    </r>
    <r>
      <rPr>
        <sz val="8"/>
        <color theme="1"/>
        <rFont val="ＭＳ 明朝"/>
        <family val="1"/>
        <charset val="128"/>
      </rPr>
      <t>県</t>
    </r>
  </si>
  <si>
    <r>
      <rPr>
        <sz val="8"/>
        <color theme="1"/>
        <rFont val="ＭＳ 明朝"/>
        <family val="1"/>
        <charset val="128"/>
      </rPr>
      <t>高</t>
    </r>
    <r>
      <rPr>
        <sz val="8"/>
        <color theme="1"/>
        <rFont val="Century"/>
        <family val="1"/>
      </rPr>
      <t xml:space="preserve"> </t>
    </r>
    <r>
      <rPr>
        <sz val="8"/>
        <color theme="1"/>
        <rFont val="ＭＳ 明朝"/>
        <family val="1"/>
        <charset val="128"/>
      </rPr>
      <t>知</t>
    </r>
    <r>
      <rPr>
        <sz val="8"/>
        <color theme="1"/>
        <rFont val="Century"/>
        <family val="1"/>
      </rPr>
      <t xml:space="preserve"> </t>
    </r>
    <r>
      <rPr>
        <sz val="8"/>
        <color theme="1"/>
        <rFont val="ＭＳ 明朝"/>
        <family val="1"/>
        <charset val="128"/>
      </rPr>
      <t>県</t>
    </r>
  </si>
  <si>
    <r>
      <rPr>
        <sz val="8"/>
        <color theme="1"/>
        <rFont val="ＭＳ 明朝"/>
        <family val="1"/>
        <charset val="128"/>
      </rPr>
      <t>福</t>
    </r>
    <r>
      <rPr>
        <sz val="8"/>
        <color theme="1"/>
        <rFont val="Century"/>
        <family val="1"/>
      </rPr>
      <t xml:space="preserve"> </t>
    </r>
    <r>
      <rPr>
        <sz val="8"/>
        <color theme="1"/>
        <rFont val="ＭＳ 明朝"/>
        <family val="1"/>
        <charset val="128"/>
      </rPr>
      <t>岡</t>
    </r>
    <r>
      <rPr>
        <sz val="8"/>
        <color theme="1"/>
        <rFont val="Century"/>
        <family val="1"/>
      </rPr>
      <t xml:space="preserve"> </t>
    </r>
    <r>
      <rPr>
        <sz val="8"/>
        <color theme="1"/>
        <rFont val="ＭＳ 明朝"/>
        <family val="1"/>
        <charset val="128"/>
      </rPr>
      <t>県</t>
    </r>
  </si>
  <si>
    <r>
      <rPr>
        <sz val="8"/>
        <color theme="1"/>
        <rFont val="ＭＳ 明朝"/>
        <family val="1"/>
        <charset val="128"/>
      </rPr>
      <t>佐</t>
    </r>
    <r>
      <rPr>
        <sz val="8"/>
        <color theme="1"/>
        <rFont val="Century"/>
        <family val="1"/>
      </rPr>
      <t xml:space="preserve"> </t>
    </r>
    <r>
      <rPr>
        <sz val="8"/>
        <color theme="1"/>
        <rFont val="ＭＳ 明朝"/>
        <family val="1"/>
        <charset val="128"/>
      </rPr>
      <t>賀</t>
    </r>
    <r>
      <rPr>
        <sz val="8"/>
        <color theme="1"/>
        <rFont val="Century"/>
        <family val="1"/>
      </rPr>
      <t xml:space="preserve"> </t>
    </r>
    <r>
      <rPr>
        <sz val="8"/>
        <color theme="1"/>
        <rFont val="ＭＳ 明朝"/>
        <family val="1"/>
        <charset val="128"/>
      </rPr>
      <t>県</t>
    </r>
  </si>
  <si>
    <r>
      <rPr>
        <sz val="8"/>
        <color theme="1"/>
        <rFont val="ＭＳ 明朝"/>
        <family val="1"/>
        <charset val="128"/>
      </rPr>
      <t>長</t>
    </r>
    <r>
      <rPr>
        <sz val="8"/>
        <color theme="1"/>
        <rFont val="Century"/>
        <family val="1"/>
      </rPr>
      <t xml:space="preserve"> </t>
    </r>
    <r>
      <rPr>
        <sz val="8"/>
        <color theme="1"/>
        <rFont val="ＭＳ 明朝"/>
        <family val="1"/>
        <charset val="128"/>
      </rPr>
      <t>崎</t>
    </r>
    <r>
      <rPr>
        <sz val="8"/>
        <color theme="1"/>
        <rFont val="Century"/>
        <family val="1"/>
      </rPr>
      <t xml:space="preserve"> </t>
    </r>
    <r>
      <rPr>
        <sz val="8"/>
        <color theme="1"/>
        <rFont val="ＭＳ 明朝"/>
        <family val="1"/>
        <charset val="128"/>
      </rPr>
      <t>県</t>
    </r>
  </si>
  <si>
    <r>
      <rPr>
        <sz val="8"/>
        <color theme="1"/>
        <rFont val="ＭＳ 明朝"/>
        <family val="1"/>
        <charset val="128"/>
      </rPr>
      <t>熊</t>
    </r>
    <r>
      <rPr>
        <sz val="8"/>
        <color theme="1"/>
        <rFont val="Century"/>
        <family val="1"/>
      </rPr>
      <t xml:space="preserve"> </t>
    </r>
    <r>
      <rPr>
        <sz val="8"/>
        <color theme="1"/>
        <rFont val="ＭＳ 明朝"/>
        <family val="1"/>
        <charset val="128"/>
      </rPr>
      <t>本</t>
    </r>
    <r>
      <rPr>
        <sz val="8"/>
        <color theme="1"/>
        <rFont val="Century"/>
        <family val="1"/>
      </rPr>
      <t xml:space="preserve"> </t>
    </r>
    <r>
      <rPr>
        <sz val="8"/>
        <color theme="1"/>
        <rFont val="ＭＳ 明朝"/>
        <family val="1"/>
        <charset val="128"/>
      </rPr>
      <t>県</t>
    </r>
  </si>
  <si>
    <r>
      <rPr>
        <sz val="8"/>
        <color theme="1"/>
        <rFont val="ＭＳ 明朝"/>
        <family val="1"/>
        <charset val="128"/>
      </rPr>
      <t>大</t>
    </r>
    <r>
      <rPr>
        <sz val="8"/>
        <color theme="1"/>
        <rFont val="Century"/>
        <family val="1"/>
      </rPr>
      <t xml:space="preserve"> </t>
    </r>
    <r>
      <rPr>
        <sz val="8"/>
        <color theme="1"/>
        <rFont val="ＭＳ 明朝"/>
        <family val="1"/>
        <charset val="128"/>
      </rPr>
      <t>分</t>
    </r>
    <r>
      <rPr>
        <sz val="8"/>
        <color theme="1"/>
        <rFont val="Century"/>
        <family val="1"/>
      </rPr>
      <t xml:space="preserve"> </t>
    </r>
    <r>
      <rPr>
        <sz val="8"/>
        <color theme="1"/>
        <rFont val="ＭＳ 明朝"/>
        <family val="1"/>
        <charset val="128"/>
      </rPr>
      <t>県</t>
    </r>
  </si>
  <si>
    <r>
      <rPr>
        <sz val="8"/>
        <color theme="1"/>
        <rFont val="ＭＳ 明朝"/>
        <family val="1"/>
        <charset val="128"/>
      </rPr>
      <t>宮</t>
    </r>
    <r>
      <rPr>
        <sz val="8"/>
        <color theme="1"/>
        <rFont val="Century"/>
        <family val="1"/>
      </rPr>
      <t xml:space="preserve"> </t>
    </r>
    <r>
      <rPr>
        <sz val="8"/>
        <color theme="1"/>
        <rFont val="ＭＳ 明朝"/>
        <family val="1"/>
        <charset val="128"/>
      </rPr>
      <t>崎</t>
    </r>
    <r>
      <rPr>
        <sz val="8"/>
        <color theme="1"/>
        <rFont val="Century"/>
        <family val="1"/>
      </rPr>
      <t xml:space="preserve"> </t>
    </r>
    <r>
      <rPr>
        <sz val="8"/>
        <color theme="1"/>
        <rFont val="ＭＳ 明朝"/>
        <family val="1"/>
        <charset val="128"/>
      </rPr>
      <t>県</t>
    </r>
  </si>
  <si>
    <r>
      <rPr>
        <sz val="8"/>
        <color theme="1"/>
        <rFont val="ＭＳ 明朝"/>
        <family val="1"/>
        <charset val="128"/>
      </rPr>
      <t>鹿児島県</t>
    </r>
  </si>
  <si>
    <r>
      <rPr>
        <sz val="8"/>
        <color theme="1"/>
        <rFont val="ＭＳ 明朝"/>
        <family val="1"/>
        <charset val="128"/>
      </rPr>
      <t>沖</t>
    </r>
    <r>
      <rPr>
        <sz val="8"/>
        <color theme="1"/>
        <rFont val="Century"/>
        <family val="1"/>
      </rPr>
      <t xml:space="preserve"> </t>
    </r>
    <r>
      <rPr>
        <sz val="8"/>
        <color theme="1"/>
        <rFont val="ＭＳ 明朝"/>
        <family val="1"/>
        <charset val="128"/>
      </rPr>
      <t>縄</t>
    </r>
    <r>
      <rPr>
        <sz val="8"/>
        <color theme="1"/>
        <rFont val="Century"/>
        <family val="1"/>
      </rPr>
      <t xml:space="preserve"> </t>
    </r>
    <r>
      <rPr>
        <sz val="8"/>
        <color theme="1"/>
        <rFont val="ＭＳ 明朝"/>
        <family val="1"/>
        <charset val="128"/>
      </rPr>
      <t>県</t>
    </r>
  </si>
  <si>
    <r>
      <rPr>
        <sz val="8"/>
        <color theme="1"/>
        <rFont val="ＭＳ 明朝"/>
        <family val="1"/>
        <charset val="128"/>
      </rPr>
      <t>全</t>
    </r>
    <r>
      <rPr>
        <sz val="8"/>
        <color theme="1"/>
        <rFont val="Century"/>
        <family val="1"/>
      </rPr>
      <t xml:space="preserve"> </t>
    </r>
    <r>
      <rPr>
        <sz val="8"/>
        <color theme="1"/>
        <rFont val="ＭＳ 明朝"/>
        <family val="1"/>
        <charset val="128"/>
      </rPr>
      <t>国</t>
    </r>
    <r>
      <rPr>
        <sz val="8"/>
        <color theme="1"/>
        <rFont val="Century"/>
        <family val="1"/>
      </rPr>
      <t xml:space="preserve"> </t>
    </r>
    <r>
      <rPr>
        <sz val="8"/>
        <color theme="1"/>
        <rFont val="ＭＳ 明朝"/>
        <family val="1"/>
        <charset val="128"/>
      </rPr>
      <t>計</t>
    </r>
    <rPh sb="0" eb="1">
      <t>ゼン</t>
    </rPh>
    <rPh sb="2" eb="3">
      <t>コク</t>
    </rPh>
    <rPh sb="4" eb="5">
      <t>ケイ</t>
    </rPh>
    <phoneticPr fontId="7"/>
  </si>
  <si>
    <r>
      <rPr>
        <b/>
        <sz val="12"/>
        <color theme="1"/>
        <rFont val="ＭＳ Ｐ明朝"/>
        <family val="1"/>
        <charset val="128"/>
      </rPr>
      <t>－</t>
    </r>
    <phoneticPr fontId="7"/>
  </si>
  <si>
    <r>
      <rPr>
        <sz val="10"/>
        <color theme="1"/>
        <rFont val="ＭＳ Ｐ明朝"/>
        <family val="1"/>
        <charset val="128"/>
      </rPr>
      <t>※　ＦはＥを上回らなければならない</t>
    </r>
    <rPh sb="6" eb="8">
      <t>ウワマワ</t>
    </rPh>
    <phoneticPr fontId="7"/>
  </si>
  <si>
    <r>
      <rPr>
        <sz val="12"/>
        <color theme="1"/>
        <rFont val="ＭＳ Ｐゴシック"/>
        <family val="3"/>
        <charset val="128"/>
      </rPr>
      <t>メニュー選択</t>
    </r>
    <rPh sb="4" eb="6">
      <t>センタク</t>
    </rPh>
    <phoneticPr fontId="2"/>
  </si>
  <si>
    <r>
      <rPr>
        <sz val="12"/>
        <color theme="1"/>
        <rFont val="ＭＳ 明朝"/>
        <family val="1"/>
        <charset val="128"/>
      </rPr>
      <t>各セルのメニュー（空白、愛知県、名古屋市・・・）から選択</t>
    </r>
    <rPh sb="9" eb="11">
      <t>クウハク</t>
    </rPh>
    <rPh sb="12" eb="15">
      <t>アイチケン</t>
    </rPh>
    <rPh sb="16" eb="20">
      <t>ナゴヤシ</t>
    </rPh>
    <phoneticPr fontId="2"/>
  </si>
  <si>
    <r>
      <rPr>
        <sz val="12"/>
        <color theme="1"/>
        <rFont val="ＭＳ 明朝"/>
        <family val="1"/>
        <charset val="128"/>
      </rPr>
      <t>別紙様式</t>
    </r>
    <r>
      <rPr>
        <sz val="12"/>
        <color theme="1"/>
        <rFont val="Century"/>
        <family val="1"/>
      </rPr>
      <t>3</t>
    </r>
    <r>
      <rPr>
        <sz val="12"/>
        <color theme="1"/>
        <rFont val="ＭＳ 明朝"/>
        <family val="1"/>
        <charset val="128"/>
      </rPr>
      <t>実績報告書</t>
    </r>
    <rPh sb="0" eb="2">
      <t>ベッシ</t>
    </rPh>
    <rPh sb="2" eb="4">
      <t>ヨウシキ</t>
    </rPh>
    <rPh sb="5" eb="7">
      <t>ジッセキ</t>
    </rPh>
    <rPh sb="7" eb="9">
      <t>ホウコク</t>
    </rPh>
    <rPh sb="9" eb="10">
      <t>ショ</t>
    </rPh>
    <phoneticPr fontId="2"/>
  </si>
  <si>
    <r>
      <rPr>
        <sz val="12"/>
        <color theme="1"/>
        <rFont val="ＭＳ Ｐゴシック"/>
        <family val="3"/>
        <charset val="128"/>
      </rPr>
      <t>添付書類１</t>
    </r>
    <rPh sb="0" eb="2">
      <t>テンプ</t>
    </rPh>
    <rPh sb="2" eb="4">
      <t>ショルイ</t>
    </rPh>
    <phoneticPr fontId="2"/>
  </si>
  <si>
    <r>
      <rPr>
        <sz val="12"/>
        <color theme="1"/>
        <rFont val="ＭＳ Ｐゴシック"/>
        <family val="3"/>
        <charset val="128"/>
      </rPr>
      <t>法人名</t>
    </r>
    <rPh sb="0" eb="2">
      <t>ホウジン</t>
    </rPh>
    <rPh sb="2" eb="3">
      <t>メイ</t>
    </rPh>
    <phoneticPr fontId="2"/>
  </si>
  <si>
    <r>
      <rPr>
        <sz val="12"/>
        <color theme="1"/>
        <rFont val="ＭＳ Ｐゴシック"/>
        <family val="3"/>
        <charset val="128"/>
      </rPr>
      <t>自動入力</t>
    </r>
    <rPh sb="0" eb="2">
      <t>ジドウ</t>
    </rPh>
    <rPh sb="2" eb="4">
      <t>ニュウリョク</t>
    </rPh>
    <phoneticPr fontId="2"/>
  </si>
  <si>
    <r>
      <rPr>
        <sz val="12"/>
        <color theme="1"/>
        <rFont val="ＭＳ Ｐゴシック"/>
        <family val="3"/>
        <charset val="128"/>
      </rPr>
      <t>総括表の</t>
    </r>
    <r>
      <rPr>
        <sz val="12"/>
        <color theme="1"/>
        <rFont val="Century"/>
        <family val="1"/>
      </rPr>
      <t>1</t>
    </r>
    <r>
      <rPr>
        <sz val="12"/>
        <color theme="1"/>
        <rFont val="ＭＳ Ｐゴシック"/>
        <family val="3"/>
        <charset val="128"/>
      </rPr>
      <t>行目の法人名から転記されます</t>
    </r>
    <rPh sb="0" eb="3">
      <t>ソウカツヒョウ</t>
    </rPh>
    <rPh sb="5" eb="7">
      <t>ギョウメ</t>
    </rPh>
    <rPh sb="8" eb="10">
      <t>ホウジン</t>
    </rPh>
    <rPh sb="10" eb="11">
      <t>メイ</t>
    </rPh>
    <rPh sb="13" eb="15">
      <t>テンキ</t>
    </rPh>
    <phoneticPr fontId="2"/>
  </si>
  <si>
    <r>
      <rPr>
        <sz val="12"/>
        <color theme="1"/>
        <rFont val="ＭＳ Ｐゴシック"/>
        <family val="3"/>
        <charset val="128"/>
      </rPr>
      <t>指定権者名（黒枠）</t>
    </r>
    <rPh sb="0" eb="4">
      <t>シテイケンシャ</t>
    </rPh>
    <rPh sb="4" eb="5">
      <t>メイ</t>
    </rPh>
    <rPh sb="6" eb="8">
      <t>クロワク</t>
    </rPh>
    <phoneticPr fontId="2"/>
  </si>
  <si>
    <r>
      <rPr>
        <sz val="12"/>
        <color theme="1"/>
        <rFont val="ＭＳ Ｐゴシック"/>
        <family val="3"/>
        <charset val="128"/>
      </rPr>
      <t>その他の項目</t>
    </r>
    <rPh sb="2" eb="3">
      <t>タ</t>
    </rPh>
    <rPh sb="4" eb="6">
      <t>コウモク</t>
    </rPh>
    <phoneticPr fontId="2"/>
  </si>
  <si>
    <r>
      <rPr>
        <sz val="12"/>
        <color theme="1"/>
        <rFont val="ＭＳ Ｐゴシック"/>
        <family val="3"/>
        <charset val="128"/>
      </rPr>
      <t>行数</t>
    </r>
    <rPh sb="0" eb="2">
      <t>ギョウスウ</t>
    </rPh>
    <phoneticPr fontId="2"/>
  </si>
  <si>
    <r>
      <rPr>
        <sz val="12"/>
        <color theme="1"/>
        <rFont val="ＭＳ Ｐゴシック"/>
        <family val="3"/>
        <charset val="128"/>
      </rPr>
      <t>添付書類２</t>
    </r>
    <rPh sb="0" eb="2">
      <t>テンプ</t>
    </rPh>
    <rPh sb="2" eb="4">
      <t>ショルイ</t>
    </rPh>
    <phoneticPr fontId="2"/>
  </si>
  <si>
    <r>
      <rPr>
        <sz val="12"/>
        <color theme="1"/>
        <rFont val="ＭＳ Ｐゴシック"/>
        <family val="3"/>
        <charset val="128"/>
      </rPr>
      <t>他県は除外されますので、他県分は直接入力してください。</t>
    </r>
    <rPh sb="0" eb="2">
      <t>タケン</t>
    </rPh>
    <rPh sb="3" eb="5">
      <t>ジョガイ</t>
    </rPh>
    <rPh sb="12" eb="13">
      <t>タ</t>
    </rPh>
    <rPh sb="13" eb="14">
      <t>ケン</t>
    </rPh>
    <rPh sb="14" eb="15">
      <t>ブン</t>
    </rPh>
    <rPh sb="16" eb="18">
      <t>チョクセツ</t>
    </rPh>
    <rPh sb="18" eb="20">
      <t>ニュウリョク</t>
    </rPh>
    <phoneticPr fontId="2"/>
  </si>
  <si>
    <t>A2訪問型独自</t>
    <phoneticPr fontId="2"/>
  </si>
  <si>
    <t>A3訪問型独自</t>
    <phoneticPr fontId="2"/>
  </si>
  <si>
    <t>A7通所型独自</t>
    <rPh sb="2" eb="4">
      <t>ツウショ</t>
    </rPh>
    <rPh sb="4" eb="5">
      <t>ガタ</t>
    </rPh>
    <rPh sb="5" eb="7">
      <t>ドクジ</t>
    </rPh>
    <phoneticPr fontId="2"/>
  </si>
  <si>
    <t>設定できない
場合の説明
（チェック）</t>
    <rPh sb="0" eb="2">
      <t>セッテイ</t>
    </rPh>
    <rPh sb="7" eb="9">
      <t>バアイ</t>
    </rPh>
    <rPh sb="10" eb="12">
      <t>セツメイ</t>
    </rPh>
    <phoneticPr fontId="7"/>
  </si>
  <si>
    <r>
      <rPr>
        <sz val="12"/>
        <color theme="1"/>
        <rFont val="ＭＳ 明朝"/>
        <family val="1"/>
        <charset val="128"/>
      </rPr>
      <t>❶グループの</t>
    </r>
    <r>
      <rPr>
        <b/>
        <sz val="12"/>
        <color theme="1"/>
        <rFont val="ＭＳ 明朝"/>
        <family val="1"/>
        <charset val="128"/>
      </rPr>
      <t>常勤換算数</t>
    </r>
    <r>
      <rPr>
        <sz val="12"/>
        <color theme="1"/>
        <rFont val="ＭＳ 明朝"/>
        <family val="1"/>
        <charset val="128"/>
      </rPr>
      <t>（常勤</t>
    </r>
    <r>
      <rPr>
        <sz val="12"/>
        <color theme="1"/>
        <rFont val="Century"/>
        <family val="1"/>
      </rPr>
      <t>5</t>
    </r>
    <r>
      <rPr>
        <sz val="12"/>
        <color theme="1"/>
        <rFont val="ＭＳ 明朝"/>
        <family val="1"/>
        <charset val="128"/>
      </rPr>
      <t>人、非常勤</t>
    </r>
    <r>
      <rPr>
        <sz val="12"/>
        <color theme="1"/>
        <rFont val="Century"/>
        <family val="1"/>
      </rPr>
      <t>0.5</t>
    </r>
    <r>
      <rPr>
        <sz val="12"/>
        <color theme="1"/>
        <rFont val="ＭＳ 明朝"/>
        <family val="1"/>
        <charset val="128"/>
      </rPr>
      <t>人が</t>
    </r>
    <r>
      <rPr>
        <sz val="12"/>
        <color theme="1"/>
        <rFont val="Century"/>
        <family val="1"/>
      </rPr>
      <t>3</t>
    </r>
    <r>
      <rPr>
        <sz val="12"/>
        <color theme="1"/>
        <rFont val="ＭＳ 明朝"/>
        <family val="1"/>
        <charset val="128"/>
      </rPr>
      <t>人→</t>
    </r>
    <r>
      <rPr>
        <sz val="12"/>
        <color theme="1"/>
        <rFont val="Century"/>
        <family val="1"/>
      </rPr>
      <t>6.5</t>
    </r>
    <r>
      <rPr>
        <sz val="12"/>
        <color theme="1"/>
        <rFont val="ＭＳ 明朝"/>
        <family val="1"/>
        <charset val="128"/>
      </rPr>
      <t>人）（</t>
    </r>
    <r>
      <rPr>
        <sz val="12"/>
        <color theme="1"/>
        <rFont val="Century"/>
        <family val="1"/>
      </rPr>
      <t>2019</t>
    </r>
    <r>
      <rPr>
        <sz val="12"/>
        <color theme="1"/>
        <rFont val="ＭＳ 明朝"/>
        <family val="1"/>
        <charset val="128"/>
      </rPr>
      <t>年</t>
    </r>
    <r>
      <rPr>
        <sz val="12"/>
        <color theme="1"/>
        <rFont val="Century"/>
        <family val="1"/>
      </rPr>
      <t>10</t>
    </r>
    <r>
      <rPr>
        <sz val="12"/>
        <color theme="1"/>
        <rFont val="ＭＳ 明朝"/>
        <family val="1"/>
        <charset val="128"/>
      </rPr>
      <t>月～</t>
    </r>
    <r>
      <rPr>
        <sz val="12"/>
        <color theme="1"/>
        <rFont val="Century"/>
        <family val="1"/>
      </rPr>
      <t>2020</t>
    </r>
    <r>
      <rPr>
        <sz val="12"/>
        <color theme="1"/>
        <rFont val="ＭＳ 明朝"/>
        <family val="1"/>
        <charset val="128"/>
      </rPr>
      <t>年</t>
    </r>
    <r>
      <rPr>
        <sz val="12"/>
        <color theme="1"/>
        <rFont val="Century"/>
        <family val="1"/>
      </rPr>
      <t>3</t>
    </r>
    <r>
      <rPr>
        <sz val="12"/>
        <color theme="1"/>
        <rFont val="ＭＳ 明朝"/>
        <family val="1"/>
        <charset val="128"/>
      </rPr>
      <t>月）</t>
    </r>
    <rPh sb="6" eb="8">
      <t>ジョウキン</t>
    </rPh>
    <rPh sb="8" eb="10">
      <t>カンサン</t>
    </rPh>
    <rPh sb="10" eb="11">
      <t>スウ</t>
    </rPh>
    <rPh sb="12" eb="14">
      <t>ジョウキン</t>
    </rPh>
    <rPh sb="15" eb="16">
      <t>ニン</t>
    </rPh>
    <rPh sb="17" eb="20">
      <t>ヒジョウキン</t>
    </rPh>
    <rPh sb="23" eb="24">
      <t>ニン</t>
    </rPh>
    <rPh sb="26" eb="27">
      <t>ニン</t>
    </rPh>
    <rPh sb="31" eb="32">
      <t>ニン</t>
    </rPh>
    <phoneticPr fontId="2"/>
  </si>
  <si>
    <r>
      <rPr>
        <sz val="12"/>
        <color theme="1"/>
        <rFont val="ＭＳ 明朝"/>
        <family val="1"/>
        <charset val="128"/>
      </rPr>
      <t>❷グループの</t>
    </r>
    <r>
      <rPr>
        <b/>
        <sz val="12"/>
        <color theme="1"/>
        <rFont val="ＭＳ 明朝"/>
        <family val="1"/>
        <charset val="128"/>
      </rPr>
      <t>常勤換算数</t>
    </r>
    <r>
      <rPr>
        <sz val="12"/>
        <color theme="1"/>
        <rFont val="ＭＳ 明朝"/>
        <family val="1"/>
        <charset val="128"/>
      </rPr>
      <t>（常勤</t>
    </r>
    <r>
      <rPr>
        <sz val="12"/>
        <color theme="1"/>
        <rFont val="Century"/>
        <family val="1"/>
      </rPr>
      <t>5</t>
    </r>
    <r>
      <rPr>
        <sz val="12"/>
        <color theme="1"/>
        <rFont val="ＭＳ 明朝"/>
        <family val="1"/>
        <charset val="128"/>
      </rPr>
      <t>人、非常勤</t>
    </r>
    <r>
      <rPr>
        <sz val="12"/>
        <color theme="1"/>
        <rFont val="Century"/>
        <family val="1"/>
      </rPr>
      <t>0.5</t>
    </r>
    <r>
      <rPr>
        <sz val="12"/>
        <color theme="1"/>
        <rFont val="ＭＳ 明朝"/>
        <family val="1"/>
        <charset val="128"/>
      </rPr>
      <t>人が</t>
    </r>
    <r>
      <rPr>
        <sz val="12"/>
        <color theme="1"/>
        <rFont val="Century"/>
        <family val="1"/>
      </rPr>
      <t>3</t>
    </r>
    <r>
      <rPr>
        <sz val="12"/>
        <color theme="1"/>
        <rFont val="ＭＳ 明朝"/>
        <family val="1"/>
        <charset val="128"/>
      </rPr>
      <t>人→</t>
    </r>
    <r>
      <rPr>
        <sz val="12"/>
        <color theme="1"/>
        <rFont val="Century"/>
        <family val="1"/>
      </rPr>
      <t>6.5</t>
    </r>
    <r>
      <rPr>
        <sz val="12"/>
        <color theme="1"/>
        <rFont val="ＭＳ 明朝"/>
        <family val="1"/>
        <charset val="128"/>
      </rPr>
      <t>人）（</t>
    </r>
    <r>
      <rPr>
        <sz val="12"/>
        <color theme="1"/>
        <rFont val="Century"/>
        <family val="1"/>
      </rPr>
      <t>2019</t>
    </r>
    <r>
      <rPr>
        <sz val="12"/>
        <color theme="1"/>
        <rFont val="ＭＳ 明朝"/>
        <family val="1"/>
        <charset val="128"/>
      </rPr>
      <t>年</t>
    </r>
    <r>
      <rPr>
        <sz val="12"/>
        <color theme="1"/>
        <rFont val="Century"/>
        <family val="1"/>
      </rPr>
      <t>10</t>
    </r>
    <r>
      <rPr>
        <sz val="12"/>
        <color theme="1"/>
        <rFont val="ＭＳ 明朝"/>
        <family val="1"/>
        <charset val="128"/>
      </rPr>
      <t>月～</t>
    </r>
    <r>
      <rPr>
        <sz val="12"/>
        <color theme="1"/>
        <rFont val="Century"/>
        <family val="1"/>
      </rPr>
      <t>2020</t>
    </r>
    <r>
      <rPr>
        <sz val="12"/>
        <color theme="1"/>
        <rFont val="ＭＳ 明朝"/>
        <family val="1"/>
        <charset val="128"/>
      </rPr>
      <t>年</t>
    </r>
    <r>
      <rPr>
        <sz val="12"/>
        <color theme="1"/>
        <rFont val="Century"/>
        <family val="1"/>
      </rPr>
      <t>3</t>
    </r>
    <r>
      <rPr>
        <sz val="12"/>
        <color theme="1"/>
        <rFont val="ＭＳ 明朝"/>
        <family val="1"/>
        <charset val="128"/>
      </rPr>
      <t>月）</t>
    </r>
    <rPh sb="6" eb="8">
      <t>ジョウキン</t>
    </rPh>
    <rPh sb="8" eb="10">
      <t>カンサン</t>
    </rPh>
    <rPh sb="10" eb="11">
      <t>スウ</t>
    </rPh>
    <rPh sb="12" eb="14">
      <t>ジョウキン</t>
    </rPh>
    <rPh sb="15" eb="16">
      <t>ニン</t>
    </rPh>
    <rPh sb="17" eb="20">
      <t>ヒジョウキン</t>
    </rPh>
    <rPh sb="23" eb="24">
      <t>ニン</t>
    </rPh>
    <rPh sb="26" eb="27">
      <t>ニン</t>
    </rPh>
    <rPh sb="31" eb="32">
      <t>ニン</t>
    </rPh>
    <phoneticPr fontId="2"/>
  </si>
  <si>
    <r>
      <rPr>
        <sz val="12"/>
        <color theme="1"/>
        <rFont val="ＭＳ 明朝"/>
        <family val="1"/>
        <charset val="128"/>
      </rPr>
      <t>❸グループの</t>
    </r>
    <r>
      <rPr>
        <b/>
        <sz val="12"/>
        <color theme="1"/>
        <rFont val="ＭＳ 明朝"/>
        <family val="1"/>
        <charset val="128"/>
      </rPr>
      <t>常勤換算数</t>
    </r>
    <r>
      <rPr>
        <sz val="12"/>
        <color theme="1"/>
        <rFont val="ＭＳ 明朝"/>
        <family val="1"/>
        <charset val="128"/>
      </rPr>
      <t>（常勤</t>
    </r>
    <r>
      <rPr>
        <sz val="12"/>
        <color theme="1"/>
        <rFont val="Century"/>
        <family val="1"/>
      </rPr>
      <t>5</t>
    </r>
    <r>
      <rPr>
        <sz val="12"/>
        <color theme="1"/>
        <rFont val="ＭＳ 明朝"/>
        <family val="1"/>
        <charset val="128"/>
      </rPr>
      <t>人、非常勤</t>
    </r>
    <r>
      <rPr>
        <sz val="12"/>
        <color theme="1"/>
        <rFont val="Century"/>
        <family val="1"/>
      </rPr>
      <t>0.5</t>
    </r>
    <r>
      <rPr>
        <sz val="12"/>
        <color theme="1"/>
        <rFont val="ＭＳ 明朝"/>
        <family val="1"/>
        <charset val="128"/>
      </rPr>
      <t>人が</t>
    </r>
    <r>
      <rPr>
        <sz val="12"/>
        <color theme="1"/>
        <rFont val="Century"/>
        <family val="1"/>
      </rPr>
      <t>3</t>
    </r>
    <r>
      <rPr>
        <sz val="12"/>
        <color theme="1"/>
        <rFont val="ＭＳ 明朝"/>
        <family val="1"/>
        <charset val="128"/>
      </rPr>
      <t>人→</t>
    </r>
    <r>
      <rPr>
        <sz val="12"/>
        <color theme="1"/>
        <rFont val="Century"/>
        <family val="1"/>
      </rPr>
      <t>6.5</t>
    </r>
    <r>
      <rPr>
        <sz val="12"/>
        <color theme="1"/>
        <rFont val="ＭＳ 明朝"/>
        <family val="1"/>
        <charset val="128"/>
      </rPr>
      <t>人）（</t>
    </r>
    <r>
      <rPr>
        <sz val="12"/>
        <color theme="1"/>
        <rFont val="Century"/>
        <family val="1"/>
      </rPr>
      <t>2019</t>
    </r>
    <r>
      <rPr>
        <sz val="12"/>
        <color theme="1"/>
        <rFont val="ＭＳ 明朝"/>
        <family val="1"/>
        <charset val="128"/>
      </rPr>
      <t>年</t>
    </r>
    <r>
      <rPr>
        <sz val="12"/>
        <color theme="1"/>
        <rFont val="Century"/>
        <family val="1"/>
      </rPr>
      <t>10</t>
    </r>
    <r>
      <rPr>
        <sz val="12"/>
        <color theme="1"/>
        <rFont val="ＭＳ 明朝"/>
        <family val="1"/>
        <charset val="128"/>
      </rPr>
      <t>月～</t>
    </r>
    <r>
      <rPr>
        <sz val="12"/>
        <color theme="1"/>
        <rFont val="Century"/>
        <family val="1"/>
      </rPr>
      <t>2020</t>
    </r>
    <r>
      <rPr>
        <sz val="12"/>
        <color theme="1"/>
        <rFont val="ＭＳ 明朝"/>
        <family val="1"/>
        <charset val="128"/>
      </rPr>
      <t>年</t>
    </r>
    <r>
      <rPr>
        <sz val="12"/>
        <color theme="1"/>
        <rFont val="Century"/>
        <family val="1"/>
      </rPr>
      <t>3</t>
    </r>
    <r>
      <rPr>
        <sz val="12"/>
        <color theme="1"/>
        <rFont val="ＭＳ 明朝"/>
        <family val="1"/>
        <charset val="128"/>
      </rPr>
      <t>月）</t>
    </r>
    <rPh sb="6" eb="8">
      <t>ジョウキン</t>
    </rPh>
    <rPh sb="8" eb="10">
      <t>カンサン</t>
    </rPh>
    <rPh sb="10" eb="11">
      <t>スウ</t>
    </rPh>
    <rPh sb="12" eb="14">
      <t>ジョウキン</t>
    </rPh>
    <rPh sb="15" eb="16">
      <t>ニン</t>
    </rPh>
    <rPh sb="17" eb="20">
      <t>ヒジョウキン</t>
    </rPh>
    <rPh sb="23" eb="24">
      <t>ニン</t>
    </rPh>
    <rPh sb="26" eb="27">
      <t>ニン</t>
    </rPh>
    <rPh sb="31" eb="32">
      <t>ニン</t>
    </rPh>
    <phoneticPr fontId="2"/>
  </si>
  <si>
    <t>やまぶきの里</t>
    <rPh sb="5" eb="6">
      <t>サト</t>
    </rPh>
    <phoneticPr fontId="2"/>
  </si>
  <si>
    <t>23A8761234</t>
    <phoneticPr fontId="2"/>
  </si>
  <si>
    <t>特定処遇加算総額</t>
    <rPh sb="0" eb="2">
      <t>トクテイ</t>
    </rPh>
    <rPh sb="2" eb="4">
      <t>ショグウ</t>
    </rPh>
    <rPh sb="4" eb="6">
      <t>カサン</t>
    </rPh>
    <rPh sb="6" eb="8">
      <t>ソウガク</t>
    </rPh>
    <phoneticPr fontId="2"/>
  </si>
  <si>
    <r>
      <t>15</t>
    </r>
    <r>
      <rPr>
        <sz val="14"/>
        <color rgb="FFFF0000"/>
        <rFont val="ＭＳ Ｐゴシック"/>
        <family val="3"/>
        <charset val="128"/>
      </rPr>
      <t>行以下（表</t>
    </r>
    <r>
      <rPr>
        <sz val="14"/>
        <color rgb="FFFF0000"/>
        <rFont val="Century"/>
        <family val="1"/>
      </rPr>
      <t>53</t>
    </r>
    <r>
      <rPr>
        <sz val="14"/>
        <color rgb="FFFF0000"/>
        <rFont val="ＭＳ Ｐゴシック"/>
        <family val="3"/>
        <charset val="128"/>
      </rPr>
      <t>行～</t>
    </r>
    <r>
      <rPr>
        <sz val="14"/>
        <color rgb="FFFF0000"/>
        <rFont val="Century"/>
        <family val="1"/>
      </rPr>
      <t>162</t>
    </r>
    <r>
      <rPr>
        <sz val="14"/>
        <color rgb="FFFF0000"/>
        <rFont val="ＭＳ Ｐゴシック"/>
        <family val="3"/>
        <charset val="128"/>
      </rPr>
      <t>行）は非表示にしてあります。必要に応じ、再表示して調整してください。</t>
    </r>
    <rPh sb="2" eb="3">
      <t>ギョウ</t>
    </rPh>
    <rPh sb="6" eb="7">
      <t>ヒョウ</t>
    </rPh>
    <rPh sb="9" eb="10">
      <t>ギョウ</t>
    </rPh>
    <rPh sb="14" eb="15">
      <t>ギョウ</t>
    </rPh>
    <rPh sb="17" eb="20">
      <t>ヒヒョウジ</t>
    </rPh>
    <rPh sb="28" eb="30">
      <t>ヒツヨウ</t>
    </rPh>
    <rPh sb="31" eb="32">
      <t>オウ</t>
    </rPh>
    <rPh sb="34" eb="37">
      <t>サイヒョウジ</t>
    </rPh>
    <rPh sb="39" eb="41">
      <t>チョウセイ</t>
    </rPh>
    <phoneticPr fontId="2"/>
  </si>
  <si>
    <r>
      <rPr>
        <sz val="12"/>
        <color theme="1"/>
        <rFont val="ＭＳ Ｐゴシック"/>
        <family val="3"/>
        <charset val="128"/>
      </rPr>
      <t>各項目は、すべて記入してください。該当がない欄は「</t>
    </r>
    <r>
      <rPr>
        <sz val="12"/>
        <color theme="1"/>
        <rFont val="Century"/>
        <family val="1"/>
      </rPr>
      <t>0</t>
    </r>
    <r>
      <rPr>
        <sz val="12"/>
        <color theme="1"/>
        <rFont val="ＭＳ Ｐゴシック"/>
        <family val="3"/>
        <charset val="128"/>
      </rPr>
      <t>」を記入してください。</t>
    </r>
    <rPh sb="0" eb="3">
      <t>カクコウモク</t>
    </rPh>
    <rPh sb="8" eb="10">
      <t>キニュウ</t>
    </rPh>
    <rPh sb="17" eb="19">
      <t>ガイトウ</t>
    </rPh>
    <rPh sb="22" eb="23">
      <t>ラン</t>
    </rPh>
    <rPh sb="28" eb="30">
      <t>キニュウ</t>
    </rPh>
    <phoneticPr fontId="2"/>
  </si>
  <si>
    <r>
      <rPr>
        <sz val="12"/>
        <color theme="1"/>
        <rFont val="ＭＳ ゴシック"/>
        <family val="3"/>
        <charset val="128"/>
      </rPr>
      <t>特定処遇加算総額</t>
    </r>
    <rPh sb="0" eb="2">
      <t>トクテイ</t>
    </rPh>
    <rPh sb="2" eb="4">
      <t>ショグウ</t>
    </rPh>
    <rPh sb="4" eb="6">
      <t>カサン</t>
    </rPh>
    <rPh sb="6" eb="8">
      <t>ソウガク</t>
    </rPh>
    <phoneticPr fontId="2"/>
  </si>
  <si>
    <r>
      <rPr>
        <sz val="12"/>
        <color theme="1"/>
        <rFont val="ＭＳ Ｐゴシック"/>
        <family val="3"/>
        <charset val="128"/>
      </rPr>
      <t>欄外の赤字注意書きが消えるように入力してください</t>
    </r>
    <rPh sb="0" eb="2">
      <t>ランガイ</t>
    </rPh>
    <rPh sb="3" eb="5">
      <t>アカジ</t>
    </rPh>
    <rPh sb="5" eb="7">
      <t>チュウイ</t>
    </rPh>
    <rPh sb="7" eb="8">
      <t>ガ</t>
    </rPh>
    <rPh sb="10" eb="11">
      <t>キ</t>
    </rPh>
    <rPh sb="16" eb="18">
      <t>ニュウリョク</t>
    </rPh>
    <phoneticPr fontId="2"/>
  </si>
  <si>
    <r>
      <rPr>
        <sz val="12"/>
        <color theme="1"/>
        <rFont val="ＭＳ Ｐゴシック"/>
        <family val="3"/>
        <charset val="128"/>
      </rPr>
      <t>①算定した加算区分</t>
    </r>
    <rPh sb="1" eb="3">
      <t>サンテイ</t>
    </rPh>
    <rPh sb="5" eb="7">
      <t>カサン</t>
    </rPh>
    <rPh sb="7" eb="9">
      <t>クブン</t>
    </rPh>
    <phoneticPr fontId="2"/>
  </si>
  <si>
    <r>
      <rPr>
        <sz val="12"/>
        <color theme="1"/>
        <rFont val="ＭＳ Ｐゴシック"/>
        <family val="3"/>
        <charset val="128"/>
      </rPr>
      <t>メニューから　介護職員等特定処遇改善加算Ⅰ又は介護職員等特定処遇改善加算Ⅱを選択</t>
    </r>
    <rPh sb="21" eb="22">
      <t>マタ</t>
    </rPh>
    <rPh sb="38" eb="40">
      <t>センタク</t>
    </rPh>
    <phoneticPr fontId="2"/>
  </si>
  <si>
    <r>
      <rPr>
        <sz val="12"/>
        <color theme="1"/>
        <rFont val="ＭＳ Ｐゴシック"/>
        <family val="3"/>
        <charset val="128"/>
      </rPr>
      <t>②対象期間</t>
    </r>
    <rPh sb="1" eb="3">
      <t>タイショウ</t>
    </rPh>
    <rPh sb="3" eb="5">
      <t>キカン</t>
    </rPh>
    <phoneticPr fontId="2"/>
  </si>
  <si>
    <r>
      <rPr>
        <sz val="12"/>
        <color theme="1"/>
        <rFont val="ＭＳ Ｐゴシック"/>
        <family val="3"/>
        <charset val="128"/>
      </rPr>
      <t>メニューから該当する年月日を選択</t>
    </r>
    <rPh sb="6" eb="8">
      <t>ガイトウ</t>
    </rPh>
    <rPh sb="10" eb="13">
      <t>ネンガッピ</t>
    </rPh>
    <rPh sb="14" eb="16">
      <t>センタク</t>
    </rPh>
    <phoneticPr fontId="2"/>
  </si>
  <si>
    <r>
      <rPr>
        <sz val="12"/>
        <color theme="1"/>
        <rFont val="ＭＳ Ｐゴシック"/>
        <family val="3"/>
        <charset val="128"/>
      </rPr>
      <t>黄色の欄</t>
    </r>
    <rPh sb="0" eb="2">
      <t>キイロ</t>
    </rPh>
    <rPh sb="3" eb="4">
      <t>ラン</t>
    </rPh>
    <phoneticPr fontId="2"/>
  </si>
  <si>
    <r>
      <rPr>
        <sz val="12"/>
        <color theme="1"/>
        <rFont val="ＭＳ Ｐゴシック"/>
        <family val="3"/>
        <charset val="128"/>
      </rPr>
      <t>直接入力</t>
    </r>
    <rPh sb="0" eb="2">
      <t>チョクセツ</t>
    </rPh>
    <rPh sb="2" eb="4">
      <t>ニュウリョク</t>
    </rPh>
    <phoneticPr fontId="2"/>
  </si>
  <si>
    <r>
      <rPr>
        <sz val="12"/>
        <color theme="1"/>
        <rFont val="ＭＳ Ｐゴシック"/>
        <family val="3"/>
        <charset val="128"/>
      </rPr>
      <t>記載事項を内容に応じ記入してください。</t>
    </r>
    <rPh sb="0" eb="2">
      <t>キサイ</t>
    </rPh>
    <rPh sb="2" eb="4">
      <t>ジコウ</t>
    </rPh>
    <rPh sb="5" eb="7">
      <t>ナイヨウ</t>
    </rPh>
    <rPh sb="8" eb="9">
      <t>オウ</t>
    </rPh>
    <rPh sb="10" eb="12">
      <t>キニュウ</t>
    </rPh>
    <phoneticPr fontId="2"/>
  </si>
  <si>
    <r>
      <rPr>
        <sz val="12"/>
        <color theme="1"/>
        <rFont val="ＭＳ Ｐゴシック"/>
        <family val="3"/>
        <charset val="128"/>
      </rPr>
      <t>薄青色の欄</t>
    </r>
    <rPh sb="0" eb="1">
      <t>ウス</t>
    </rPh>
    <rPh sb="1" eb="2">
      <t>アオ</t>
    </rPh>
    <rPh sb="2" eb="3">
      <t>イロ</t>
    </rPh>
    <rPh sb="4" eb="5">
      <t>ラン</t>
    </rPh>
    <phoneticPr fontId="2"/>
  </si>
  <si>
    <r>
      <rPr>
        <sz val="12"/>
        <color theme="1"/>
        <rFont val="ＭＳ Ｐゴシック"/>
        <family val="3"/>
        <charset val="128"/>
      </rPr>
      <t>総括表から自動入力されます。</t>
    </r>
    <rPh sb="0" eb="3">
      <t>ソウカツヒョウ</t>
    </rPh>
    <rPh sb="5" eb="7">
      <t>ジドウ</t>
    </rPh>
    <rPh sb="7" eb="9">
      <t>ニュウリョク</t>
    </rPh>
    <phoneticPr fontId="2"/>
  </si>
  <si>
    <r>
      <rPr>
        <sz val="12"/>
        <color theme="1"/>
        <rFont val="ＭＳ Ｐ明朝"/>
        <family val="1"/>
        <charset val="128"/>
      </rPr>
      <t>各グループの平均賃金改善額</t>
    </r>
    <rPh sb="0" eb="1">
      <t>カク</t>
    </rPh>
    <rPh sb="6" eb="8">
      <t>ヘイキン</t>
    </rPh>
    <rPh sb="8" eb="10">
      <t>チンギン</t>
    </rPh>
    <rPh sb="10" eb="12">
      <t>カイゼン</t>
    </rPh>
    <rPh sb="12" eb="13">
      <t>ガク</t>
    </rPh>
    <phoneticPr fontId="2"/>
  </si>
  <si>
    <r>
      <rPr>
        <sz val="12"/>
        <color theme="1"/>
        <rFont val="ＭＳ Ｐ明朝"/>
        <family val="1"/>
        <charset val="128"/>
      </rPr>
      <t>事業所番号単位の平均賃金改善額</t>
    </r>
    <r>
      <rPr>
        <sz val="12"/>
        <color theme="1"/>
        <rFont val="Century"/>
        <family val="1"/>
      </rPr>
      <t>(</t>
    </r>
    <r>
      <rPr>
        <sz val="12"/>
        <color theme="1"/>
        <rFont val="ＭＳ Ｐ明朝"/>
        <family val="1"/>
        <charset val="128"/>
      </rPr>
      <t>各指定権者共通</t>
    </r>
    <r>
      <rPr>
        <sz val="12"/>
        <color theme="1"/>
        <rFont val="Century"/>
        <family val="1"/>
      </rPr>
      <t>)</t>
    </r>
    <r>
      <rPr>
        <sz val="12"/>
        <color theme="1"/>
        <rFont val="ＭＳ Ｐ明朝"/>
        <family val="1"/>
        <charset val="128"/>
      </rPr>
      <t>が自動入力されます</t>
    </r>
    <rPh sb="0" eb="3">
      <t>ジギョウショ</t>
    </rPh>
    <rPh sb="3" eb="5">
      <t>バンゴウ</t>
    </rPh>
    <rPh sb="5" eb="7">
      <t>タンイ</t>
    </rPh>
    <rPh sb="8" eb="10">
      <t>ヘイキン</t>
    </rPh>
    <rPh sb="10" eb="12">
      <t>チンギン</t>
    </rPh>
    <rPh sb="12" eb="14">
      <t>カイゼン</t>
    </rPh>
    <rPh sb="14" eb="15">
      <t>ガク</t>
    </rPh>
    <rPh sb="16" eb="17">
      <t>カク</t>
    </rPh>
    <rPh sb="17" eb="21">
      <t>シテイケンシャ</t>
    </rPh>
    <rPh sb="21" eb="23">
      <t>キョウツウ</t>
    </rPh>
    <rPh sb="25" eb="27">
      <t>ジドウ</t>
    </rPh>
    <rPh sb="27" eb="29">
      <t>ニュウリョク</t>
    </rPh>
    <phoneticPr fontId="2"/>
  </si>
  <si>
    <r>
      <rPr>
        <sz val="12"/>
        <color theme="1"/>
        <rFont val="ＭＳ Ｐ明朝"/>
        <family val="1"/>
        <charset val="128"/>
      </rPr>
      <t>各グループの人数</t>
    </r>
    <rPh sb="0" eb="1">
      <t>カク</t>
    </rPh>
    <rPh sb="6" eb="8">
      <t>ニンズウ</t>
    </rPh>
    <phoneticPr fontId="2"/>
  </si>
  <si>
    <r>
      <rPr>
        <sz val="12"/>
        <color theme="1"/>
        <rFont val="ＭＳ Ｐ明朝"/>
        <family val="1"/>
        <charset val="128"/>
      </rPr>
      <t>事業所番号単位の人数</t>
    </r>
    <r>
      <rPr>
        <sz val="12"/>
        <color theme="1"/>
        <rFont val="Century"/>
        <family val="1"/>
      </rPr>
      <t>(</t>
    </r>
    <r>
      <rPr>
        <sz val="12"/>
        <color theme="1"/>
        <rFont val="ＭＳ Ｐ明朝"/>
        <family val="1"/>
        <charset val="128"/>
      </rPr>
      <t>各指定権者共通</t>
    </r>
    <r>
      <rPr>
        <sz val="12"/>
        <color theme="1"/>
        <rFont val="Century"/>
        <family val="1"/>
      </rPr>
      <t>)</t>
    </r>
    <r>
      <rPr>
        <sz val="12"/>
        <color theme="1"/>
        <rFont val="ＭＳ Ｐ明朝"/>
        <family val="1"/>
        <charset val="128"/>
      </rPr>
      <t>が自動入力されます</t>
    </r>
    <rPh sb="0" eb="3">
      <t>ジギョウショ</t>
    </rPh>
    <rPh sb="3" eb="5">
      <t>バンゴウ</t>
    </rPh>
    <rPh sb="5" eb="7">
      <t>タンイ</t>
    </rPh>
    <rPh sb="8" eb="10">
      <t>ニンズウ</t>
    </rPh>
    <rPh sb="20" eb="22">
      <t>ジドウ</t>
    </rPh>
    <rPh sb="22" eb="24">
      <t>ニュウリョク</t>
    </rPh>
    <phoneticPr fontId="2"/>
  </si>
  <si>
    <r>
      <rPr>
        <sz val="12"/>
        <color theme="1"/>
        <rFont val="ＭＳ Ｐゴシック"/>
        <family val="3"/>
        <charset val="128"/>
      </rPr>
      <t>指定権者別に総括表からサービス単位で自動入力されます</t>
    </r>
    <rPh sb="0" eb="4">
      <t>シテイケンシャ</t>
    </rPh>
    <rPh sb="4" eb="5">
      <t>ベツ</t>
    </rPh>
    <rPh sb="6" eb="9">
      <t>ソウカツヒョウ</t>
    </rPh>
    <rPh sb="15" eb="17">
      <t>タンイ</t>
    </rPh>
    <rPh sb="18" eb="20">
      <t>ジドウ</t>
    </rPh>
    <rPh sb="20" eb="22">
      <t>ニュウリョク</t>
    </rPh>
    <phoneticPr fontId="2"/>
  </si>
  <si>
    <t>15行以下非表示</t>
    <rPh sb="2" eb="3">
      <t>ギョウ</t>
    </rPh>
    <rPh sb="3" eb="5">
      <t>イカ</t>
    </rPh>
    <rPh sb="5" eb="8">
      <t>ヒヒョウジ</t>
    </rPh>
    <phoneticPr fontId="2"/>
  </si>
  <si>
    <t>やまぶき愛西</t>
  </si>
  <si>
    <r>
      <rPr>
        <sz val="12"/>
        <color theme="1"/>
        <rFont val="ＭＳ Ｐゴシック"/>
        <family val="3"/>
        <charset val="128"/>
      </rPr>
      <t>【例】同一事業所（同一事業所番号）で</t>
    </r>
    <r>
      <rPr>
        <sz val="12"/>
        <color theme="1"/>
        <rFont val="Century"/>
        <family val="1"/>
      </rPr>
      <t>A2</t>
    </r>
    <r>
      <rPr>
        <sz val="12"/>
        <color theme="1"/>
        <rFont val="ＭＳ Ｐゴシック"/>
        <family val="3"/>
        <charset val="128"/>
      </rPr>
      <t>訪問型独自が</t>
    </r>
    <r>
      <rPr>
        <sz val="12"/>
        <color theme="1"/>
        <rFont val="Century"/>
        <family val="1"/>
      </rPr>
      <t>A</t>
    </r>
    <r>
      <rPr>
        <sz val="12"/>
        <color theme="1"/>
        <rFont val="ＭＳ Ｐゴシック"/>
        <family val="3"/>
        <charset val="128"/>
      </rPr>
      <t>市、</t>
    </r>
    <r>
      <rPr>
        <sz val="12"/>
        <color theme="1"/>
        <rFont val="Century"/>
        <family val="1"/>
      </rPr>
      <t>B</t>
    </r>
    <r>
      <rPr>
        <sz val="12"/>
        <color theme="1"/>
        <rFont val="ＭＳ Ｐゴシック"/>
        <family val="3"/>
        <charset val="128"/>
      </rPr>
      <t>市となる場合は、指定権者が異なるので、別々に区分する</t>
    </r>
    <rPh sb="1" eb="2">
      <t>レイ</t>
    </rPh>
    <rPh sb="49" eb="51">
      <t>ベツベツ</t>
    </rPh>
    <phoneticPr fontId="2"/>
  </si>
  <si>
    <r>
      <t>200</t>
    </r>
    <r>
      <rPr>
        <sz val="12"/>
        <color theme="1"/>
        <rFont val="ＭＳ Ｐゴシック"/>
        <family val="3"/>
        <charset val="128"/>
      </rPr>
      <t>行まで集計できます。同一指定権者では</t>
    </r>
    <r>
      <rPr>
        <sz val="12"/>
        <color theme="1"/>
        <rFont val="Century"/>
        <family val="1"/>
      </rPr>
      <t>50</t>
    </r>
    <r>
      <rPr>
        <sz val="12"/>
        <color theme="1"/>
        <rFont val="ＭＳ Ｐゴシック"/>
        <family val="3"/>
        <charset val="128"/>
      </rPr>
      <t>事業所番号が入力できます（添付書類</t>
    </r>
    <r>
      <rPr>
        <sz val="12"/>
        <color theme="1"/>
        <rFont val="Century"/>
        <family val="1"/>
      </rPr>
      <t>1</t>
    </r>
    <r>
      <rPr>
        <sz val="12"/>
        <color theme="1"/>
        <rFont val="ＭＳ Ｐゴシック"/>
        <family val="3"/>
        <charset val="128"/>
      </rPr>
      <t>は</t>
    </r>
    <r>
      <rPr>
        <sz val="12"/>
        <color theme="1"/>
        <rFont val="Century"/>
        <family val="1"/>
      </rPr>
      <t>50</t>
    </r>
    <r>
      <rPr>
        <sz val="12"/>
        <color theme="1"/>
        <rFont val="ＭＳ Ｐゴシック"/>
        <family val="3"/>
        <charset val="128"/>
      </rPr>
      <t>まで集計できます）。</t>
    </r>
    <rPh sb="3" eb="4">
      <t>ギョウ</t>
    </rPh>
    <rPh sb="6" eb="8">
      <t>シュウケイ</t>
    </rPh>
    <rPh sb="36" eb="38">
      <t>テンプ</t>
    </rPh>
    <rPh sb="38" eb="40">
      <t>ショルイ</t>
    </rPh>
    <rPh sb="46" eb="48">
      <t>シュウケイ</t>
    </rPh>
    <phoneticPr fontId="2"/>
  </si>
  <si>
    <t>❶：❷：❸の比率</t>
    <rPh sb="6" eb="8">
      <t>ヒリツ</t>
    </rPh>
    <phoneticPr fontId="2"/>
  </si>
  <si>
    <t>❶</t>
    <phoneticPr fontId="2"/>
  </si>
  <si>
    <t>❷</t>
    <phoneticPr fontId="2"/>
  </si>
  <si>
    <t>❸</t>
    <phoneticPr fontId="2"/>
  </si>
  <si>
    <t>賃金改善総額</t>
    <rPh sb="0" eb="2">
      <t>チンギン</t>
    </rPh>
    <rPh sb="2" eb="4">
      <t>カイゼン</t>
    </rPh>
    <rPh sb="4" eb="6">
      <t>ソウガク</t>
    </rPh>
    <phoneticPr fontId="2"/>
  </si>
  <si>
    <t>入力欄（この黄色の列に実績値を入力してください）</t>
    <rPh sb="0" eb="2">
      <t>ニュウリョク</t>
    </rPh>
    <rPh sb="2" eb="3">
      <t>ラン</t>
    </rPh>
    <rPh sb="6" eb="8">
      <t>キイロ</t>
    </rPh>
    <rPh sb="9" eb="10">
      <t>レツ</t>
    </rPh>
    <rPh sb="11" eb="14">
      <t>ジッセキチ</t>
    </rPh>
    <rPh sb="15" eb="17">
      <t>ニュウリョク</t>
    </rPh>
    <phoneticPr fontId="2"/>
  </si>
  <si>
    <t>法人名➡</t>
    <rPh sb="0" eb="2">
      <t>ホウジン</t>
    </rPh>
    <rPh sb="2" eb="3">
      <t>メイ</t>
    </rPh>
    <phoneticPr fontId="2"/>
  </si>
  <si>
    <t>法人名➡</t>
    <rPh sb="0" eb="2">
      <t>ホウジン</t>
    </rPh>
    <rPh sb="2" eb="3">
      <t>メイ</t>
    </rPh>
    <phoneticPr fontId="2"/>
  </si>
  <si>
    <t>入力欄（この黄色の列に実績値を入力してください）</t>
    <phoneticPr fontId="2"/>
  </si>
  <si>
    <t>他県は除外されます。</t>
    <rPh sb="0" eb="2">
      <t>タケン</t>
    </rPh>
    <rPh sb="3" eb="5">
      <t>ジョガイ</t>
    </rPh>
    <phoneticPr fontId="2"/>
  </si>
  <si>
    <r>
      <t>14</t>
    </r>
    <r>
      <rPr>
        <sz val="12"/>
        <color theme="1"/>
        <rFont val="ＭＳ Ｐゴシック"/>
        <family val="3"/>
        <charset val="128"/>
      </rPr>
      <t>行（一指定権者において事業所番号が</t>
    </r>
    <r>
      <rPr>
        <sz val="12"/>
        <color theme="1"/>
        <rFont val="Century"/>
        <family val="1"/>
      </rPr>
      <t>14</t>
    </r>
    <r>
      <rPr>
        <sz val="12"/>
        <color theme="1"/>
        <rFont val="ＭＳ Ｐゴシック"/>
        <family val="3"/>
        <charset val="128"/>
      </rPr>
      <t>ある場合まで）まで出力されます。</t>
    </r>
    <r>
      <rPr>
        <sz val="12"/>
        <color theme="1"/>
        <rFont val="Century"/>
        <family val="1"/>
      </rPr>
      <t>15</t>
    </r>
    <r>
      <rPr>
        <sz val="12"/>
        <color theme="1"/>
        <rFont val="ＭＳ Ｐゴシック"/>
        <family val="3"/>
        <charset val="128"/>
      </rPr>
      <t>行以上となる場合は、</t>
    </r>
    <r>
      <rPr>
        <sz val="12"/>
        <color theme="1"/>
        <rFont val="Century"/>
        <family val="1"/>
      </rPr>
      <t>15</t>
    </r>
    <r>
      <rPr>
        <sz val="12"/>
        <color theme="1"/>
        <rFont val="ＭＳ Ｐゴシック"/>
        <family val="3"/>
        <charset val="128"/>
      </rPr>
      <t>行以下</t>
    </r>
    <r>
      <rPr>
        <sz val="12"/>
        <color theme="1"/>
        <rFont val="Century"/>
        <family val="1"/>
      </rPr>
      <t>50</t>
    </r>
    <r>
      <rPr>
        <sz val="12"/>
        <color theme="1"/>
        <rFont val="ＭＳ Ｐゴシック"/>
        <family val="3"/>
        <charset val="128"/>
      </rPr>
      <t>行まで非表示にしてありますので、必要に応じて再表示して印刷してください。</t>
    </r>
    <rPh sb="2" eb="3">
      <t>ギョウ</t>
    </rPh>
    <rPh sb="4" eb="5">
      <t>イチ</t>
    </rPh>
    <rPh sb="5" eb="9">
      <t>シテイケンシャ</t>
    </rPh>
    <rPh sb="13" eb="16">
      <t>ジギョウショ</t>
    </rPh>
    <rPh sb="16" eb="18">
      <t>バンゴウ</t>
    </rPh>
    <rPh sb="23" eb="25">
      <t>バアイ</t>
    </rPh>
    <rPh sb="30" eb="32">
      <t>シュツリョク</t>
    </rPh>
    <rPh sb="51" eb="54">
      <t>ギョウイカ</t>
    </rPh>
    <rPh sb="56" eb="57">
      <t>ギョウ</t>
    </rPh>
    <rPh sb="59" eb="62">
      <t>ヒヒョウジ</t>
    </rPh>
    <rPh sb="72" eb="74">
      <t>ヒツヨウ</t>
    </rPh>
    <rPh sb="75" eb="76">
      <t>オウ</t>
    </rPh>
    <rPh sb="78" eb="81">
      <t>サイヒョウジ</t>
    </rPh>
    <rPh sb="83" eb="85">
      <t>インサツ</t>
    </rPh>
    <phoneticPr fontId="2"/>
  </si>
  <si>
    <t>このプログラムは、総括表にデータを一括入力することにより、別紙様式3、添付書類1,2,3の自動作成を支援します。</t>
    <rPh sb="9" eb="12">
      <t>ソウカツヒョウ</t>
    </rPh>
    <rPh sb="17" eb="19">
      <t>イッカツ</t>
    </rPh>
    <rPh sb="19" eb="21">
      <t>ニュウリョク</t>
    </rPh>
    <rPh sb="29" eb="31">
      <t>ベッシ</t>
    </rPh>
    <rPh sb="31" eb="33">
      <t>ヨウシキ</t>
    </rPh>
    <rPh sb="35" eb="37">
      <t>テンプ</t>
    </rPh>
    <rPh sb="37" eb="39">
      <t>ショルイ</t>
    </rPh>
    <rPh sb="45" eb="47">
      <t>ジドウ</t>
    </rPh>
    <rPh sb="47" eb="49">
      <t>サクセイ</t>
    </rPh>
    <rPh sb="50" eb="52">
      <t>シエン</t>
    </rPh>
    <phoneticPr fontId="2"/>
  </si>
  <si>
    <r>
      <rPr>
        <sz val="11"/>
        <color theme="1"/>
        <rFont val="ＭＳ 明朝"/>
        <family val="1"/>
        <charset val="128"/>
      </rPr>
      <t>介護保険事業所番号</t>
    </r>
  </si>
  <si>
    <r>
      <rPr>
        <sz val="11"/>
        <color theme="1"/>
        <rFont val="ＭＳ 明朝"/>
        <family val="1"/>
        <charset val="128"/>
      </rPr>
      <t>事業所の名称</t>
    </r>
  </si>
  <si>
    <r>
      <rPr>
        <sz val="11"/>
        <color theme="1"/>
        <rFont val="ＭＳ 明朝"/>
        <family val="1"/>
        <charset val="128"/>
      </rPr>
      <t>サービス名</t>
    </r>
  </si>
  <si>
    <t>指定権者・事業所・サービス単位で入力してください。重複すると正確に算定できません。</t>
    <rPh sb="0" eb="4">
      <t>シテイケンシャ</t>
    </rPh>
    <rPh sb="5" eb="8">
      <t>ジギョウショ</t>
    </rPh>
    <rPh sb="13" eb="15">
      <t>タンイ</t>
    </rPh>
    <rPh sb="16" eb="18">
      <t>ニュウリョク</t>
    </rPh>
    <rPh sb="25" eb="27">
      <t>チョウフク</t>
    </rPh>
    <rPh sb="30" eb="32">
      <t>セイカク</t>
    </rPh>
    <rPh sb="33" eb="35">
      <t>サンテイ</t>
    </rPh>
    <phoneticPr fontId="2"/>
  </si>
  <si>
    <t>同一サービス種別でも指定権者が異なる場合は、別々に区分しください。</t>
    <rPh sb="0" eb="2">
      <t>ドウイツ</t>
    </rPh>
    <rPh sb="6" eb="8">
      <t>シュベツ</t>
    </rPh>
    <rPh sb="10" eb="14">
      <t>シテイケンシャ</t>
    </rPh>
    <rPh sb="15" eb="16">
      <t>コト</t>
    </rPh>
    <rPh sb="18" eb="20">
      <t>バアイ</t>
    </rPh>
    <rPh sb="22" eb="24">
      <t>ベツベツ</t>
    </rPh>
    <rPh sb="25" eb="27">
      <t>クブン</t>
    </rPh>
    <phoneticPr fontId="2"/>
  </si>
  <si>
    <t>指定権者が愛知県のみの場合は、不要です。</t>
    <rPh sb="0" eb="4">
      <t>シテイケンシャ</t>
    </rPh>
    <rPh sb="5" eb="8">
      <t>アイチケン</t>
    </rPh>
    <rPh sb="11" eb="13">
      <t>バアイ</t>
    </rPh>
    <rPh sb="15" eb="17">
      <t>フヨウ</t>
    </rPh>
    <phoneticPr fontId="2"/>
  </si>
  <si>
    <t>他県に該当事業所がなければ、不要です。</t>
    <rPh sb="0" eb="2">
      <t>タケン</t>
    </rPh>
    <rPh sb="3" eb="5">
      <t>ガイトウ</t>
    </rPh>
    <rPh sb="5" eb="8">
      <t>ジギョウショ</t>
    </rPh>
    <rPh sb="14" eb="16">
      <t>フヨウ</t>
    </rPh>
    <phoneticPr fontId="2"/>
  </si>
  <si>
    <r>
      <rPr>
        <b/>
        <sz val="12"/>
        <color theme="1"/>
        <rFont val="ＭＳ Ｐゴシック"/>
        <family val="3"/>
        <charset val="128"/>
      </rPr>
      <t>指定権者別</t>
    </r>
    <r>
      <rPr>
        <sz val="12"/>
        <color theme="1"/>
        <rFont val="ＭＳ Ｐゴシック"/>
        <family val="3"/>
        <charset val="128"/>
      </rPr>
      <t>に1枚ずつ分けて印刷し、添付してください。</t>
    </r>
    <r>
      <rPr>
        <b/>
        <sz val="12"/>
        <color theme="1"/>
        <rFont val="ＭＳ Ｐゴシック"/>
        <family val="3"/>
        <charset val="128"/>
      </rPr>
      <t>愛知県分は必ず添付</t>
    </r>
    <r>
      <rPr>
        <sz val="12"/>
        <color theme="1"/>
        <rFont val="ＭＳ Ｐゴシック"/>
        <family val="3"/>
        <charset val="128"/>
      </rPr>
      <t>してください。</t>
    </r>
    <rPh sb="0" eb="4">
      <t>シテイケンシャ</t>
    </rPh>
    <rPh sb="4" eb="5">
      <t>ベツ</t>
    </rPh>
    <rPh sb="7" eb="8">
      <t>マイ</t>
    </rPh>
    <rPh sb="10" eb="11">
      <t>ワ</t>
    </rPh>
    <rPh sb="13" eb="15">
      <t>インサツ</t>
    </rPh>
    <rPh sb="17" eb="19">
      <t>テンプ</t>
    </rPh>
    <rPh sb="26" eb="29">
      <t>アイチケン</t>
    </rPh>
    <rPh sb="29" eb="30">
      <t>ブン</t>
    </rPh>
    <rPh sb="31" eb="32">
      <t>カナラ</t>
    </rPh>
    <rPh sb="33" eb="35">
      <t>テンプ</t>
    </rPh>
    <phoneticPr fontId="2"/>
  </si>
  <si>
    <r>
      <rPr>
        <sz val="12"/>
        <color theme="1"/>
        <rFont val="ＭＳ Ｐゴシック"/>
        <family val="3"/>
        <charset val="128"/>
      </rPr>
      <t>総括表から転記されたメニューが表示されるので、順次選択し、</t>
    </r>
    <r>
      <rPr>
        <sz val="12"/>
        <color theme="1"/>
        <rFont val="Century"/>
        <family val="1"/>
      </rPr>
      <t>1</t>
    </r>
    <r>
      <rPr>
        <sz val="12"/>
        <color theme="1"/>
        <rFont val="ＭＳ Ｐゴシック"/>
        <family val="3"/>
        <charset val="128"/>
      </rPr>
      <t>枚ずつ印刷し、すべて添付してください。</t>
    </r>
    <rPh sb="0" eb="3">
      <t>ソウカツヒョウ</t>
    </rPh>
    <rPh sb="5" eb="7">
      <t>テンキ</t>
    </rPh>
    <rPh sb="15" eb="17">
      <t>ヒョウジ</t>
    </rPh>
    <rPh sb="23" eb="25">
      <t>ジュンジ</t>
    </rPh>
    <rPh sb="25" eb="27">
      <t>センタク</t>
    </rPh>
    <rPh sb="30" eb="31">
      <t>マイ</t>
    </rPh>
    <rPh sb="33" eb="35">
      <t>インサツ</t>
    </rPh>
    <rPh sb="40" eb="42">
      <t>テンプ</t>
    </rPh>
    <phoneticPr fontId="2"/>
  </si>
  <si>
    <r>
      <rPr>
        <b/>
        <sz val="16"/>
        <color rgb="FFFF0000"/>
        <rFont val="ＭＳ Ｐゴシック"/>
        <family val="3"/>
        <charset val="128"/>
      </rPr>
      <t>代表者印を必ず押印してください</t>
    </r>
    <rPh sb="0" eb="3">
      <t>ダイヒョウシャ</t>
    </rPh>
    <rPh sb="3" eb="4">
      <t>イン</t>
    </rPh>
    <rPh sb="5" eb="6">
      <t>カナラ</t>
    </rPh>
    <rPh sb="7" eb="9">
      <t>オウイン</t>
    </rPh>
    <phoneticPr fontId="2"/>
  </si>
  <si>
    <r>
      <rPr>
        <sz val="12"/>
        <color theme="1"/>
        <rFont val="ＭＳ Ｐゴシック"/>
        <family val="3"/>
        <charset val="128"/>
      </rPr>
      <t>例：同一事業所番号で「愛知県指定の通所介護、</t>
    </r>
    <r>
      <rPr>
        <sz val="12"/>
        <color theme="1"/>
        <rFont val="Century"/>
        <family val="1"/>
      </rPr>
      <t>A</t>
    </r>
    <r>
      <rPr>
        <sz val="12"/>
        <color theme="1"/>
        <rFont val="ＭＳ Ｐゴシック"/>
        <family val="3"/>
        <charset val="128"/>
      </rPr>
      <t>市指定の通所型独自、</t>
    </r>
    <r>
      <rPr>
        <sz val="12"/>
        <color theme="1"/>
        <rFont val="Century"/>
        <family val="1"/>
      </rPr>
      <t>B</t>
    </r>
    <r>
      <rPr>
        <sz val="12"/>
        <color theme="1"/>
        <rFont val="ＭＳ Ｐゴシック"/>
        <family val="3"/>
        <charset val="128"/>
      </rPr>
      <t>市指定の通所型独自」がある場合、❶、❷、❸グループはこの事業所にそれぞれ１つしかないので、愛知県指定の通所介護の行の❶、❷、❸グループの「賃金総額・賃金改善額・人数」に記入し、</t>
    </r>
    <r>
      <rPr>
        <sz val="12"/>
        <color theme="1"/>
        <rFont val="Century"/>
        <family val="1"/>
      </rPr>
      <t>A</t>
    </r>
    <r>
      <rPr>
        <sz val="12"/>
        <color theme="1"/>
        <rFont val="ＭＳ Ｐゴシック"/>
        <family val="3"/>
        <charset val="128"/>
      </rPr>
      <t>市指定の通所型独自、</t>
    </r>
    <r>
      <rPr>
        <sz val="12"/>
        <color theme="1"/>
        <rFont val="Century"/>
        <family val="1"/>
      </rPr>
      <t>B</t>
    </r>
    <r>
      <rPr>
        <sz val="12"/>
        <color theme="1"/>
        <rFont val="ＭＳ Ｐゴシック"/>
        <family val="3"/>
        <charset val="128"/>
      </rPr>
      <t>市指定の通所型独自の行の「賃金総額・賃金改善額・人数」はすべて「</t>
    </r>
    <r>
      <rPr>
        <sz val="12"/>
        <color theme="1"/>
        <rFont val="Century"/>
        <family val="1"/>
      </rPr>
      <t>0</t>
    </r>
    <r>
      <rPr>
        <sz val="12"/>
        <color theme="1"/>
        <rFont val="ＭＳ Ｐゴシック"/>
        <family val="3"/>
        <charset val="128"/>
      </rPr>
      <t>」を記入する（指定権者、事業所番号、事業所名、サービス種別、処遇改善加算額は必ず記入）
　愛知県　</t>
    </r>
    <r>
      <rPr>
        <sz val="12"/>
        <color theme="1"/>
        <rFont val="Century"/>
        <family val="1"/>
      </rPr>
      <t>2312349876</t>
    </r>
    <r>
      <rPr>
        <sz val="12"/>
        <color theme="1"/>
        <rFont val="ＭＳ Ｐゴシック"/>
        <family val="3"/>
        <charset val="128"/>
      </rPr>
      <t>　愛知介護　</t>
    </r>
    <r>
      <rPr>
        <sz val="12"/>
        <color theme="1"/>
        <rFont val="Century"/>
        <family val="1"/>
      </rPr>
      <t>11</t>
    </r>
    <r>
      <rPr>
        <sz val="12"/>
        <color theme="1"/>
        <rFont val="ＭＳ Ｐゴシック"/>
        <family val="3"/>
        <charset val="128"/>
      </rPr>
      <t>訪問介護　　→　❶、❷、❸「賃金総額・賃金改善額・人数」を記入
　</t>
    </r>
    <r>
      <rPr>
        <sz val="12"/>
        <color theme="1"/>
        <rFont val="Century"/>
        <family val="1"/>
      </rPr>
      <t>A</t>
    </r>
    <r>
      <rPr>
        <sz val="12"/>
        <color theme="1"/>
        <rFont val="ＭＳ Ｐゴシック"/>
        <family val="3"/>
        <charset val="128"/>
      </rPr>
      <t>市　　　</t>
    </r>
    <r>
      <rPr>
        <sz val="12"/>
        <color theme="1"/>
        <rFont val="Century"/>
        <family val="1"/>
      </rPr>
      <t>2312349876</t>
    </r>
    <r>
      <rPr>
        <sz val="12"/>
        <color theme="1"/>
        <rFont val="ＭＳ Ｐゴシック"/>
        <family val="3"/>
        <charset val="128"/>
      </rPr>
      <t>　愛知介護　</t>
    </r>
    <r>
      <rPr>
        <sz val="12"/>
        <color theme="1"/>
        <rFont val="Century"/>
        <family val="1"/>
      </rPr>
      <t>A2</t>
    </r>
    <r>
      <rPr>
        <sz val="12"/>
        <color theme="1"/>
        <rFont val="ＭＳ Ｐゴシック"/>
        <family val="3"/>
        <charset val="128"/>
      </rPr>
      <t>訪問型独自　→❶、❷、❸「賃金総額・賃金改善額・人数」は「</t>
    </r>
    <r>
      <rPr>
        <sz val="12"/>
        <color theme="1"/>
        <rFont val="Century"/>
        <family val="1"/>
      </rPr>
      <t>0</t>
    </r>
    <r>
      <rPr>
        <sz val="12"/>
        <color theme="1"/>
        <rFont val="ＭＳ Ｐゴシック"/>
        <family val="3"/>
        <charset val="128"/>
      </rPr>
      <t>」を記入
　</t>
    </r>
    <r>
      <rPr>
        <sz val="12"/>
        <color theme="1"/>
        <rFont val="Century"/>
        <family val="1"/>
      </rPr>
      <t>B</t>
    </r>
    <r>
      <rPr>
        <sz val="12"/>
        <color theme="1"/>
        <rFont val="ＭＳ Ｐゴシック"/>
        <family val="3"/>
        <charset val="128"/>
      </rPr>
      <t>市　　　</t>
    </r>
    <r>
      <rPr>
        <sz val="12"/>
        <color theme="1"/>
        <rFont val="Century"/>
        <family val="1"/>
      </rPr>
      <t>2312349876</t>
    </r>
    <r>
      <rPr>
        <sz val="12"/>
        <color theme="1"/>
        <rFont val="ＭＳ Ｐゴシック"/>
        <family val="3"/>
        <charset val="128"/>
      </rPr>
      <t>　愛知介護　</t>
    </r>
    <r>
      <rPr>
        <sz val="12"/>
        <color theme="1"/>
        <rFont val="Century"/>
        <family val="1"/>
      </rPr>
      <t>A2</t>
    </r>
    <r>
      <rPr>
        <sz val="12"/>
        <color theme="1"/>
        <rFont val="ＭＳ Ｐゴシック"/>
        <family val="3"/>
        <charset val="128"/>
      </rPr>
      <t>訪問型独自　→❶、❷、❸「賃金総額・賃金改善額・人数」は「</t>
    </r>
    <r>
      <rPr>
        <sz val="12"/>
        <color theme="1"/>
        <rFont val="Century"/>
        <family val="1"/>
      </rPr>
      <t>0</t>
    </r>
    <r>
      <rPr>
        <sz val="12"/>
        <color theme="1"/>
        <rFont val="ＭＳ Ｐゴシック"/>
        <family val="3"/>
        <charset val="128"/>
      </rPr>
      <t>」を記入
　➡【結果】❶グループの愛知県、</t>
    </r>
    <r>
      <rPr>
        <sz val="12"/>
        <color theme="1"/>
        <rFont val="Century"/>
        <family val="1"/>
      </rPr>
      <t>A</t>
    </r>
    <r>
      <rPr>
        <sz val="12"/>
        <color theme="1"/>
        <rFont val="ＭＳ Ｐゴシック"/>
        <family val="3"/>
        <charset val="128"/>
      </rPr>
      <t>市、</t>
    </r>
    <r>
      <rPr>
        <sz val="12"/>
        <color theme="1"/>
        <rFont val="Century"/>
        <family val="1"/>
      </rPr>
      <t>B</t>
    </r>
    <r>
      <rPr>
        <sz val="12"/>
        <color theme="1"/>
        <rFont val="ＭＳ Ｐゴシック"/>
        <family val="3"/>
        <charset val="128"/>
      </rPr>
      <t xml:space="preserve">市の平均賃金改善額は同額となる。❷、❸も同様。
</t>
    </r>
    <rPh sb="0" eb="1">
      <t>レイ</t>
    </rPh>
    <rPh sb="2" eb="4">
      <t>ドウイツ</t>
    </rPh>
    <rPh sb="4" eb="7">
      <t>ジギョウショ</t>
    </rPh>
    <rPh sb="7" eb="9">
      <t>バンゴウ</t>
    </rPh>
    <rPh sb="11" eb="14">
      <t>アイチケン</t>
    </rPh>
    <rPh sb="14" eb="16">
      <t>シテイ</t>
    </rPh>
    <rPh sb="17" eb="19">
      <t>ツウショ</t>
    </rPh>
    <rPh sb="19" eb="21">
      <t>カイゴ</t>
    </rPh>
    <rPh sb="23" eb="24">
      <t>シ</t>
    </rPh>
    <rPh sb="24" eb="26">
      <t>シテイ</t>
    </rPh>
    <rPh sb="27" eb="29">
      <t>ツウショ</t>
    </rPh>
    <rPh sb="29" eb="30">
      <t>ガタ</t>
    </rPh>
    <rPh sb="30" eb="32">
      <t>ドクジ</t>
    </rPh>
    <rPh sb="34" eb="35">
      <t>シ</t>
    </rPh>
    <rPh sb="35" eb="37">
      <t>シテイ</t>
    </rPh>
    <rPh sb="38" eb="40">
      <t>ツウショ</t>
    </rPh>
    <rPh sb="40" eb="41">
      <t>ガタ</t>
    </rPh>
    <rPh sb="41" eb="43">
      <t>ドクジ</t>
    </rPh>
    <rPh sb="47" eb="49">
      <t>バアイ</t>
    </rPh>
    <rPh sb="90" eb="91">
      <t>ギョウ</t>
    </rPh>
    <rPh sb="118" eb="120">
      <t>キニュウ</t>
    </rPh>
    <rPh sb="144" eb="145">
      <t>ギョウ</t>
    </rPh>
    <rPh sb="169" eb="171">
      <t>キニュウ</t>
    </rPh>
    <rPh sb="174" eb="178">
      <t>シテイケンシャ</t>
    </rPh>
    <rPh sb="179" eb="182">
      <t>ジギョウショ</t>
    </rPh>
    <rPh sb="182" eb="184">
      <t>バンゴウ</t>
    </rPh>
    <rPh sb="185" eb="188">
      <t>ジギョウショ</t>
    </rPh>
    <rPh sb="188" eb="189">
      <t>メイ</t>
    </rPh>
    <rPh sb="194" eb="196">
      <t>シュベツ</t>
    </rPh>
    <rPh sb="197" eb="203">
      <t>ｓ</t>
    </rPh>
    <rPh sb="203" eb="204">
      <t>ガク</t>
    </rPh>
    <rPh sb="205" eb="206">
      <t>カナラ</t>
    </rPh>
    <rPh sb="207" eb="209">
      <t>キニュウ</t>
    </rPh>
    <rPh sb="213" eb="216">
      <t>アイチケン</t>
    </rPh>
    <rPh sb="228" eb="230">
      <t>アイチ</t>
    </rPh>
    <rPh sb="230" eb="232">
      <t>カイゴ</t>
    </rPh>
    <rPh sb="235" eb="237">
      <t>ホウモン</t>
    </rPh>
    <rPh sb="237" eb="239">
      <t>カイゴ</t>
    </rPh>
    <rPh sb="269" eb="270">
      <t>シ</t>
    </rPh>
    <rPh sb="291" eb="293">
      <t>ホウモン</t>
    </rPh>
    <rPh sb="293" eb="294">
      <t>ガタ</t>
    </rPh>
    <rPh sb="294" eb="296">
      <t>ドクジ</t>
    </rPh>
    <rPh sb="323" eb="325">
      <t>キニュウ</t>
    </rPh>
    <rPh sb="398" eb="401">
      <t>アイチケン</t>
    </rPh>
    <rPh sb="408" eb="410">
      <t>ヘイキン</t>
    </rPh>
    <rPh sb="410" eb="412">
      <t>チンギン</t>
    </rPh>
    <rPh sb="412" eb="414">
      <t>カイゼン</t>
    </rPh>
    <rPh sb="414" eb="415">
      <t>ガク</t>
    </rPh>
    <rPh sb="416" eb="418">
      <t>ドウガク</t>
    </rPh>
    <rPh sb="426" eb="428">
      <t>ドウヨウ</t>
    </rPh>
    <phoneticPr fontId="2"/>
  </si>
  <si>
    <r>
      <rPr>
        <sz val="12"/>
        <color theme="1"/>
        <rFont val="ＭＳ Ｐゴシック"/>
        <family val="3"/>
        <charset val="128"/>
      </rPr>
      <t>同一事業所番号で、複数の指定権者がある場合において、賃金総額、賃金改善額及び人数を</t>
    </r>
    <r>
      <rPr>
        <b/>
        <sz val="12"/>
        <color theme="1"/>
        <rFont val="ＭＳ Ｐゴシック"/>
        <family val="3"/>
        <charset val="128"/>
      </rPr>
      <t>指定権者別に区分するのが困難・適当でない</t>
    </r>
    <r>
      <rPr>
        <sz val="12"/>
        <color theme="1"/>
        <rFont val="ＭＳ Ｐゴシック"/>
        <family val="3"/>
        <charset val="128"/>
      </rPr>
      <t>ときは、同一事業所の最初の指定権者（例えば愛知県）の行に記入し、他の指定権者の行は「</t>
    </r>
    <r>
      <rPr>
        <sz val="12"/>
        <color theme="1"/>
        <rFont val="Century"/>
        <family val="1"/>
      </rPr>
      <t>0</t>
    </r>
    <r>
      <rPr>
        <sz val="12"/>
        <color theme="1"/>
        <rFont val="ＭＳ Ｐゴシック"/>
        <family val="3"/>
        <charset val="128"/>
      </rPr>
      <t>」を記入してください。</t>
    </r>
    <r>
      <rPr>
        <b/>
        <sz val="12"/>
        <color theme="1"/>
        <rFont val="ＭＳ Ｐゴシック"/>
        <family val="3"/>
        <charset val="128"/>
      </rPr>
      <t>総括表記入例</t>
    </r>
    <r>
      <rPr>
        <b/>
        <sz val="12"/>
        <color theme="1"/>
        <rFont val="Century"/>
        <family val="1"/>
      </rPr>
      <t>1</t>
    </r>
    <r>
      <rPr>
        <b/>
        <sz val="12"/>
        <color theme="1"/>
        <rFont val="ＭＳ Ｐゴシック"/>
        <family val="3"/>
        <charset val="128"/>
      </rPr>
      <t>～</t>
    </r>
    <r>
      <rPr>
        <b/>
        <sz val="12"/>
        <color theme="1"/>
        <rFont val="Century"/>
        <family val="1"/>
      </rPr>
      <t>3</t>
    </r>
    <r>
      <rPr>
        <b/>
        <sz val="12"/>
        <color theme="1"/>
        <rFont val="ＭＳ Ｐゴシック"/>
        <family val="3"/>
        <charset val="128"/>
      </rPr>
      <t>行目を参照</t>
    </r>
    <r>
      <rPr>
        <sz val="12"/>
        <color theme="1"/>
        <rFont val="ＭＳ Ｐゴシック"/>
        <family val="3"/>
        <charset val="128"/>
      </rPr>
      <t xml:space="preserve">。
　なお、添付書類１の平均賃金改善額、人数は、事業所番号ごとに算定します。したがって、指定権者が異なっても、同一の事業所番号であれば、同一の平均賃金改善額、人数と算定します。
</t>
    </r>
    <rPh sb="5" eb="7">
      <t>バンゴウ</t>
    </rPh>
    <rPh sb="9" eb="11">
      <t>フクスウ</t>
    </rPh>
    <rPh sb="12" eb="16">
      <t>シテイケンシャ</t>
    </rPh>
    <rPh sb="19" eb="21">
      <t>バアイ</t>
    </rPh>
    <rPh sb="26" eb="28">
      <t>チンギン</t>
    </rPh>
    <rPh sb="28" eb="30">
      <t>ソウガク</t>
    </rPh>
    <rPh sb="31" eb="33">
      <t>チンギン</t>
    </rPh>
    <rPh sb="33" eb="35">
      <t>カイゼン</t>
    </rPh>
    <rPh sb="35" eb="36">
      <t>ガク</t>
    </rPh>
    <rPh sb="36" eb="37">
      <t>オヨ</t>
    </rPh>
    <rPh sb="38" eb="40">
      <t>ニンズウ</t>
    </rPh>
    <rPh sb="41" eb="45">
      <t>シテイケンシャ</t>
    </rPh>
    <rPh sb="45" eb="46">
      <t>ベツ</t>
    </rPh>
    <rPh sb="47" eb="49">
      <t>クブン</t>
    </rPh>
    <rPh sb="53" eb="55">
      <t>コンナン</t>
    </rPh>
    <rPh sb="56" eb="58">
      <t>テキトウ</t>
    </rPh>
    <rPh sb="71" eb="73">
      <t>サイショ</t>
    </rPh>
    <rPh sb="74" eb="78">
      <t>シテイケンシャ</t>
    </rPh>
    <rPh sb="79" eb="80">
      <t>タト</t>
    </rPh>
    <rPh sb="82" eb="85">
      <t>アイチケン</t>
    </rPh>
    <rPh sb="87" eb="88">
      <t>ギョウ</t>
    </rPh>
    <rPh sb="89" eb="91">
      <t>キニュウ</t>
    </rPh>
    <rPh sb="93" eb="94">
      <t>タ</t>
    </rPh>
    <rPh sb="95" eb="99">
      <t>シテイケンシャ</t>
    </rPh>
    <rPh sb="100" eb="101">
      <t>ギョウ</t>
    </rPh>
    <rPh sb="106" eb="108">
      <t>キニュウ</t>
    </rPh>
    <rPh sb="115" eb="118">
      <t>ソウカツヒョウ</t>
    </rPh>
    <rPh sb="118" eb="120">
      <t>キニュウ</t>
    </rPh>
    <rPh sb="120" eb="121">
      <t>レイ</t>
    </rPh>
    <rPh sb="124" eb="126">
      <t>ギョウメ</t>
    </rPh>
    <rPh sb="127" eb="129">
      <t>サンショウ</t>
    </rPh>
    <rPh sb="135" eb="137">
      <t>テンプ</t>
    </rPh>
    <rPh sb="137" eb="139">
      <t>ショルイ</t>
    </rPh>
    <rPh sb="141" eb="143">
      <t>ヘイキン</t>
    </rPh>
    <rPh sb="143" eb="145">
      <t>チンギン</t>
    </rPh>
    <rPh sb="145" eb="147">
      <t>カイゼン</t>
    </rPh>
    <rPh sb="147" eb="148">
      <t>ガク</t>
    </rPh>
    <rPh sb="149" eb="151">
      <t>ニンズウ</t>
    </rPh>
    <rPh sb="153" eb="156">
      <t>ジギョウショ</t>
    </rPh>
    <rPh sb="156" eb="158">
      <t>バンゴウ</t>
    </rPh>
    <rPh sb="161" eb="163">
      <t>サンテイ</t>
    </rPh>
    <rPh sb="211" eb="213">
      <t>サンテイ</t>
    </rPh>
    <phoneticPr fontId="2"/>
  </si>
  <si>
    <r>
      <t>11</t>
    </r>
    <r>
      <rPr>
        <b/>
        <sz val="12"/>
        <color rgb="FF002060"/>
        <rFont val="ＭＳ Ｐゴシック"/>
        <family val="3"/>
        <charset val="128"/>
      </rPr>
      <t>訪問介護</t>
    </r>
    <rPh sb="2" eb="4">
      <t>ホウモン</t>
    </rPh>
    <rPh sb="4" eb="6">
      <t>カイゴ</t>
    </rPh>
    <phoneticPr fontId="2"/>
  </si>
  <si>
    <r>
      <t>A2</t>
    </r>
    <r>
      <rPr>
        <b/>
        <sz val="12"/>
        <color rgb="FF002060"/>
        <rFont val="ＭＳ Ｐゴシック"/>
        <family val="3"/>
        <charset val="128"/>
      </rPr>
      <t>訪問型独自</t>
    </r>
    <rPh sb="2" eb="4">
      <t>ホウモン</t>
    </rPh>
    <rPh sb="4" eb="5">
      <t>ガタ</t>
    </rPh>
    <rPh sb="5" eb="7">
      <t>ドクジ</t>
    </rPh>
    <phoneticPr fontId="2"/>
  </si>
  <si>
    <t>介護職員等特定処遇改善実績報告書(令和元年度実績)の作成について</t>
    <rPh sb="0" eb="2">
      <t>カイゴ</t>
    </rPh>
    <rPh sb="2" eb="4">
      <t>ショクイン</t>
    </rPh>
    <rPh sb="4" eb="5">
      <t>トウ</t>
    </rPh>
    <rPh sb="5" eb="7">
      <t>トクテイ</t>
    </rPh>
    <rPh sb="7" eb="16">
      <t>ｊ</t>
    </rPh>
    <rPh sb="17" eb="18">
      <t>レイ</t>
    </rPh>
    <rPh sb="18" eb="19">
      <t>ワ</t>
    </rPh>
    <rPh sb="19" eb="20">
      <t>ガン</t>
    </rPh>
    <rPh sb="20" eb="21">
      <t>ネン</t>
    </rPh>
    <rPh sb="21" eb="22">
      <t>ド</t>
    </rPh>
    <rPh sb="22" eb="24">
      <t>ジッセキ</t>
    </rPh>
    <rPh sb="26" eb="28">
      <t>サクセイ</t>
    </rPh>
    <phoneticPr fontId="2"/>
  </si>
  <si>
    <t>添付書類３</t>
    <rPh sb="0" eb="2">
      <t>テンプ</t>
    </rPh>
    <rPh sb="2" eb="4">
      <t>ショルイ</t>
    </rPh>
    <phoneticPr fontId="2"/>
  </si>
  <si>
    <t>初めて加算を取得する（した）月の前年度の賃金の総額＜直接入力＞</t>
    <phoneticPr fontId="7"/>
  </si>
  <si>
    <t>加算の算定により賃金改善を行った賃金の総額</t>
    <rPh sb="0" eb="2">
      <t>カサン</t>
    </rPh>
    <rPh sb="3" eb="5">
      <t>サンテイ</t>
    </rPh>
    <rPh sb="8" eb="10">
      <t>チンギン</t>
    </rPh>
    <rPh sb="10" eb="12">
      <t>カイゼン</t>
    </rPh>
    <rPh sb="13" eb="14">
      <t>オコナ</t>
    </rPh>
    <rPh sb="16" eb="18">
      <t>チンギン</t>
    </rPh>
    <rPh sb="19" eb="21">
      <t>ソウガク</t>
    </rPh>
    <phoneticPr fontId="7"/>
  </si>
  <si>
    <t>初めて加算を取得した月の前年度の賃金の総額</t>
    <rPh sb="0" eb="1">
      <t>ハジ</t>
    </rPh>
    <rPh sb="3" eb="5">
      <t>カサン</t>
    </rPh>
    <rPh sb="6" eb="8">
      <t>シュトク</t>
    </rPh>
    <rPh sb="10" eb="11">
      <t>ツキ</t>
    </rPh>
    <rPh sb="12" eb="15">
      <t>ゼンネンド</t>
    </rPh>
    <rPh sb="16" eb="18">
      <t>チンギン</t>
    </rPh>
    <rPh sb="19" eb="21">
      <t>ソウガク</t>
    </rPh>
    <phoneticPr fontId="7"/>
  </si>
  <si>
    <t>その他の職種（❸）における平均賃金改善額（（ⅸ－ⅹ）／ⅺ）</t>
    <rPh sb="2" eb="3">
      <t>ホカ</t>
    </rPh>
    <rPh sb="4" eb="6">
      <t>ショクシュ</t>
    </rPh>
    <rPh sb="13" eb="15">
      <t>ヘイキン</t>
    </rPh>
    <rPh sb="15" eb="17">
      <t>チンギン</t>
    </rPh>
    <rPh sb="17" eb="19">
      <t>カイゼン</t>
    </rPh>
    <rPh sb="19" eb="20">
      <t>ガク</t>
    </rPh>
    <phoneticPr fontId="7"/>
  </si>
  <si>
    <t>　</t>
    <phoneticPr fontId="2"/>
  </si>
  <si>
    <t>令和２年度分特定処遇改善加算の総額＜添付書類１を自動集計＞</t>
    <rPh sb="0" eb="2">
      <t>レイワ</t>
    </rPh>
    <rPh sb="3" eb="5">
      <t>ネンド</t>
    </rPh>
    <rPh sb="5" eb="6">
      <t>ブン</t>
    </rPh>
    <rPh sb="6" eb="8">
      <t>トクテイ</t>
    </rPh>
    <rPh sb="8" eb="10">
      <t>ショグウ</t>
    </rPh>
    <rPh sb="10" eb="12">
      <t>カイゼン</t>
    </rPh>
    <rPh sb="12" eb="14">
      <t>カサン</t>
    </rPh>
    <rPh sb="15" eb="17">
      <t>ソウガク</t>
    </rPh>
    <rPh sb="18" eb="20">
      <t>テンプ</t>
    </rPh>
    <rPh sb="20" eb="22">
      <t>ショルイ</t>
    </rPh>
    <rPh sb="24" eb="26">
      <t>ジドウ</t>
    </rPh>
    <rPh sb="26" eb="28">
      <t>シュウケイ</t>
    </rPh>
    <phoneticPr fontId="7"/>
  </si>
  <si>
    <t>賃金改善所要額総額（＝ⅰ－ⅱ）＜添付書類１を自動集計＞</t>
    <rPh sb="0" eb="2">
      <t>チンギン</t>
    </rPh>
    <rPh sb="2" eb="4">
      <t>カイゼン</t>
    </rPh>
    <rPh sb="4" eb="6">
      <t>ショヨウ</t>
    </rPh>
    <rPh sb="6" eb="7">
      <t>ガク</t>
    </rPh>
    <rPh sb="7" eb="9">
      <t>ソウガク</t>
    </rPh>
    <phoneticPr fontId="7"/>
  </si>
  <si>
    <t>加算の算定により賃金改善を行った賃金の総額＜直接入力＞</t>
    <rPh sb="22" eb="24">
      <t>チョクセツ</t>
    </rPh>
    <rPh sb="24" eb="26">
      <t>ニュウリョク</t>
    </rPh>
    <phoneticPr fontId="7"/>
  </si>
  <si>
    <t>初めて加算を取得する（した）月の前年度の賃金の総額＜直接入力＞</t>
    <phoneticPr fontId="7"/>
  </si>
  <si>
    <t>加算の算定により賃金改善を行った賃金の総額＜直接入力＞</t>
    <phoneticPr fontId="7"/>
  </si>
  <si>
    <r>
      <rPr>
        <sz val="8"/>
        <color theme="1"/>
        <rFont val="ＭＳ 明朝"/>
        <family val="1"/>
        <charset val="128"/>
      </rPr>
      <t>介護職員等特定処遇改善
加算額</t>
    </r>
    <r>
      <rPr>
        <sz val="8"/>
        <color theme="1"/>
        <rFont val="Century"/>
        <family val="1"/>
      </rPr>
      <t/>
    </r>
    <rPh sb="4" eb="5">
      <t>トウ</t>
    </rPh>
    <rPh sb="5" eb="7">
      <t>トクテイ</t>
    </rPh>
    <rPh sb="12" eb="15">
      <t>カサンガク</t>
    </rPh>
    <phoneticPr fontId="7"/>
  </si>
  <si>
    <r>
      <rPr>
        <sz val="8"/>
        <color theme="1"/>
        <rFont val="ＭＳ 明朝"/>
        <family val="1"/>
        <charset val="128"/>
      </rPr>
      <t>賃金改善所要額</t>
    </r>
    <r>
      <rPr>
        <sz val="8"/>
        <color theme="1"/>
        <rFont val="Century"/>
        <family val="1"/>
      </rPr>
      <t/>
    </r>
    <rPh sb="4" eb="6">
      <t>ショヨウ</t>
    </rPh>
    <rPh sb="6" eb="7">
      <t>ガク</t>
    </rPh>
    <phoneticPr fontId="7"/>
  </si>
  <si>
    <r>
      <rPr>
        <sz val="8"/>
        <color theme="1"/>
        <rFont val="ＭＳ Ｐゴシック"/>
        <family val="3"/>
        <charset val="128"/>
      </rPr>
      <t>➌</t>
    </r>
    <r>
      <rPr>
        <sz val="8"/>
        <color theme="1"/>
        <rFont val="ＭＳ 明朝"/>
        <family val="1"/>
        <charset val="128"/>
      </rPr>
      <t>の平均賃金改善額</t>
    </r>
    <r>
      <rPr>
        <sz val="8"/>
        <color theme="1"/>
        <rFont val="ＭＳ 明朝"/>
        <family val="1"/>
        <charset val="128"/>
      </rPr>
      <t>・人数</t>
    </r>
    <rPh sb="2" eb="4">
      <t>ヘイキン</t>
    </rPh>
    <rPh sb="4" eb="6">
      <t>チンギン</t>
    </rPh>
    <rPh sb="6" eb="8">
      <t>カイゼン</t>
    </rPh>
    <rPh sb="8" eb="9">
      <t>ガク</t>
    </rPh>
    <rPh sb="10" eb="12">
      <t>ニンズウ</t>
    </rPh>
    <phoneticPr fontId="7"/>
  </si>
  <si>
    <r>
      <rPr>
        <sz val="8"/>
        <color theme="1"/>
        <rFont val="ＭＳ Ｐゴシック"/>
        <family val="3"/>
        <charset val="128"/>
      </rPr>
      <t>➋</t>
    </r>
    <r>
      <rPr>
        <sz val="8"/>
        <color theme="1"/>
        <rFont val="ＭＳ 明朝"/>
        <family val="1"/>
        <charset val="128"/>
      </rPr>
      <t>の平均賃金改善額</t>
    </r>
    <r>
      <rPr>
        <sz val="8"/>
        <color theme="1"/>
        <rFont val="ＭＳ 明朝"/>
        <family val="1"/>
        <charset val="128"/>
      </rPr>
      <t>・人数</t>
    </r>
    <rPh sb="2" eb="4">
      <t>ヘイキン</t>
    </rPh>
    <rPh sb="4" eb="6">
      <t>チンギン</t>
    </rPh>
    <rPh sb="6" eb="8">
      <t>カイゼン</t>
    </rPh>
    <rPh sb="8" eb="9">
      <t>ガク</t>
    </rPh>
    <rPh sb="10" eb="12">
      <t>ニンズウ</t>
    </rPh>
    <phoneticPr fontId="7"/>
  </si>
  <si>
    <r>
      <rPr>
        <sz val="8"/>
        <color theme="1"/>
        <rFont val="ＭＳ Ｐゴシック"/>
        <family val="3"/>
        <charset val="128"/>
      </rPr>
      <t>➊</t>
    </r>
    <r>
      <rPr>
        <sz val="8"/>
        <color theme="1"/>
        <rFont val="ＭＳ 明朝"/>
        <family val="1"/>
        <charset val="128"/>
      </rPr>
      <t>の平均賃金改善額</t>
    </r>
    <r>
      <rPr>
        <sz val="8"/>
        <color theme="1"/>
        <rFont val="ＭＳ 明朝"/>
        <family val="1"/>
        <charset val="128"/>
      </rPr>
      <t>・人数</t>
    </r>
    <rPh sb="2" eb="4">
      <t>ヘイキン</t>
    </rPh>
    <rPh sb="4" eb="6">
      <t>チンギン</t>
    </rPh>
    <rPh sb="6" eb="8">
      <t>カイゼン</t>
    </rPh>
    <rPh sb="8" eb="9">
      <t>ガク</t>
    </rPh>
    <rPh sb="10" eb="12">
      <t>ニンズウ</t>
    </rPh>
    <phoneticPr fontId="7"/>
  </si>
  <si>
    <t>指定権者</t>
    <rPh sb="0" eb="2">
      <t>シテイ</t>
    </rPh>
    <rPh sb="2" eb="3">
      <t>ケン</t>
    </rPh>
    <rPh sb="3" eb="4">
      <t>シャ</t>
    </rPh>
    <phoneticPr fontId="2"/>
  </si>
  <si>
    <t>サービス</t>
    <phoneticPr fontId="2"/>
  </si>
  <si>
    <t>L3</t>
    <phoneticPr fontId="2"/>
  </si>
  <si>
    <t>指定権者順位</t>
    <rPh sb="0" eb="2">
      <t>シテイ</t>
    </rPh>
    <rPh sb="2" eb="3">
      <t>ケン</t>
    </rPh>
    <rPh sb="3" eb="4">
      <t>シャ</t>
    </rPh>
    <rPh sb="4" eb="6">
      <t>ジュンイ</t>
    </rPh>
    <phoneticPr fontId="2"/>
  </si>
  <si>
    <t>指定権者（重複排除）</t>
    <rPh sb="0" eb="2">
      <t>シテイ</t>
    </rPh>
    <rPh sb="2" eb="3">
      <t>ケン</t>
    </rPh>
    <rPh sb="3" eb="4">
      <t>シャ</t>
    </rPh>
    <rPh sb="5" eb="7">
      <t>チョウフク</t>
    </rPh>
    <rPh sb="7" eb="9">
      <t>ハイジョ</t>
    </rPh>
    <phoneticPr fontId="2"/>
  </si>
  <si>
    <t>重複確認</t>
    <rPh sb="0" eb="2">
      <t>チョウフク</t>
    </rPh>
    <rPh sb="2" eb="4">
      <t>カクニン</t>
    </rPh>
    <phoneticPr fontId="2"/>
  </si>
  <si>
    <t>Serialized</t>
    <phoneticPr fontId="2"/>
  </si>
  <si>
    <t>事業所順位</t>
    <rPh sb="0" eb="2">
      <t>ジギョウ</t>
    </rPh>
    <rPh sb="2" eb="3">
      <t>ショ</t>
    </rPh>
    <rPh sb="3" eb="5">
      <t>ジュンイ</t>
    </rPh>
    <phoneticPr fontId="2"/>
  </si>
  <si>
    <t>事業所（重複排除）</t>
    <rPh sb="0" eb="3">
      <t>ジギョウショ</t>
    </rPh>
    <rPh sb="4" eb="6">
      <t>チョウフク</t>
    </rPh>
    <rPh sb="6" eb="8">
      <t>ハイジョ</t>
    </rPh>
    <phoneticPr fontId="2"/>
  </si>
  <si>
    <t>事業所番号</t>
    <rPh sb="0" eb="3">
      <t>ジギョウショ</t>
    </rPh>
    <rPh sb="3" eb="5">
      <t>バンゴウ</t>
    </rPh>
    <phoneticPr fontId="2"/>
  </si>
  <si>
    <t>事業所名</t>
    <rPh sb="0" eb="3">
      <t>ジギョウショ</t>
    </rPh>
    <rPh sb="3" eb="4">
      <t>メイ</t>
    </rPh>
    <phoneticPr fontId="2"/>
  </si>
  <si>
    <t>❶平均改善額</t>
    <rPh sb="1" eb="3">
      <t>ヘイキン</t>
    </rPh>
    <rPh sb="3" eb="5">
      <t>カイゼン</t>
    </rPh>
    <rPh sb="5" eb="6">
      <t>ガク</t>
    </rPh>
    <phoneticPr fontId="2"/>
  </si>
  <si>
    <t>❷平均改善額</t>
    <rPh sb="1" eb="3">
      <t>ヘイキン</t>
    </rPh>
    <rPh sb="3" eb="5">
      <t>カイゼン</t>
    </rPh>
    <rPh sb="5" eb="6">
      <t>ガク</t>
    </rPh>
    <phoneticPr fontId="2"/>
  </si>
  <si>
    <t>❸平均改善額</t>
    <rPh sb="1" eb="3">
      <t>ヘイキン</t>
    </rPh>
    <rPh sb="3" eb="5">
      <t>カイゼン</t>
    </rPh>
    <rPh sb="5" eb="6">
      <t>ガク</t>
    </rPh>
    <phoneticPr fontId="2"/>
  </si>
  <si>
    <t>❶人数</t>
    <rPh sb="1" eb="3">
      <t>ニンズウ</t>
    </rPh>
    <phoneticPr fontId="2"/>
  </si>
  <si>
    <t>❷人数</t>
    <rPh sb="1" eb="3">
      <t>ニンズウ</t>
    </rPh>
    <phoneticPr fontId="2"/>
  </si>
  <si>
    <t>❸人数</t>
    <rPh sb="1" eb="3">
      <t>ニンズウ</t>
    </rPh>
    <phoneticPr fontId="2"/>
  </si>
  <si>
    <t>２３１</t>
    <phoneticPr fontId="2"/>
  </si>
  <si>
    <t>２３２</t>
    <phoneticPr fontId="2"/>
  </si>
  <si>
    <t>２３３</t>
  </si>
  <si>
    <t>２３４</t>
  </si>
  <si>
    <t>２３５</t>
  </si>
  <si>
    <t>２３６</t>
  </si>
  <si>
    <t>２３７</t>
  </si>
  <si>
    <t>２３８</t>
  </si>
  <si>
    <t>２３９</t>
  </si>
  <si>
    <t>２３Ａ</t>
    <phoneticPr fontId="2"/>
  </si>
  <si>
    <t>２３Ｂ</t>
    <phoneticPr fontId="2"/>
  </si>
  <si>
    <r>
      <rPr>
        <sz val="12"/>
        <color theme="1"/>
        <rFont val="ＭＳ Ｐゴシック"/>
        <family val="3"/>
        <charset val="128"/>
      </rPr>
      <t>指定権者</t>
    </r>
    <r>
      <rPr>
        <sz val="12"/>
        <color theme="1"/>
        <rFont val="Century"/>
        <family val="2"/>
        <charset val="128"/>
      </rPr>
      <t>+</t>
    </r>
    <r>
      <rPr>
        <sz val="12"/>
        <color theme="1"/>
        <rFont val="ＭＳ Ｐゴシック"/>
        <family val="3"/>
        <charset val="128"/>
      </rPr>
      <t>番号＋サービス</t>
    </r>
    <rPh sb="0" eb="2">
      <t>シテイ</t>
    </rPh>
    <rPh sb="2" eb="3">
      <t>ケン</t>
    </rPh>
    <rPh sb="3" eb="4">
      <t>シャ</t>
    </rPh>
    <rPh sb="5" eb="7">
      <t>バンゴウ</t>
    </rPh>
    <phoneticPr fontId="2"/>
  </si>
  <si>
    <t>特定処遇改善総額</t>
    <rPh sb="0" eb="2">
      <t>トクテイ</t>
    </rPh>
    <rPh sb="2" eb="4">
      <t>ショグウ</t>
    </rPh>
    <rPh sb="4" eb="6">
      <t>カイゼン</t>
    </rPh>
    <rPh sb="6" eb="8">
      <t>ソウガク</t>
    </rPh>
    <phoneticPr fontId="2"/>
  </si>
  <si>
    <t>賃金改善額</t>
    <rPh sb="0" eb="2">
      <t>チンギン</t>
    </rPh>
    <rPh sb="2" eb="4">
      <t>カイゼン</t>
    </rPh>
    <rPh sb="4" eb="5">
      <t>ガク</t>
    </rPh>
    <phoneticPr fontId="2"/>
  </si>
  <si>
    <t>賃金総額</t>
    <rPh sb="0" eb="2">
      <t>チンギン</t>
    </rPh>
    <rPh sb="2" eb="4">
      <t>ソウガク</t>
    </rPh>
    <phoneticPr fontId="2"/>
  </si>
  <si>
    <t>特定処遇</t>
    <rPh sb="0" eb="2">
      <t>トクテイ</t>
    </rPh>
    <rPh sb="2" eb="4">
      <t>ショグウ</t>
    </rPh>
    <phoneticPr fontId="2"/>
  </si>
  <si>
    <t>賃金改善額</t>
    <rPh sb="0" eb="2">
      <t>チンギン</t>
    </rPh>
    <rPh sb="2" eb="4">
      <t>カイゼン</t>
    </rPh>
    <rPh sb="4" eb="5">
      <t>ガク</t>
    </rPh>
    <phoneticPr fontId="2"/>
  </si>
  <si>
    <t>特定処遇：事業所別</t>
    <rPh sb="0" eb="2">
      <t>トクテイ</t>
    </rPh>
    <rPh sb="2" eb="4">
      <t>ショグウ</t>
    </rPh>
    <rPh sb="5" eb="8">
      <t>ジギョウショ</t>
    </rPh>
    <rPh sb="8" eb="9">
      <t>ベツ</t>
    </rPh>
    <phoneticPr fontId="2"/>
  </si>
  <si>
    <t>❶賃金改善額</t>
    <rPh sb="1" eb="3">
      <t>チンギン</t>
    </rPh>
    <rPh sb="3" eb="5">
      <t>カイゼン</t>
    </rPh>
    <rPh sb="5" eb="6">
      <t>ガク</t>
    </rPh>
    <phoneticPr fontId="2"/>
  </si>
  <si>
    <t>❶人数</t>
    <rPh sb="1" eb="3">
      <t>ニンズウ</t>
    </rPh>
    <phoneticPr fontId="2"/>
  </si>
  <si>
    <t>❶平均賃金改善額</t>
    <rPh sb="1" eb="3">
      <t>ヘイキン</t>
    </rPh>
    <rPh sb="3" eb="5">
      <t>チンギン</t>
    </rPh>
    <rPh sb="5" eb="7">
      <t>カイゼン</t>
    </rPh>
    <rPh sb="7" eb="8">
      <t>ガク</t>
    </rPh>
    <phoneticPr fontId="2"/>
  </si>
  <si>
    <t>❷賃金改善額</t>
    <rPh sb="1" eb="3">
      <t>チンギン</t>
    </rPh>
    <rPh sb="3" eb="5">
      <t>カイゼン</t>
    </rPh>
    <rPh sb="5" eb="6">
      <t>ガク</t>
    </rPh>
    <phoneticPr fontId="2"/>
  </si>
  <si>
    <t>❷人数</t>
    <rPh sb="1" eb="3">
      <t>ニンズウ</t>
    </rPh>
    <phoneticPr fontId="2"/>
  </si>
  <si>
    <t>❷平均賃金改善額</t>
    <rPh sb="1" eb="3">
      <t>ヘイキン</t>
    </rPh>
    <rPh sb="3" eb="5">
      <t>チンギン</t>
    </rPh>
    <rPh sb="5" eb="7">
      <t>カイゼン</t>
    </rPh>
    <rPh sb="7" eb="8">
      <t>ガク</t>
    </rPh>
    <phoneticPr fontId="2"/>
  </si>
  <si>
    <t>特定処遇総額</t>
    <rPh sb="0" eb="2">
      <t>トクテイ</t>
    </rPh>
    <rPh sb="2" eb="4">
      <t>ショグウ</t>
    </rPh>
    <rPh sb="4" eb="6">
      <t>ソウガク</t>
    </rPh>
    <phoneticPr fontId="2"/>
  </si>
  <si>
    <t>賃金改善総額</t>
    <rPh sb="0" eb="2">
      <t>チンギン</t>
    </rPh>
    <rPh sb="2" eb="4">
      <t>カイゼン</t>
    </rPh>
    <rPh sb="4" eb="5">
      <t>ソウ</t>
    </rPh>
    <rPh sb="5" eb="6">
      <t>ガク</t>
    </rPh>
    <phoneticPr fontId="2"/>
  </si>
  <si>
    <t>❸賃金改善額</t>
    <rPh sb="1" eb="3">
      <t>チンギン</t>
    </rPh>
    <rPh sb="3" eb="5">
      <t>カイゼン</t>
    </rPh>
    <rPh sb="5" eb="6">
      <t>ガク</t>
    </rPh>
    <phoneticPr fontId="2"/>
  </si>
  <si>
    <t>❸人数</t>
    <rPh sb="1" eb="3">
      <t>ニンズウ</t>
    </rPh>
    <phoneticPr fontId="2"/>
  </si>
  <si>
    <t>❸平均賃金改善額</t>
    <rPh sb="1" eb="3">
      <t>ヘイキン</t>
    </rPh>
    <rPh sb="3" eb="5">
      <t>チンギン</t>
    </rPh>
    <rPh sb="5" eb="7">
      <t>カイゼン</t>
    </rPh>
    <rPh sb="7" eb="8">
      <t>ガク</t>
    </rPh>
    <phoneticPr fontId="2"/>
  </si>
  <si>
    <t>賃金改善総額</t>
    <rPh sb="0" eb="2">
      <t>チンギン</t>
    </rPh>
    <rPh sb="2" eb="4">
      <t>カイゼン</t>
    </rPh>
    <rPh sb="4" eb="6">
      <t>ソウガク</t>
    </rPh>
    <phoneticPr fontId="2"/>
  </si>
  <si>
    <r>
      <rPr>
        <sz val="12"/>
        <color theme="1"/>
        <rFont val="ＭＳ Ｐ明朝"/>
        <family val="1"/>
        <charset val="128"/>
      </rPr>
      <t>介護職員等特定処遇改善実績報告書</t>
    </r>
    <r>
      <rPr>
        <sz val="12"/>
        <color theme="1"/>
        <rFont val="Century"/>
        <family val="1"/>
      </rPr>
      <t>(</t>
    </r>
    <r>
      <rPr>
        <sz val="12"/>
        <color theme="1"/>
        <rFont val="ＭＳ Ｐ明朝"/>
        <family val="1"/>
        <charset val="128"/>
      </rPr>
      <t>令和元年度</t>
    </r>
    <r>
      <rPr>
        <sz val="12"/>
        <color theme="1"/>
        <rFont val="Century"/>
        <family val="1"/>
      </rPr>
      <t>)</t>
    </r>
    <rPh sb="4" eb="5">
      <t>トウ</t>
    </rPh>
    <rPh sb="5" eb="7">
      <t>トクテイ</t>
    </rPh>
    <rPh sb="11" eb="13">
      <t>ジッセキ</t>
    </rPh>
    <rPh sb="13" eb="16">
      <t>ホウコクショ</t>
    </rPh>
    <rPh sb="17" eb="18">
      <t>レイ</t>
    </rPh>
    <rPh sb="18" eb="19">
      <t>ワ</t>
    </rPh>
    <rPh sb="19" eb="20">
      <t>ガン</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</si>
</sst>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 #,##0_ ;_ * \-#,##0_ ;_ * &quot;-&quot;_ ;_ @_ "/>
    <numFmt numFmtId="176" formatCode="0_ "/>
    <numFmt numFmtId="177" formatCode="_ * #,##0.0_ ;_ * \-#,##0.0_ ;_ * &quot;-&quot;?_ ;_ @_ "/>
    <numFmt numFmtId="178" formatCode="0_);[Red]\(0\)"/>
    <numFmt numFmtId="179" formatCode="#,##0.0;[Red]\-#,##0.0"/>
    <numFmt numFmtId="180" formatCode="_ * #,##0.0_ ;_ * \-#,##0.0_ ;_ * &quot;-&quot;_ ;_ @_ "/>
    <numFmt numFmtId="181" formatCode="0.000"/>
    <numFmt numFmtId="182" formatCode="0.0"/>
    <numFmt numFmtId="183" formatCode="#,##0_ ;[Red]\-#,##0\ "/>
  </numFmts>
  <fonts count="81">
    <font>
      <sz val="12"/>
      <color theme="1"/>
      <name val="Century"/>
      <family val="2"/>
      <charset val="128"/>
    </font>
    <font>
      <sz val="12"/>
      <color theme="1"/>
      <name val="Century"/>
      <family val="2"/>
      <charset val="128"/>
    </font>
    <font>
      <sz val="6"/>
      <name val="Century"/>
      <family val="2"/>
      <charset val="128"/>
    </font>
    <font>
      <sz val="12"/>
      <color theme="1"/>
      <name val="ＭＳ Ｐ明朝"/>
      <family val="1"/>
      <charset val="128"/>
    </font>
    <font>
      <sz val="12"/>
      <color theme="1"/>
      <name val="Century"/>
      <family val="1"/>
    </font>
    <font>
      <sz val="11"/>
      <color theme="1"/>
      <name val="Century"/>
      <family val="1"/>
    </font>
    <font>
      <sz val="12"/>
      <color theme="1"/>
      <name val="ＭＳ Ｐゴシック"/>
      <family val="2"/>
      <charset val="128"/>
      <scheme val="minor"/>
    </font>
    <font>
      <sz val="6"/>
      <name val="ＭＳ Ｐゴシック"/>
      <family val="2"/>
      <charset val="128"/>
      <scheme val="minor"/>
    </font>
    <font>
      <sz val="11"/>
      <name val="ＭＳ Ｐゴシック"/>
      <family val="3"/>
      <charset val="128"/>
    </font>
    <font>
      <sz val="12"/>
      <name val="ＭＳ Ｐゴシック"/>
      <family val="3"/>
      <charset val="128"/>
    </font>
    <font>
      <b/>
      <sz val="12"/>
      <color theme="1"/>
      <name val="ＭＳ Ｐ明朝"/>
      <family val="1"/>
      <charset val="128"/>
    </font>
    <font>
      <sz val="11"/>
      <name val="Century"/>
      <family val="1"/>
    </font>
    <font>
      <sz val="6"/>
      <name val="ＭＳ Ｐゴシック"/>
      <family val="3"/>
      <charset val="128"/>
    </font>
    <font>
      <sz val="12"/>
      <color theme="1" tint="4.9989318521683403E-2"/>
      <name val="ＭＳ Ｐゴシック"/>
      <family val="3"/>
      <charset val="128"/>
    </font>
    <font>
      <sz val="12"/>
      <color theme="1"/>
      <name val="ＭＳ ゴシック"/>
      <family val="3"/>
      <charset val="128"/>
    </font>
    <font>
      <sz val="12"/>
      <name val="ＭＳ Ｐ明朝"/>
      <family val="1"/>
      <charset val="128"/>
    </font>
    <font>
      <b/>
      <sz val="12"/>
      <color theme="1"/>
      <name val="Century"/>
      <family val="1"/>
    </font>
    <font>
      <sz val="9"/>
      <color theme="1"/>
      <name val="ＭＳ Ｐ明朝"/>
      <family val="1"/>
      <charset val="128"/>
    </font>
    <font>
      <sz val="12"/>
      <name val="ＭＳ ゴシック"/>
      <family val="3"/>
      <charset val="128"/>
    </font>
    <font>
      <b/>
      <sz val="12"/>
      <color theme="1"/>
      <name val="Century"/>
      <family val="2"/>
      <charset val="128"/>
    </font>
    <font>
      <sz val="12"/>
      <color theme="1"/>
      <name val="ＭＳ Ｐゴシック"/>
      <family val="3"/>
      <charset val="128"/>
    </font>
    <font>
      <b/>
      <sz val="12"/>
      <color theme="1"/>
      <name val="ＭＳ Ｐゴシック"/>
      <family val="3"/>
      <charset val="128"/>
    </font>
    <font>
      <sz val="12"/>
      <color theme="1"/>
      <name val="ＭＳ 明朝"/>
      <family val="1"/>
      <charset val="128"/>
    </font>
    <font>
      <sz val="8"/>
      <color theme="1"/>
      <name val="ＭＳ ゴシック"/>
      <family val="3"/>
      <charset val="128"/>
    </font>
    <font>
      <sz val="14"/>
      <color theme="1"/>
      <name val="ＭＳ ゴシック"/>
      <family val="3"/>
      <charset val="128"/>
    </font>
    <font>
      <sz val="10"/>
      <color theme="1"/>
      <name val="Century"/>
      <family val="1"/>
    </font>
    <font>
      <sz val="10"/>
      <color theme="1"/>
      <name val="ＭＳ Ｐ明朝"/>
      <family val="1"/>
      <charset val="128"/>
    </font>
    <font>
      <sz val="11"/>
      <color theme="1"/>
      <name val="ＭＳ Ｐゴシック"/>
      <family val="2"/>
      <charset val="128"/>
    </font>
    <font>
      <sz val="11"/>
      <color theme="1"/>
      <name val="ＭＳ Ｐゴシック"/>
      <family val="2"/>
      <charset val="128"/>
      <scheme val="minor"/>
    </font>
    <font>
      <sz val="9"/>
      <color theme="1"/>
      <name val="Century"/>
      <family val="1"/>
    </font>
    <font>
      <sz val="8"/>
      <color theme="1"/>
      <name val="ＭＳ 明朝"/>
      <family val="1"/>
      <charset val="128"/>
    </font>
    <font>
      <sz val="11"/>
      <color theme="1"/>
      <name val="ＭＳ 明朝"/>
      <family val="1"/>
      <charset val="128"/>
    </font>
    <font>
      <sz val="8"/>
      <color theme="1"/>
      <name val="Century"/>
      <family val="1"/>
    </font>
    <font>
      <sz val="8"/>
      <color theme="1"/>
      <name val="ＭＳ Ｐゴシック"/>
      <family val="3"/>
      <charset val="128"/>
    </font>
    <font>
      <sz val="6"/>
      <color theme="1"/>
      <name val="ＭＳ Ｐゴシック"/>
      <family val="3"/>
      <charset val="128"/>
    </font>
    <font>
      <sz val="6"/>
      <color theme="1"/>
      <name val="ＭＳ 明朝"/>
      <family val="1"/>
      <charset val="128"/>
    </font>
    <font>
      <sz val="10"/>
      <color theme="1"/>
      <name val="ＭＳ 明朝"/>
      <family val="1"/>
      <charset val="128"/>
    </font>
    <font>
      <sz val="6"/>
      <color theme="1"/>
      <name val="Century"/>
      <family val="1"/>
    </font>
    <font>
      <sz val="11"/>
      <color rgb="FFFF0000"/>
      <name val="Century"/>
      <family val="1"/>
    </font>
    <font>
      <sz val="11"/>
      <color rgb="FFFF0000"/>
      <name val="ＭＳ Ｐゴシック"/>
      <family val="2"/>
      <charset val="128"/>
    </font>
    <font>
      <sz val="8"/>
      <color theme="1"/>
      <name val="ＭＳ Ｐゴシック"/>
      <family val="2"/>
      <charset val="128"/>
    </font>
    <font>
      <sz val="10"/>
      <color theme="1"/>
      <name val="ＭＳ Ｐゴシック"/>
      <family val="2"/>
      <charset val="128"/>
    </font>
    <font>
      <b/>
      <sz val="12"/>
      <color rgb="FFFF0000"/>
      <name val="Century"/>
      <family val="1"/>
    </font>
    <font>
      <sz val="11"/>
      <color theme="1"/>
      <name val="ＭＳ Ｐ明朝"/>
      <family val="1"/>
      <charset val="128"/>
    </font>
    <font>
      <sz val="12"/>
      <name val="Century"/>
      <family val="1"/>
    </font>
    <font>
      <sz val="9"/>
      <name val="Century"/>
      <family val="1"/>
    </font>
    <font>
      <b/>
      <sz val="9"/>
      <color rgb="FFFF0000"/>
      <name val="ＭＳ Ｐ明朝"/>
      <family val="1"/>
      <charset val="128"/>
    </font>
    <font>
      <sz val="11"/>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8"/>
      <name val="ＭＳ ゴシック"/>
      <family val="3"/>
      <charset val="128"/>
    </font>
    <font>
      <b/>
      <sz val="12"/>
      <color rgb="FFFF0000"/>
      <name val="ＭＳ Ｐ明朝"/>
      <family val="1"/>
      <charset val="128"/>
    </font>
    <font>
      <b/>
      <sz val="14"/>
      <color theme="1"/>
      <name val="ＭＳ Ｐゴシック"/>
      <family val="3"/>
      <charset val="128"/>
      <scheme val="minor"/>
    </font>
    <font>
      <b/>
      <sz val="14"/>
      <color theme="1"/>
      <name val="ＭＳ ゴシック"/>
      <family val="3"/>
      <charset val="128"/>
    </font>
    <font>
      <b/>
      <sz val="9"/>
      <color theme="1"/>
      <name val="Century"/>
      <family val="1"/>
    </font>
    <font>
      <b/>
      <sz val="9"/>
      <color theme="1"/>
      <name val="ＭＳ 明朝"/>
      <family val="1"/>
      <charset val="128"/>
    </font>
    <font>
      <sz val="11"/>
      <color theme="1"/>
      <name val="ＭＳ Ｐゴシック"/>
      <family val="3"/>
      <charset val="128"/>
    </font>
    <font>
      <b/>
      <sz val="12"/>
      <color theme="1"/>
      <name val="ＭＳ ゴシック"/>
      <family val="3"/>
      <charset val="128"/>
    </font>
    <font>
      <b/>
      <sz val="12"/>
      <color theme="1"/>
      <name val="ＭＳ 明朝"/>
      <family val="1"/>
      <charset val="128"/>
    </font>
    <font>
      <b/>
      <sz val="14"/>
      <name val="ＭＳ ゴシック"/>
      <family val="3"/>
      <charset val="128"/>
    </font>
    <font>
      <sz val="14"/>
      <color theme="1"/>
      <name val="Century"/>
      <family val="1"/>
    </font>
    <font>
      <sz val="14"/>
      <color theme="1"/>
      <name val="ＭＳ Ｐゴシック"/>
      <family val="3"/>
      <charset val="128"/>
    </font>
    <font>
      <sz val="14"/>
      <color rgb="FFFF0000"/>
      <name val="Century"/>
      <family val="1"/>
    </font>
    <font>
      <sz val="14"/>
      <color rgb="FFFF0000"/>
      <name val="ＭＳ Ｐゴシック"/>
      <family val="3"/>
      <charset val="128"/>
    </font>
    <font>
      <sz val="12"/>
      <color rgb="FF002060"/>
      <name val="Century"/>
      <family val="1"/>
    </font>
    <font>
      <sz val="12"/>
      <color rgb="FF002060"/>
      <name val="ＭＳ Ｐゴシック"/>
      <family val="3"/>
      <charset val="128"/>
    </font>
    <font>
      <sz val="12"/>
      <color rgb="FF002060"/>
      <name val="Century"/>
      <family val="2"/>
      <charset val="128"/>
    </font>
    <font>
      <b/>
      <sz val="10"/>
      <color theme="1"/>
      <name val="Century"/>
      <family val="1"/>
    </font>
    <font>
      <b/>
      <sz val="16"/>
      <color theme="1"/>
      <name val="ＭＳ Ｐゴシック"/>
      <family val="3"/>
      <charset val="128"/>
    </font>
    <font>
      <b/>
      <sz val="16"/>
      <color theme="1"/>
      <name val="Century"/>
      <family val="1"/>
    </font>
    <font>
      <b/>
      <sz val="14"/>
      <color theme="1"/>
      <name val="ＭＳ Ｐゴシック"/>
      <family val="3"/>
      <charset val="128"/>
    </font>
    <font>
      <b/>
      <sz val="16"/>
      <color rgb="FFFF0000"/>
      <name val="Century"/>
      <family val="1"/>
    </font>
    <font>
      <b/>
      <sz val="16"/>
      <color rgb="FFFF0000"/>
      <name val="ＭＳ Ｐゴシック"/>
      <family val="3"/>
      <charset val="128"/>
    </font>
    <font>
      <b/>
      <sz val="12"/>
      <color rgb="FF002060"/>
      <name val="Century"/>
      <family val="1"/>
    </font>
    <font>
      <b/>
      <sz val="12"/>
      <color rgb="FF002060"/>
      <name val="ＭＳ Ｐゴシック"/>
      <family val="3"/>
      <charset val="128"/>
    </font>
    <font>
      <b/>
      <sz val="12"/>
      <color rgb="FF002060"/>
      <name val="Century"/>
      <family val="2"/>
      <charset val="128"/>
    </font>
    <font>
      <sz val="9"/>
      <color indexed="81"/>
      <name val="ＭＳ Ｐゴシック"/>
      <family val="3"/>
      <charset val="128"/>
    </font>
    <font>
      <b/>
      <sz val="9"/>
      <color indexed="81"/>
      <name val="ＭＳ Ｐゴシック"/>
      <family val="3"/>
      <charset val="128"/>
    </font>
    <font>
      <sz val="14"/>
      <color theme="1"/>
      <name val="ＭＳ Ｐゴシック"/>
      <family val="3"/>
      <charset val="128"/>
      <scheme val="minor"/>
    </font>
    <font>
      <b/>
      <sz val="12"/>
      <color theme="1"/>
      <name val="ＭＳ Ｐゴシック"/>
      <family val="3"/>
      <charset val="128"/>
      <scheme val="minor"/>
    </font>
  </fonts>
  <fills count="17">
    <fill>
      <patternFill patternType="none"/>
    </fill>
    <fill>
      <patternFill patternType="gray125"/>
    </fill>
    <fill>
      <patternFill patternType="solid">
        <fgColor indexed="41"/>
        <bgColor indexed="64"/>
      </patternFill>
    </fill>
    <fill>
      <patternFill patternType="solid">
        <fgColor rgb="FFFF99CC"/>
        <bgColor indexed="64"/>
      </patternFill>
    </fill>
    <fill>
      <patternFill patternType="solid">
        <fgColor rgb="FFFFFF00"/>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theme="7"/>
        <bgColor indexed="64"/>
      </patternFill>
    </fill>
    <fill>
      <patternFill patternType="solid">
        <fgColor theme="9" tint="0.79998168889431442"/>
        <bgColor indexed="64"/>
      </patternFill>
    </fill>
    <fill>
      <patternFill patternType="solid">
        <fgColor theme="4"/>
        <bgColor indexed="64"/>
      </patternFill>
    </fill>
    <fill>
      <patternFill patternType="solid">
        <fgColor theme="3" tint="0.79998168889431442"/>
        <bgColor indexed="64"/>
      </patternFill>
    </fill>
    <fill>
      <patternFill patternType="solid">
        <fgColor rgb="FF92D050"/>
        <bgColor indexed="64"/>
      </patternFill>
    </fill>
    <fill>
      <patternFill patternType="solid">
        <fgColor theme="2" tint="-9.9978637043366805E-2"/>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s>
  <cellStyleXfs count="11">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8" fillId="0" borderId="0">
      <alignment vertical="center"/>
    </xf>
    <xf numFmtId="0" fontId="6" fillId="0" borderId="0">
      <alignment vertical="center"/>
    </xf>
    <xf numFmtId="0" fontId="8" fillId="0" borderId="0"/>
    <xf numFmtId="0" fontId="8" fillId="0" borderId="0"/>
    <xf numFmtId="0" fontId="6" fillId="0" borderId="0">
      <alignment vertical="center"/>
    </xf>
    <xf numFmtId="38" fontId="6" fillId="0" borderId="0" applyFont="0" applyFill="0" applyBorder="0" applyAlignment="0" applyProtection="0">
      <alignment vertical="center"/>
    </xf>
    <xf numFmtId="0" fontId="28" fillId="0" borderId="0">
      <alignment vertical="center"/>
    </xf>
    <xf numFmtId="38" fontId="28" fillId="0" borderId="0" applyFont="0" applyFill="0" applyBorder="0" applyAlignment="0" applyProtection="0">
      <alignment vertical="center"/>
    </xf>
  </cellStyleXfs>
  <cellXfs count="696">
    <xf numFmtId="0" fontId="0" fillId="0" borderId="0" xfId="0">
      <alignment vertical="center"/>
    </xf>
    <xf numFmtId="0" fontId="4" fillId="0" borderId="1" xfId="2" applyFont="1" applyBorder="1" applyAlignment="1">
      <alignment horizontal="left" vertical="center" shrinkToFit="1"/>
    </xf>
    <xf numFmtId="0" fontId="6" fillId="0" borderId="0" xfId="0" applyFont="1">
      <alignment vertical="center"/>
    </xf>
    <xf numFmtId="0" fontId="9" fillId="0" borderId="0" xfId="3" applyFont="1" applyAlignment="1">
      <alignment vertical="center"/>
    </xf>
    <xf numFmtId="0" fontId="10" fillId="0" borderId="0" xfId="4" applyFont="1" applyBorder="1" applyAlignment="1">
      <alignment horizontal="left" vertical="center"/>
    </xf>
    <xf numFmtId="0" fontId="11" fillId="0" borderId="0" xfId="3" applyFont="1">
      <alignment vertical="center"/>
    </xf>
    <xf numFmtId="0" fontId="11" fillId="0" borderId="0" xfId="3" applyFont="1" applyAlignment="1">
      <alignment horizontal="center" vertical="center"/>
    </xf>
    <xf numFmtId="0" fontId="6" fillId="0" borderId="0" xfId="0" applyFont="1" applyFill="1" applyBorder="1">
      <alignment vertical="center"/>
    </xf>
    <xf numFmtId="0" fontId="13" fillId="2" borderId="0" xfId="5" applyNumberFormat="1" applyFont="1" applyFill="1" applyBorder="1" applyAlignment="1">
      <alignment horizontal="right" vertical="center"/>
    </xf>
    <xf numFmtId="0" fontId="14" fillId="0" borderId="0" xfId="0" applyFont="1" applyBorder="1" applyAlignment="1">
      <alignment vertical="center" wrapText="1"/>
    </xf>
    <xf numFmtId="0" fontId="15" fillId="0" borderId="0" xfId="6" applyFont="1" applyBorder="1" applyAlignment="1">
      <alignment vertical="top"/>
    </xf>
    <xf numFmtId="0" fontId="6" fillId="0" borderId="0" xfId="0" applyFont="1" applyBorder="1">
      <alignment vertical="center"/>
    </xf>
    <xf numFmtId="49" fontId="13" fillId="0" borderId="0" xfId="0" applyNumberFormat="1" applyFont="1" applyFill="1" applyBorder="1" applyAlignment="1">
      <alignment horizontal="left" vertical="center"/>
    </xf>
    <xf numFmtId="0" fontId="13" fillId="0" borderId="0" xfId="0" applyNumberFormat="1" applyFont="1" applyFill="1" applyBorder="1" applyAlignment="1">
      <alignment horizontal="right" vertical="center"/>
    </xf>
    <xf numFmtId="0" fontId="16" fillId="0" borderId="0" xfId="4" applyFont="1" applyBorder="1" applyAlignment="1">
      <alignment vertical="center"/>
    </xf>
    <xf numFmtId="0" fontId="4" fillId="0" borderId="0" xfId="4" applyFont="1" applyBorder="1" applyAlignment="1">
      <alignment vertical="center"/>
    </xf>
    <xf numFmtId="0" fontId="18" fillId="0" borderId="0" xfId="0" applyFont="1" applyFill="1" applyBorder="1" applyAlignment="1">
      <alignment vertical="top"/>
    </xf>
    <xf numFmtId="0" fontId="18" fillId="3" borderId="0" xfId="0" applyFont="1" applyFill="1" applyBorder="1" applyAlignment="1">
      <alignment vertical="top"/>
    </xf>
    <xf numFmtId="0" fontId="6" fillId="0" borderId="0" xfId="0" applyFont="1" applyAlignment="1">
      <alignment vertical="center"/>
    </xf>
    <xf numFmtId="0" fontId="14" fillId="0" borderId="0" xfId="0" applyFont="1" applyFill="1" applyBorder="1" applyAlignment="1">
      <alignment vertical="center" wrapText="1"/>
    </xf>
    <xf numFmtId="0" fontId="6" fillId="0" borderId="0" xfId="0" applyFont="1" applyBorder="1" applyAlignment="1">
      <alignment horizontal="left" vertical="center"/>
    </xf>
    <xf numFmtId="49" fontId="6" fillId="0" borderId="0" xfId="0" applyNumberFormat="1" applyFont="1">
      <alignment vertical="center"/>
    </xf>
    <xf numFmtId="0" fontId="6" fillId="0" borderId="0" xfId="0" applyFont="1" applyBorder="1" applyAlignment="1">
      <alignment vertical="center"/>
    </xf>
    <xf numFmtId="0" fontId="14" fillId="0" borderId="0" xfId="0" applyFont="1" applyBorder="1" applyAlignment="1">
      <alignment horizontal="justify" vertical="center" wrapText="1"/>
    </xf>
    <xf numFmtId="0" fontId="11" fillId="0" borderId="0" xfId="3" applyFont="1" applyFill="1">
      <alignment vertical="center"/>
    </xf>
    <xf numFmtId="0" fontId="11" fillId="0" borderId="0" xfId="3" applyFont="1" applyAlignment="1">
      <alignment vertical="center" shrinkToFit="1"/>
    </xf>
    <xf numFmtId="0" fontId="6" fillId="0" borderId="0" xfId="0" applyFont="1" applyAlignment="1">
      <alignment horizontal="center" vertical="center"/>
    </xf>
    <xf numFmtId="0" fontId="14" fillId="0" borderId="0" xfId="0" applyFont="1" applyBorder="1" applyAlignment="1">
      <alignment horizontal="center" vertical="center" wrapText="1"/>
    </xf>
    <xf numFmtId="0" fontId="6" fillId="0" borderId="0" xfId="0" applyFont="1" applyBorder="1" applyAlignment="1">
      <alignment horizontal="center" vertical="center"/>
    </xf>
    <xf numFmtId="38" fontId="0" fillId="0" borderId="0" xfId="1" applyFont="1">
      <alignment vertical="center"/>
    </xf>
    <xf numFmtId="38" fontId="3" fillId="0" borderId="0" xfId="1" applyFont="1" applyAlignment="1">
      <alignment horizontal="right" vertical="center"/>
    </xf>
    <xf numFmtId="38" fontId="0" fillId="0" borderId="0" xfId="1" applyFont="1" applyAlignment="1">
      <alignment horizontal="right" vertical="center"/>
    </xf>
    <xf numFmtId="176" fontId="0" fillId="0" borderId="0" xfId="0" applyNumberFormat="1">
      <alignment vertical="center"/>
    </xf>
    <xf numFmtId="176" fontId="0" fillId="0" borderId="0" xfId="0" applyNumberFormat="1" applyAlignment="1">
      <alignment horizontal="right" vertical="center"/>
    </xf>
    <xf numFmtId="0" fontId="0" fillId="4" borderId="1" xfId="0" applyFill="1" applyBorder="1">
      <alignment vertical="center"/>
    </xf>
    <xf numFmtId="38" fontId="5" fillId="0" borderId="0" xfId="1" applyFont="1" applyFill="1" applyBorder="1" applyAlignment="1">
      <alignment horizontal="right" vertical="center" shrinkToFit="1"/>
    </xf>
    <xf numFmtId="38" fontId="0" fillId="5" borderId="0" xfId="1" applyFont="1" applyFill="1" applyAlignment="1">
      <alignment horizontal="right" vertical="center"/>
    </xf>
    <xf numFmtId="0" fontId="0" fillId="0" borderId="0" xfId="0" applyNumberFormat="1">
      <alignment vertical="center"/>
    </xf>
    <xf numFmtId="0" fontId="0" fillId="0" borderId="0" xfId="0" applyNumberFormat="1" applyAlignment="1">
      <alignment horizontal="right" vertical="center"/>
    </xf>
    <xf numFmtId="0" fontId="0" fillId="0" borderId="0" xfId="0" applyNumberFormat="1" applyAlignment="1">
      <alignment horizontal="center" vertical="center"/>
    </xf>
    <xf numFmtId="0" fontId="0" fillId="0" borderId="1" xfId="0" applyNumberFormat="1" applyBorder="1" applyAlignment="1">
      <alignment horizontal="center" vertical="center"/>
    </xf>
    <xf numFmtId="0" fontId="4" fillId="0" borderId="1" xfId="2" applyNumberFormat="1" applyFont="1" applyBorder="1" applyAlignment="1">
      <alignment horizontal="center" vertical="center" shrinkToFit="1"/>
    </xf>
    <xf numFmtId="38" fontId="3" fillId="0" borderId="0" xfId="1" applyFont="1" applyBorder="1" applyAlignment="1">
      <alignment horizontal="center" vertical="center"/>
    </xf>
    <xf numFmtId="38" fontId="0" fillId="0" borderId="0" xfId="1" applyFont="1" applyBorder="1" applyAlignment="1">
      <alignment horizontal="right" vertical="center"/>
    </xf>
    <xf numFmtId="38" fontId="0" fillId="6" borderId="1" xfId="1" applyFont="1" applyFill="1" applyBorder="1">
      <alignment vertical="center"/>
    </xf>
    <xf numFmtId="38" fontId="0" fillId="6" borderId="0" xfId="1" applyFont="1" applyFill="1">
      <alignment vertical="center"/>
    </xf>
    <xf numFmtId="0" fontId="0" fillId="0" borderId="0" xfId="0" applyAlignment="1">
      <alignment vertical="center" shrinkToFit="1"/>
    </xf>
    <xf numFmtId="0" fontId="0" fillId="4" borderId="1" xfId="0" applyFill="1" applyBorder="1" applyAlignment="1">
      <alignment vertical="center" shrinkToFit="1"/>
    </xf>
    <xf numFmtId="0" fontId="20" fillId="0" borderId="1" xfId="0" applyFont="1" applyBorder="1" applyAlignment="1">
      <alignment vertical="center" shrinkToFit="1"/>
    </xf>
    <xf numFmtId="0" fontId="0" fillId="0" borderId="1" xfId="0" applyBorder="1" applyAlignment="1">
      <alignment vertical="center" shrinkToFit="1"/>
    </xf>
    <xf numFmtId="0" fontId="24" fillId="0" borderId="0" xfId="0" applyFont="1">
      <alignment vertical="center"/>
    </xf>
    <xf numFmtId="176" fontId="24" fillId="0" borderId="0" xfId="0" applyNumberFormat="1" applyFont="1" applyAlignment="1">
      <alignment horizontal="right" vertical="center"/>
    </xf>
    <xf numFmtId="38" fontId="24" fillId="0" borderId="0" xfId="1" applyFont="1" applyAlignment="1">
      <alignment horizontal="right" vertical="center"/>
    </xf>
    <xf numFmtId="176" fontId="24" fillId="0" borderId="0" xfId="0" applyNumberFormat="1" applyFont="1">
      <alignment vertical="center"/>
    </xf>
    <xf numFmtId="38" fontId="24" fillId="0" borderId="0" xfId="1" applyFont="1">
      <alignment vertical="center"/>
    </xf>
    <xf numFmtId="0" fontId="24" fillId="0" borderId="0" xfId="0" applyNumberFormat="1" applyFont="1" applyAlignment="1">
      <alignment horizontal="right" vertical="center"/>
    </xf>
    <xf numFmtId="0" fontId="24" fillId="0" borderId="0" xfId="0" applyNumberFormat="1" applyFont="1">
      <alignment vertical="center"/>
    </xf>
    <xf numFmtId="38" fontId="0" fillId="0" borderId="5" xfId="1" applyFont="1" applyBorder="1" applyAlignment="1">
      <alignment horizontal="right" vertical="center"/>
    </xf>
    <xf numFmtId="38" fontId="16" fillId="7" borderId="17" xfId="1" applyFont="1" applyFill="1" applyBorder="1" applyAlignment="1">
      <alignment horizontal="right" vertical="center"/>
    </xf>
    <xf numFmtId="38" fontId="20" fillId="0" borderId="14" xfId="1" applyFont="1" applyBorder="1" applyAlignment="1">
      <alignment horizontal="right" vertical="center" shrinkToFit="1"/>
    </xf>
    <xf numFmtId="38" fontId="0" fillId="0" borderId="4" xfId="1" applyFont="1" applyBorder="1">
      <alignment vertical="center"/>
    </xf>
    <xf numFmtId="0" fontId="0" fillId="4" borderId="5" xfId="0" applyFill="1" applyBorder="1" applyAlignment="1">
      <alignment vertical="center" shrinkToFit="1"/>
    </xf>
    <xf numFmtId="0" fontId="0" fillId="4" borderId="5" xfId="0" applyFill="1" applyBorder="1">
      <alignment vertical="center"/>
    </xf>
    <xf numFmtId="38" fontId="0" fillId="4" borderId="5" xfId="1" applyFont="1" applyFill="1" applyBorder="1">
      <alignment vertical="center"/>
    </xf>
    <xf numFmtId="0" fontId="21" fillId="7" borderId="11" xfId="0" applyFont="1" applyFill="1" applyBorder="1" applyAlignment="1">
      <alignment horizontal="center" vertical="center"/>
    </xf>
    <xf numFmtId="38" fontId="19" fillId="7" borderId="11" xfId="1" applyFont="1" applyFill="1" applyBorder="1">
      <alignment vertical="center"/>
    </xf>
    <xf numFmtId="0" fontId="3" fillId="4" borderId="20" xfId="0" applyFont="1" applyFill="1" applyBorder="1" applyAlignment="1">
      <alignment vertical="center"/>
    </xf>
    <xf numFmtId="38" fontId="3" fillId="4" borderId="14" xfId="1" applyFont="1" applyFill="1" applyBorder="1" applyAlignment="1">
      <alignment horizontal="center" vertical="center" shrinkToFit="1"/>
    </xf>
    <xf numFmtId="38" fontId="0" fillId="0" borderId="7" xfId="1" applyFont="1" applyBorder="1">
      <alignment vertical="center"/>
    </xf>
    <xf numFmtId="38" fontId="0" fillId="0" borderId="0" xfId="0" applyNumberFormat="1">
      <alignment vertical="center"/>
    </xf>
    <xf numFmtId="0" fontId="32" fillId="0" borderId="0" xfId="9" applyFont="1">
      <alignment vertical="center"/>
    </xf>
    <xf numFmtId="0" fontId="5" fillId="0" borderId="0" xfId="9" applyFont="1">
      <alignment vertical="center"/>
    </xf>
    <xf numFmtId="38" fontId="5" fillId="0" borderId="0" xfId="1" applyFont="1">
      <alignment vertical="center"/>
    </xf>
    <xf numFmtId="0" fontId="32" fillId="0" borderId="0" xfId="9" applyFont="1" applyBorder="1" applyAlignment="1">
      <alignment vertical="center" wrapText="1"/>
    </xf>
    <xf numFmtId="0" fontId="32" fillId="0" borderId="3" xfId="9" applyFont="1" applyBorder="1" applyAlignment="1">
      <alignment vertical="center"/>
    </xf>
    <xf numFmtId="0" fontId="32" fillId="0" borderId="28" xfId="9" applyNumberFormat="1" applyFont="1" applyBorder="1" applyAlignment="1">
      <alignment horizontal="right" vertical="center" wrapText="1"/>
    </xf>
    <xf numFmtId="0" fontId="32" fillId="8" borderId="30" xfId="9" applyNumberFormat="1" applyFont="1" applyFill="1" applyBorder="1" applyAlignment="1">
      <alignment horizontal="right" vertical="center" wrapText="1"/>
    </xf>
    <xf numFmtId="0" fontId="37" fillId="8" borderId="6" xfId="9" applyNumberFormat="1" applyFont="1" applyFill="1" applyBorder="1" applyAlignment="1">
      <alignment horizontal="right" vertical="center" wrapText="1"/>
    </xf>
    <xf numFmtId="0" fontId="38" fillId="0" borderId="0" xfId="9" applyFont="1">
      <alignment vertical="center"/>
    </xf>
    <xf numFmtId="0" fontId="37" fillId="8" borderId="30" xfId="9" applyNumberFormat="1" applyFont="1" applyFill="1" applyBorder="1" applyAlignment="1">
      <alignment horizontal="right" vertical="center" wrapText="1"/>
    </xf>
    <xf numFmtId="0" fontId="25" fillId="0" borderId="0" xfId="9" applyFont="1">
      <alignment vertical="center"/>
    </xf>
    <xf numFmtId="41" fontId="32" fillId="0" borderId="4" xfId="9" applyNumberFormat="1" applyFont="1" applyBorder="1" applyAlignment="1">
      <alignment horizontal="right" vertical="center" wrapText="1"/>
    </xf>
    <xf numFmtId="41" fontId="32" fillId="0" borderId="7" xfId="9" applyNumberFormat="1" applyFont="1" applyBorder="1" applyAlignment="1">
      <alignment vertical="center" wrapText="1"/>
    </xf>
    <xf numFmtId="0" fontId="32" fillId="0" borderId="8" xfId="9" applyNumberFormat="1" applyFont="1" applyBorder="1" applyAlignment="1">
      <alignment vertical="center" wrapText="1"/>
    </xf>
    <xf numFmtId="177" fontId="32" fillId="0" borderId="8" xfId="9" applyNumberFormat="1" applyFont="1" applyBorder="1" applyAlignment="1">
      <alignment vertical="center" wrapText="1"/>
    </xf>
    <xf numFmtId="0" fontId="32" fillId="0" borderId="4" xfId="9" applyNumberFormat="1" applyFont="1" applyBorder="1" applyAlignment="1">
      <alignment horizontal="right" vertical="center" wrapText="1"/>
    </xf>
    <xf numFmtId="41" fontId="32" fillId="0" borderId="24" xfId="9" applyNumberFormat="1" applyFont="1" applyBorder="1" applyAlignment="1">
      <alignment horizontal="right" vertical="center" wrapText="1"/>
    </xf>
    <xf numFmtId="0" fontId="32" fillId="0" borderId="43" xfId="9" applyNumberFormat="1" applyFont="1" applyBorder="1" applyAlignment="1">
      <alignment vertical="center" wrapText="1"/>
    </xf>
    <xf numFmtId="0" fontId="32" fillId="0" borderId="19" xfId="9" applyNumberFormat="1" applyFont="1" applyBorder="1" applyAlignment="1">
      <alignment horizontal="right" vertical="center" wrapText="1"/>
    </xf>
    <xf numFmtId="0" fontId="5" fillId="0" borderId="0" xfId="9" applyFont="1" applyBorder="1" applyAlignment="1">
      <alignment vertical="top" wrapText="1"/>
    </xf>
    <xf numFmtId="0" fontId="5" fillId="0" borderId="0" xfId="9" applyFont="1" applyBorder="1" applyAlignment="1">
      <alignment vertical="top"/>
    </xf>
    <xf numFmtId="0" fontId="10" fillId="7" borderId="16" xfId="0" applyFont="1" applyFill="1" applyBorder="1" applyAlignment="1">
      <alignment horizontal="center" vertical="center"/>
    </xf>
    <xf numFmtId="38" fontId="26" fillId="0" borderId="0" xfId="4" applyNumberFormat="1" applyFont="1" applyBorder="1" applyAlignment="1">
      <alignment horizontal="left" vertical="center"/>
    </xf>
    <xf numFmtId="0" fontId="26" fillId="0" borderId="0" xfId="4" applyFont="1" applyBorder="1" applyAlignment="1">
      <alignment vertical="center"/>
    </xf>
    <xf numFmtId="0" fontId="29" fillId="0" borderId="0" xfId="4" applyFont="1" applyBorder="1" applyAlignment="1">
      <alignment vertical="center"/>
    </xf>
    <xf numFmtId="0" fontId="42" fillId="0" borderId="0" xfId="4" applyFont="1" applyBorder="1">
      <alignment vertical="center"/>
    </xf>
    <xf numFmtId="0" fontId="4" fillId="0" borderId="0" xfId="4" applyFont="1" applyBorder="1">
      <alignment vertical="center"/>
    </xf>
    <xf numFmtId="0" fontId="5" fillId="0" borderId="0" xfId="4" applyFont="1" applyBorder="1" applyAlignment="1">
      <alignment vertical="top"/>
    </xf>
    <xf numFmtId="0" fontId="4" fillId="0" borderId="0" xfId="4" applyFont="1">
      <alignment vertical="center"/>
    </xf>
    <xf numFmtId="0" fontId="4" fillId="0" borderId="0" xfId="4" applyFont="1" applyBorder="1" applyAlignment="1">
      <alignment horizontal="center" vertical="center"/>
    </xf>
    <xf numFmtId="0" fontId="43" fillId="0" borderId="0" xfId="4" applyFont="1" applyBorder="1" applyAlignment="1">
      <alignment horizontal="center" vertical="center"/>
    </xf>
    <xf numFmtId="0" fontId="43" fillId="0" borderId="0" xfId="4" applyFont="1" applyBorder="1" applyAlignment="1">
      <alignment horizontal="left" vertical="center"/>
    </xf>
    <xf numFmtId="0" fontId="29" fillId="0" borderId="0" xfId="4" applyFont="1" applyBorder="1">
      <alignment vertical="center"/>
    </xf>
    <xf numFmtId="0" fontId="10" fillId="0" borderId="0" xfId="4" applyFont="1" applyBorder="1">
      <alignment vertical="center"/>
    </xf>
    <xf numFmtId="0" fontId="4" fillId="0" borderId="0" xfId="4" applyFont="1" applyFill="1" applyBorder="1" applyAlignment="1">
      <alignment horizontal="center" vertical="center"/>
    </xf>
    <xf numFmtId="0" fontId="3" fillId="0" borderId="0" xfId="4" applyFont="1" applyFill="1" applyBorder="1" applyAlignment="1">
      <alignment horizontal="left" vertical="center"/>
    </xf>
    <xf numFmtId="0" fontId="10" fillId="0" borderId="0" xfId="4" applyFont="1" applyFill="1" applyBorder="1" applyAlignment="1">
      <alignment vertical="center"/>
    </xf>
    <xf numFmtId="0" fontId="3" fillId="0" borderId="0" xfId="4" applyFont="1" applyFill="1" applyBorder="1" applyAlignment="1">
      <alignment horizontal="center" vertical="center"/>
    </xf>
    <xf numFmtId="0" fontId="29" fillId="0" borderId="0" xfId="4" applyFont="1" applyFill="1" applyBorder="1" applyAlignment="1">
      <alignment horizontal="center" vertical="center"/>
    </xf>
    <xf numFmtId="0" fontId="29" fillId="0" borderId="0" xfId="4" applyFont="1" applyFill="1" applyBorder="1" applyAlignment="1">
      <alignment vertical="center"/>
    </xf>
    <xf numFmtId="0" fontId="29" fillId="0" borderId="1" xfId="4" applyFont="1" applyBorder="1" applyAlignment="1">
      <alignment horizontal="center" vertical="center"/>
    </xf>
    <xf numFmtId="0" fontId="42" fillId="0" borderId="0" xfId="4" applyFont="1" applyBorder="1" applyAlignment="1">
      <alignment vertical="center"/>
    </xf>
    <xf numFmtId="0" fontId="5" fillId="0" borderId="0" xfId="4" applyFont="1" applyBorder="1" applyAlignment="1">
      <alignment horizontal="left" vertical="center"/>
    </xf>
    <xf numFmtId="0" fontId="44" fillId="0" borderId="0" xfId="6" applyFont="1" applyBorder="1" applyAlignment="1">
      <alignment vertical="center"/>
    </xf>
    <xf numFmtId="0" fontId="45" fillId="0" borderId="0" xfId="6" applyFont="1" applyBorder="1" applyAlignment="1">
      <alignment vertical="center"/>
    </xf>
    <xf numFmtId="0" fontId="11" fillId="0" borderId="0" xfId="3" applyFont="1" applyBorder="1" applyAlignment="1">
      <alignment vertical="top" wrapText="1"/>
    </xf>
    <xf numFmtId="0" fontId="3" fillId="0" borderId="8" xfId="4" applyFont="1" applyFill="1" applyBorder="1" applyAlignment="1">
      <alignment horizontal="center" vertical="center"/>
    </xf>
    <xf numFmtId="38" fontId="29" fillId="0" borderId="4" xfId="10" applyFont="1" applyBorder="1" applyAlignment="1" applyProtection="1">
      <alignment vertical="center"/>
      <protection hidden="1"/>
    </xf>
    <xf numFmtId="0" fontId="29" fillId="0" borderId="23" xfId="4" applyFont="1" applyBorder="1" applyAlignment="1">
      <alignment horizontal="center" vertical="center"/>
    </xf>
    <xf numFmtId="38" fontId="17" fillId="0" borderId="7" xfId="10" applyFont="1" applyBorder="1" applyAlignment="1">
      <alignment vertical="center"/>
    </xf>
    <xf numFmtId="38" fontId="29" fillId="0" borderId="8" xfId="10" applyFont="1" applyBorder="1" applyAlignment="1">
      <alignment vertical="center"/>
    </xf>
    <xf numFmtId="38" fontId="29" fillId="0" borderId="4" xfId="10" applyFont="1" applyBorder="1" applyAlignment="1">
      <alignment vertical="center"/>
    </xf>
    <xf numFmtId="0" fontId="29" fillId="0" borderId="46" xfId="4" applyFont="1" applyBorder="1" applyAlignment="1">
      <alignment horizontal="center" vertical="center"/>
    </xf>
    <xf numFmtId="38" fontId="29" fillId="0" borderId="25" xfId="10" applyFont="1" applyBorder="1" applyAlignment="1">
      <alignment horizontal="left" vertical="center"/>
    </xf>
    <xf numFmtId="38" fontId="17" fillId="0" borderId="3" xfId="10" applyFont="1" applyBorder="1" applyAlignment="1">
      <alignment vertical="center"/>
    </xf>
    <xf numFmtId="38" fontId="29" fillId="0" borderId="3" xfId="10" applyFont="1" applyBorder="1" applyAlignment="1">
      <alignment vertical="center"/>
    </xf>
    <xf numFmtId="38" fontId="29" fillId="0" borderId="6" xfId="10" applyFont="1" applyBorder="1" applyAlignment="1">
      <alignment vertical="center"/>
    </xf>
    <xf numFmtId="38" fontId="29" fillId="0" borderId="23" xfId="10" applyFont="1" applyBorder="1" applyAlignment="1">
      <alignment horizontal="left" vertical="center"/>
    </xf>
    <xf numFmtId="38" fontId="17" fillId="0" borderId="2" xfId="10" applyFont="1" applyBorder="1" applyAlignment="1">
      <alignment vertical="center"/>
    </xf>
    <xf numFmtId="38" fontId="29" fillId="0" borderId="2" xfId="10" applyFont="1" applyBorder="1" applyAlignment="1">
      <alignment vertical="center"/>
    </xf>
    <xf numFmtId="38" fontId="29" fillId="0" borderId="24" xfId="10" applyFont="1" applyBorder="1" applyAlignment="1">
      <alignment vertical="center"/>
    </xf>
    <xf numFmtId="38" fontId="29" fillId="0" borderId="24" xfId="10" applyFont="1" applyBorder="1" applyAlignment="1" applyProtection="1">
      <alignment vertical="center"/>
      <protection hidden="1"/>
    </xf>
    <xf numFmtId="0" fontId="5" fillId="0" borderId="0" xfId="4" applyFont="1" applyBorder="1" applyAlignment="1">
      <alignment vertical="center"/>
    </xf>
    <xf numFmtId="38" fontId="17" fillId="0" borderId="8" xfId="10" applyFont="1" applyFill="1" applyBorder="1" applyAlignment="1" applyProtection="1">
      <alignment vertical="center"/>
      <protection locked="0"/>
    </xf>
    <xf numFmtId="38" fontId="17" fillId="0" borderId="4" xfId="10" applyFont="1" applyBorder="1" applyAlignment="1" applyProtection="1">
      <alignment vertical="center"/>
      <protection hidden="1"/>
    </xf>
    <xf numFmtId="0" fontId="4" fillId="0" borderId="0" xfId="4" applyFont="1" applyAlignment="1">
      <alignment vertical="center"/>
    </xf>
    <xf numFmtId="38" fontId="17" fillId="0" borderId="7" xfId="10" applyFont="1" applyBorder="1" applyAlignment="1">
      <alignment horizontal="left" vertical="center"/>
    </xf>
    <xf numFmtId="38" fontId="17" fillId="0" borderId="30" xfId="10" applyFont="1" applyBorder="1" applyAlignment="1">
      <alignment vertical="center"/>
    </xf>
    <xf numFmtId="38" fontId="17" fillId="0" borderId="1" xfId="10" applyFont="1" applyFill="1" applyBorder="1" applyAlignment="1" applyProtection="1">
      <alignment vertical="center"/>
      <protection locked="0"/>
    </xf>
    <xf numFmtId="38" fontId="17" fillId="0" borderId="1" xfId="10" applyFont="1" applyBorder="1" applyAlignment="1" applyProtection="1">
      <alignment vertical="center"/>
      <protection hidden="1"/>
    </xf>
    <xf numFmtId="38" fontId="17" fillId="0" borderId="1" xfId="10" applyFont="1" applyBorder="1" applyAlignment="1">
      <alignment vertical="center"/>
    </xf>
    <xf numFmtId="38" fontId="29" fillId="0" borderId="1" xfId="10" applyFont="1" applyBorder="1" applyAlignment="1" applyProtection="1">
      <alignment vertical="center"/>
      <protection hidden="1"/>
    </xf>
    <xf numFmtId="38" fontId="17" fillId="0" borderId="42" xfId="10" applyFont="1" applyBorder="1" applyAlignment="1" applyProtection="1">
      <alignment vertical="center"/>
      <protection hidden="1"/>
    </xf>
    <xf numFmtId="0" fontId="42" fillId="0" borderId="0" xfId="4" applyFont="1" applyBorder="1" applyAlignment="1">
      <alignment vertical="top"/>
    </xf>
    <xf numFmtId="178" fontId="4" fillId="0" borderId="0" xfId="4" applyNumberFormat="1" applyFont="1" applyBorder="1">
      <alignment vertical="center"/>
    </xf>
    <xf numFmtId="0" fontId="17" fillId="0" borderId="0" xfId="4" applyFont="1" applyBorder="1" applyAlignment="1">
      <alignment horizontal="right" vertical="top"/>
    </xf>
    <xf numFmtId="0" fontId="4" fillId="0" borderId="0" xfId="4" applyFont="1" applyBorder="1" applyAlignment="1">
      <alignment vertical="top"/>
    </xf>
    <xf numFmtId="0" fontId="4" fillId="0" borderId="0" xfId="4" applyFont="1" applyAlignment="1">
      <alignment vertical="top"/>
    </xf>
    <xf numFmtId="0" fontId="47" fillId="0" borderId="48" xfId="4" applyFont="1" applyBorder="1" applyAlignment="1">
      <alignment vertical="center"/>
    </xf>
    <xf numFmtId="0" fontId="47" fillId="0" borderId="17" xfId="4" applyFont="1" applyBorder="1" applyAlignment="1">
      <alignment vertical="center"/>
    </xf>
    <xf numFmtId="0" fontId="48" fillId="0" borderId="17" xfId="4" applyFont="1" applyBorder="1" applyAlignment="1">
      <alignment horizontal="left" vertical="center"/>
    </xf>
    <xf numFmtId="0" fontId="48" fillId="0" borderId="17" xfId="4" applyFont="1" applyBorder="1">
      <alignment vertical="center"/>
    </xf>
    <xf numFmtId="0" fontId="26" fillId="0" borderId="18" xfId="4" applyFont="1" applyBorder="1" applyAlignment="1">
      <alignment horizontal="left" vertical="center"/>
    </xf>
    <xf numFmtId="0" fontId="25" fillId="0" borderId="0" xfId="4" applyFont="1" applyBorder="1">
      <alignment vertical="center"/>
    </xf>
    <xf numFmtId="0" fontId="25" fillId="0" borderId="0" xfId="4" applyFont="1" applyBorder="1" applyAlignment="1">
      <alignment vertical="center"/>
    </xf>
    <xf numFmtId="0" fontId="25" fillId="0" borderId="0" xfId="4" applyFont="1" applyBorder="1" applyAlignment="1">
      <alignment vertical="top"/>
    </xf>
    <xf numFmtId="0" fontId="26" fillId="0" borderId="49" xfId="4" applyFont="1" applyBorder="1" applyAlignment="1">
      <alignment horizontal="center" vertical="center" wrapText="1"/>
    </xf>
    <xf numFmtId="0" fontId="48" fillId="0" borderId="0" xfId="4" applyFont="1" applyBorder="1" applyAlignment="1">
      <alignment horizontal="right" vertical="center" wrapText="1"/>
    </xf>
    <xf numFmtId="0" fontId="48" fillId="0" borderId="0" xfId="4" applyFont="1" applyBorder="1" applyAlignment="1">
      <alignment horizontal="center" vertical="center" wrapText="1"/>
    </xf>
    <xf numFmtId="0" fontId="48" fillId="0" borderId="0" xfId="4" applyFont="1" applyBorder="1" applyAlignment="1">
      <alignment horizontal="left" vertical="center" wrapText="1"/>
    </xf>
    <xf numFmtId="0" fontId="26" fillId="0" borderId="50" xfId="4" applyFont="1" applyBorder="1" applyAlignment="1">
      <alignment horizontal="left" vertical="center" wrapText="1"/>
    </xf>
    <xf numFmtId="0" fontId="17" fillId="0" borderId="49" xfId="4" applyFont="1" applyBorder="1" applyAlignment="1">
      <alignment horizontal="center" vertical="center" wrapText="1"/>
    </xf>
    <xf numFmtId="0" fontId="48" fillId="4" borderId="0" xfId="4" applyFont="1" applyFill="1" applyBorder="1" applyAlignment="1" applyProtection="1">
      <alignment horizontal="center" vertical="center" wrapText="1"/>
      <protection locked="0"/>
    </xf>
    <xf numFmtId="0" fontId="48" fillId="0" borderId="0" xfId="4" applyFont="1" applyBorder="1" applyAlignment="1" applyProtection="1">
      <alignment horizontal="center" vertical="center" wrapText="1"/>
      <protection locked="0"/>
    </xf>
    <xf numFmtId="0" fontId="49" fillId="0" borderId="0" xfId="4" applyFont="1" applyBorder="1" applyAlignment="1" applyProtection="1">
      <alignment horizontal="left" vertical="center" wrapText="1"/>
      <protection locked="0"/>
    </xf>
    <xf numFmtId="0" fontId="4" fillId="0" borderId="50" xfId="4" applyFont="1" applyFill="1" applyBorder="1" applyAlignment="1">
      <alignment vertical="center"/>
    </xf>
    <xf numFmtId="0" fontId="47" fillId="0" borderId="0" xfId="4" applyFont="1" applyBorder="1" applyAlignment="1" applyProtection="1">
      <alignment horizontal="center" vertical="center" wrapText="1"/>
      <protection locked="0"/>
    </xf>
    <xf numFmtId="0" fontId="49" fillId="0" borderId="0" xfId="4" applyFont="1" applyBorder="1" applyAlignment="1" applyProtection="1">
      <alignment horizontal="center" vertical="center" wrapText="1"/>
      <protection locked="0"/>
    </xf>
    <xf numFmtId="0" fontId="50" fillId="0" borderId="0" xfId="4" applyFont="1" applyBorder="1" applyAlignment="1" applyProtection="1">
      <alignment horizontal="left" vertical="center"/>
      <protection locked="0"/>
    </xf>
    <xf numFmtId="0" fontId="50" fillId="0" borderId="0" xfId="4" applyFont="1" applyBorder="1" applyProtection="1">
      <alignment vertical="center"/>
      <protection locked="0"/>
    </xf>
    <xf numFmtId="0" fontId="17" fillId="0" borderId="50" xfId="4" applyFont="1" applyBorder="1" applyAlignment="1">
      <alignment horizontal="left" vertical="center" wrapText="1"/>
    </xf>
    <xf numFmtId="0" fontId="17" fillId="0" borderId="51" xfId="4" applyFont="1" applyBorder="1" applyAlignment="1">
      <alignment horizontal="center" vertical="center" wrapText="1"/>
    </xf>
    <xf numFmtId="0" fontId="17" fillId="0" borderId="36" xfId="4" applyFont="1" applyBorder="1" applyAlignment="1">
      <alignment horizontal="left" vertical="center" wrapText="1"/>
    </xf>
    <xf numFmtId="0" fontId="17" fillId="0" borderId="44" xfId="4" applyFont="1" applyBorder="1" applyAlignment="1">
      <alignment horizontal="left" vertical="center" wrapText="1"/>
    </xf>
    <xf numFmtId="0" fontId="17" fillId="0" borderId="0" xfId="4" applyFont="1" applyBorder="1" applyAlignment="1">
      <alignment horizontal="center" vertical="center"/>
    </xf>
    <xf numFmtId="0" fontId="17" fillId="0" borderId="0" xfId="4" applyFont="1" applyBorder="1" applyAlignment="1">
      <alignment horizontal="left" vertical="center"/>
    </xf>
    <xf numFmtId="0" fontId="51" fillId="0" borderId="0" xfId="3" applyFont="1" applyBorder="1" applyAlignment="1">
      <alignment horizontal="center" vertical="center"/>
    </xf>
    <xf numFmtId="0" fontId="52" fillId="0" borderId="0" xfId="4" applyFont="1" applyBorder="1" applyAlignment="1">
      <alignment vertical="center"/>
    </xf>
    <xf numFmtId="0" fontId="17" fillId="0" borderId="0" xfId="4" applyFont="1" applyBorder="1" applyAlignment="1">
      <alignment vertical="center"/>
    </xf>
    <xf numFmtId="0" fontId="29" fillId="0" borderId="0" xfId="4" applyFont="1" applyBorder="1" applyAlignment="1">
      <alignment horizontal="center" vertical="center"/>
    </xf>
    <xf numFmtId="0" fontId="29" fillId="0" borderId="0" xfId="4" applyFont="1" applyAlignment="1">
      <alignment vertical="center"/>
    </xf>
    <xf numFmtId="0" fontId="29" fillId="0" borderId="0" xfId="4" applyFont="1">
      <alignment vertical="center"/>
    </xf>
    <xf numFmtId="38" fontId="0" fillId="0" borderId="3" xfId="1" applyFont="1" applyBorder="1">
      <alignment vertical="center"/>
    </xf>
    <xf numFmtId="38" fontId="16" fillId="7" borderId="16" xfId="1" applyFont="1" applyFill="1" applyBorder="1" applyAlignment="1">
      <alignment horizontal="right" vertical="center" shrinkToFit="1"/>
    </xf>
    <xf numFmtId="38" fontId="0" fillId="0" borderId="5" xfId="1" applyFont="1" applyBorder="1" applyAlignment="1">
      <alignment horizontal="right" vertical="center" shrinkToFit="1"/>
    </xf>
    <xf numFmtId="38" fontId="0" fillId="0" borderId="1" xfId="1" applyFont="1" applyBorder="1" applyAlignment="1">
      <alignment horizontal="right" vertical="center" shrinkToFit="1"/>
    </xf>
    <xf numFmtId="38" fontId="0" fillId="0" borderId="0" xfId="1" applyFont="1" applyAlignment="1">
      <alignment horizontal="right" vertical="center" shrinkToFit="1"/>
    </xf>
    <xf numFmtId="38" fontId="3" fillId="4" borderId="14" xfId="1" applyFont="1" applyFill="1" applyBorder="1" applyAlignment="1">
      <alignment horizontal="center" vertical="center"/>
    </xf>
    <xf numFmtId="38" fontId="3" fillId="10" borderId="14" xfId="1" applyFont="1" applyFill="1" applyBorder="1" applyAlignment="1">
      <alignment horizontal="center" vertical="center" shrinkToFit="1"/>
    </xf>
    <xf numFmtId="38" fontId="3" fillId="5" borderId="14" xfId="1" applyFont="1" applyFill="1" applyBorder="1" applyAlignment="1">
      <alignment horizontal="center" vertical="center" shrinkToFit="1"/>
    </xf>
    <xf numFmtId="38" fontId="3" fillId="11" borderId="14" xfId="1" applyFont="1" applyFill="1" applyBorder="1" applyAlignment="1">
      <alignment horizontal="center" vertical="center" shrinkToFit="1"/>
    </xf>
    <xf numFmtId="38" fontId="24" fillId="0" borderId="0" xfId="1" applyFont="1" applyBorder="1" applyAlignment="1">
      <alignment horizontal="left" vertical="center" shrinkToFit="1"/>
    </xf>
    <xf numFmtId="179" fontId="24" fillId="0" borderId="0" xfId="1" applyNumberFormat="1" applyFont="1" applyAlignment="1">
      <alignment horizontal="right" vertical="center"/>
    </xf>
    <xf numFmtId="179" fontId="16" fillId="7" borderId="17" xfId="1" applyNumberFormat="1" applyFont="1" applyFill="1" applyBorder="1" applyAlignment="1">
      <alignment horizontal="right" vertical="center"/>
    </xf>
    <xf numFmtId="179" fontId="3" fillId="0" borderId="14" xfId="1" applyNumberFormat="1" applyFont="1" applyBorder="1" applyAlignment="1">
      <alignment horizontal="center" vertical="center" shrinkToFit="1"/>
    </xf>
    <xf numFmtId="179" fontId="0" fillId="0" borderId="5" xfId="1" applyNumberFormat="1" applyFont="1" applyBorder="1" applyAlignment="1">
      <alignment horizontal="right" vertical="center"/>
    </xf>
    <xf numFmtId="179" fontId="0" fillId="0" borderId="0" xfId="1" applyNumberFormat="1" applyFont="1" applyAlignment="1">
      <alignment horizontal="right" vertical="center"/>
    </xf>
    <xf numFmtId="179" fontId="16" fillId="7" borderId="18" xfId="1" applyNumberFormat="1" applyFont="1" applyFill="1" applyBorder="1" applyAlignment="1">
      <alignment horizontal="right" vertical="center"/>
    </xf>
    <xf numFmtId="179" fontId="3" fillId="0" borderId="15" xfId="1" applyNumberFormat="1" applyFont="1" applyBorder="1" applyAlignment="1">
      <alignment horizontal="center" vertical="center" shrinkToFit="1"/>
    </xf>
    <xf numFmtId="179" fontId="16" fillId="7" borderId="16" xfId="1" applyNumberFormat="1" applyFont="1" applyFill="1" applyBorder="1" applyAlignment="1">
      <alignment horizontal="right" vertical="center" shrinkToFit="1"/>
    </xf>
    <xf numFmtId="179" fontId="3" fillId="11" borderId="14" xfId="1" applyNumberFormat="1" applyFont="1" applyFill="1" applyBorder="1" applyAlignment="1">
      <alignment horizontal="center" vertical="center" shrinkToFit="1"/>
    </xf>
    <xf numFmtId="179" fontId="0" fillId="0" borderId="5" xfId="1" applyNumberFormat="1" applyFont="1" applyBorder="1" applyAlignment="1">
      <alignment horizontal="right" vertical="center" shrinkToFit="1"/>
    </xf>
    <xf numFmtId="179" fontId="0" fillId="0" borderId="1" xfId="1" applyNumberFormat="1" applyFont="1" applyBorder="1" applyAlignment="1">
      <alignment horizontal="right" vertical="center" shrinkToFit="1"/>
    </xf>
    <xf numFmtId="179" fontId="0" fillId="0" borderId="0" xfId="1" applyNumberFormat="1" applyFont="1" applyAlignment="1">
      <alignment horizontal="right" vertical="center" shrinkToFit="1"/>
    </xf>
    <xf numFmtId="179" fontId="3" fillId="5" borderId="14" xfId="1" applyNumberFormat="1" applyFont="1" applyFill="1" applyBorder="1" applyAlignment="1">
      <alignment horizontal="center" vertical="center" shrinkToFit="1"/>
    </xf>
    <xf numFmtId="179" fontId="3" fillId="4" borderId="14" xfId="1" applyNumberFormat="1" applyFont="1" applyFill="1" applyBorder="1" applyAlignment="1">
      <alignment horizontal="center" vertical="center"/>
    </xf>
    <xf numFmtId="179" fontId="24" fillId="0" borderId="0" xfId="1" applyNumberFormat="1" applyFont="1" applyBorder="1" applyAlignment="1">
      <alignment horizontal="left" vertical="center" shrinkToFit="1"/>
    </xf>
    <xf numFmtId="179" fontId="0" fillId="4" borderId="5" xfId="1" applyNumberFormat="1" applyFont="1" applyFill="1" applyBorder="1">
      <alignment vertical="center"/>
    </xf>
    <xf numFmtId="38" fontId="4" fillId="0" borderId="5" xfId="1" applyFont="1" applyBorder="1" applyAlignment="1">
      <alignment horizontal="right" vertical="center" shrinkToFit="1"/>
    </xf>
    <xf numFmtId="38" fontId="4" fillId="0" borderId="1" xfId="1" applyFont="1" applyBorder="1" applyAlignment="1">
      <alignment horizontal="right" vertical="center" shrinkToFit="1"/>
    </xf>
    <xf numFmtId="38" fontId="3" fillId="4" borderId="20" xfId="1" applyFont="1" applyFill="1" applyBorder="1" applyAlignment="1">
      <alignment vertical="center"/>
    </xf>
    <xf numFmtId="38" fontId="20" fillId="4" borderId="42" xfId="1" applyFont="1" applyFill="1" applyBorder="1" applyAlignment="1">
      <alignment horizontal="right" vertical="center" shrinkToFit="1"/>
    </xf>
    <xf numFmtId="38" fontId="3" fillId="4" borderId="42" xfId="1" applyFont="1" applyFill="1" applyBorder="1" applyAlignment="1">
      <alignment horizontal="center" vertical="center" shrinkToFit="1"/>
    </xf>
    <xf numFmtId="176" fontId="0" fillId="0" borderId="1" xfId="0" applyNumberFormat="1" applyBorder="1" applyAlignment="1">
      <alignment horizontal="right" vertical="center"/>
    </xf>
    <xf numFmtId="0" fontId="0" fillId="0" borderId="1" xfId="0" applyNumberFormat="1" applyBorder="1" applyAlignment="1">
      <alignment horizontal="right" vertical="center"/>
    </xf>
    <xf numFmtId="176" fontId="0" fillId="0" borderId="1" xfId="0" applyNumberFormat="1" applyBorder="1">
      <alignment vertical="center"/>
    </xf>
    <xf numFmtId="0" fontId="0" fillId="0" borderId="1" xfId="0" applyNumberFormat="1" applyBorder="1">
      <alignment vertical="center"/>
    </xf>
    <xf numFmtId="0" fontId="0" fillId="0" borderId="1" xfId="0" applyBorder="1">
      <alignment vertical="center"/>
    </xf>
    <xf numFmtId="38" fontId="0" fillId="0" borderId="1" xfId="0" applyNumberFormat="1" applyBorder="1">
      <alignment vertical="center"/>
    </xf>
    <xf numFmtId="179" fontId="0" fillId="0" borderId="1" xfId="0" applyNumberFormat="1" applyBorder="1">
      <alignment vertical="center"/>
    </xf>
    <xf numFmtId="38" fontId="3" fillId="4" borderId="23" xfId="1" applyFont="1" applyFill="1" applyBorder="1" applyAlignment="1">
      <alignment horizontal="center" vertical="center" shrinkToFit="1"/>
    </xf>
    <xf numFmtId="179" fontId="0" fillId="0" borderId="7" xfId="0" applyNumberFormat="1" applyBorder="1">
      <alignment vertical="center"/>
    </xf>
    <xf numFmtId="38" fontId="3" fillId="4" borderId="1" xfId="1" applyFont="1" applyFill="1" applyBorder="1" applyAlignment="1">
      <alignment horizontal="center" vertical="center"/>
    </xf>
    <xf numFmtId="38" fontId="3" fillId="4" borderId="52" xfId="1" applyFont="1" applyFill="1" applyBorder="1" applyAlignment="1">
      <alignment horizontal="center" vertical="center"/>
    </xf>
    <xf numFmtId="38" fontId="0" fillId="4" borderId="0" xfId="1" applyFont="1" applyFill="1">
      <alignment vertical="center"/>
    </xf>
    <xf numFmtId="0" fontId="0" fillId="4" borderId="0" xfId="0" applyFill="1">
      <alignment vertical="center"/>
    </xf>
    <xf numFmtId="0" fontId="0" fillId="4" borderId="0" xfId="0" applyNumberFormat="1" applyFill="1">
      <alignment vertical="center"/>
    </xf>
    <xf numFmtId="0" fontId="3" fillId="4" borderId="1" xfId="0" applyFont="1" applyFill="1" applyBorder="1" applyAlignment="1">
      <alignment vertical="center" shrinkToFit="1"/>
    </xf>
    <xf numFmtId="0" fontId="5" fillId="0" borderId="0" xfId="9" applyFont="1" applyAlignment="1">
      <alignment horizontal="center" vertical="center"/>
    </xf>
    <xf numFmtId="0" fontId="32" fillId="0" borderId="1" xfId="9" applyFont="1" applyBorder="1" applyAlignment="1">
      <alignment horizontal="center" vertical="center" wrapText="1"/>
    </xf>
    <xf numFmtId="177" fontId="32" fillId="0" borderId="8" xfId="9" applyNumberFormat="1" applyFont="1" applyBorder="1" applyAlignment="1">
      <alignment vertical="center" shrinkToFit="1"/>
    </xf>
    <xf numFmtId="41" fontId="55" fillId="0" borderId="4" xfId="9" applyNumberFormat="1" applyFont="1" applyBorder="1" applyAlignment="1">
      <alignment horizontal="right" shrinkToFit="1"/>
    </xf>
    <xf numFmtId="41" fontId="55" fillId="0" borderId="8" xfId="9" applyNumberFormat="1" applyFont="1" applyBorder="1" applyAlignment="1">
      <alignment shrinkToFit="1"/>
    </xf>
    <xf numFmtId="0" fontId="55" fillId="4" borderId="1" xfId="9" applyFont="1" applyFill="1" applyBorder="1" applyAlignment="1">
      <alignment horizontal="center" vertical="center" wrapText="1"/>
    </xf>
    <xf numFmtId="0" fontId="43" fillId="0" borderId="0" xfId="9" applyFont="1">
      <alignment vertical="center"/>
    </xf>
    <xf numFmtId="0" fontId="20" fillId="4" borderId="1" xfId="0" applyFont="1" applyFill="1" applyBorder="1" applyAlignment="1">
      <alignment vertical="center" shrinkToFit="1"/>
    </xf>
    <xf numFmtId="0" fontId="24" fillId="0" borderId="0" xfId="0" applyFont="1" applyAlignment="1">
      <alignment vertical="center" shrinkToFit="1"/>
    </xf>
    <xf numFmtId="38" fontId="21" fillId="7" borderId="10" xfId="1" applyFont="1" applyFill="1" applyBorder="1" applyAlignment="1">
      <alignment horizontal="center" vertical="center" shrinkToFit="1"/>
    </xf>
    <xf numFmtId="0" fontId="0" fillId="6" borderId="1" xfId="0" applyFill="1" applyBorder="1" applyAlignment="1">
      <alignment vertical="center" shrinkToFit="1"/>
    </xf>
    <xf numFmtId="0" fontId="0" fillId="6" borderId="0" xfId="0" applyFill="1" applyAlignment="1">
      <alignment vertical="center" shrinkToFit="1"/>
    </xf>
    <xf numFmtId="179" fontId="3" fillId="10" borderId="14" xfId="1" applyNumberFormat="1" applyFont="1" applyFill="1" applyBorder="1" applyAlignment="1">
      <alignment horizontal="center" vertical="center" shrinkToFit="1"/>
    </xf>
    <xf numFmtId="178" fontId="32" fillId="0" borderId="28" xfId="9" applyNumberFormat="1" applyFont="1" applyBorder="1" applyAlignment="1">
      <alignment vertical="center" wrapText="1"/>
    </xf>
    <xf numFmtId="178" fontId="32" fillId="8" borderId="9" xfId="9" applyNumberFormat="1" applyFont="1" applyFill="1" applyBorder="1" applyAlignment="1">
      <alignment horizontal="center" vertical="center" wrapText="1"/>
    </xf>
    <xf numFmtId="178" fontId="37" fillId="8" borderId="25" xfId="9" applyNumberFormat="1" applyFont="1" applyFill="1" applyBorder="1" applyAlignment="1">
      <alignment horizontal="center" vertical="center" wrapText="1"/>
    </xf>
    <xf numFmtId="38" fontId="25" fillId="0" borderId="28" xfId="1" applyFont="1" applyBorder="1" applyAlignment="1">
      <alignment horizontal="right" vertical="center" wrapText="1"/>
    </xf>
    <xf numFmtId="38" fontId="32" fillId="8" borderId="0" xfId="1" applyFont="1" applyFill="1" applyBorder="1" applyAlignment="1">
      <alignment vertical="center" wrapText="1"/>
    </xf>
    <xf numFmtId="38" fontId="32" fillId="8" borderId="30" xfId="1" applyFont="1" applyFill="1" applyBorder="1" applyAlignment="1">
      <alignment horizontal="right" vertical="center" wrapText="1"/>
    </xf>
    <xf numFmtId="38" fontId="32" fillId="8" borderId="9" xfId="1" applyFont="1" applyFill="1" applyBorder="1" applyAlignment="1">
      <alignment horizontal="center" vertical="center" wrapText="1"/>
    </xf>
    <xf numFmtId="0" fontId="20" fillId="0" borderId="1" xfId="0" applyFont="1" applyBorder="1">
      <alignment vertical="center"/>
    </xf>
    <xf numFmtId="0" fontId="4" fillId="0" borderId="1" xfId="0" applyFont="1" applyBorder="1">
      <alignment vertical="center"/>
    </xf>
    <xf numFmtId="0" fontId="4" fillId="0" borderId="1" xfId="0" applyFont="1" applyBorder="1" applyAlignment="1">
      <alignment horizontal="left" vertical="center"/>
    </xf>
    <xf numFmtId="0" fontId="4" fillId="0" borderId="0" xfId="0" applyFont="1">
      <alignment vertical="center"/>
    </xf>
    <xf numFmtId="0" fontId="4" fillId="0" borderId="1" xfId="0" applyNumberFormat="1" applyFont="1" applyBorder="1" applyAlignment="1">
      <alignment horizontal="left" vertical="center"/>
    </xf>
    <xf numFmtId="38" fontId="4" fillId="10" borderId="1" xfId="1" applyFont="1" applyFill="1" applyBorder="1" applyAlignment="1">
      <alignment horizontal="left" vertical="center"/>
    </xf>
    <xf numFmtId="179" fontId="4" fillId="10" borderId="1" xfId="1" applyNumberFormat="1" applyFont="1" applyFill="1" applyBorder="1" applyAlignment="1">
      <alignment horizontal="left" vertical="center"/>
    </xf>
    <xf numFmtId="38" fontId="4" fillId="5" borderId="1" xfId="1" applyFont="1" applyFill="1" applyBorder="1" applyAlignment="1">
      <alignment horizontal="left" vertical="center"/>
    </xf>
    <xf numFmtId="179" fontId="4" fillId="5" borderId="1" xfId="1" applyNumberFormat="1" applyFont="1" applyFill="1" applyBorder="1" applyAlignment="1">
      <alignment horizontal="left" vertical="center"/>
    </xf>
    <xf numFmtId="38" fontId="4" fillId="11" borderId="1" xfId="1" applyFont="1" applyFill="1" applyBorder="1" applyAlignment="1">
      <alignment horizontal="left" vertical="center"/>
    </xf>
    <xf numFmtId="179" fontId="4" fillId="11" borderId="1" xfId="1" applyNumberFormat="1" applyFont="1" applyFill="1" applyBorder="1" applyAlignment="1">
      <alignment horizontal="left" vertical="center"/>
    </xf>
    <xf numFmtId="38" fontId="4" fillId="0" borderId="1" xfId="1" applyFont="1" applyBorder="1" applyAlignment="1">
      <alignment horizontal="left" vertical="center" shrinkToFit="1"/>
    </xf>
    <xf numFmtId="179" fontId="4" fillId="0" borderId="1" xfId="1" applyNumberFormat="1" applyFont="1" applyBorder="1" applyAlignment="1">
      <alignment horizontal="left" vertical="center" shrinkToFit="1"/>
    </xf>
    <xf numFmtId="0" fontId="24" fillId="7" borderId="41" xfId="0" applyFont="1" applyFill="1" applyBorder="1" applyAlignment="1">
      <alignment vertical="center" shrinkToFit="1"/>
    </xf>
    <xf numFmtId="38" fontId="3" fillId="0" borderId="19" xfId="1" applyFont="1" applyBorder="1" applyAlignment="1">
      <alignment horizontal="right" vertical="center" shrinkToFit="1"/>
    </xf>
    <xf numFmtId="0" fontId="16" fillId="0" borderId="1" xfId="0" applyFont="1" applyFill="1" applyBorder="1" applyAlignment="1">
      <alignment horizontal="center" vertical="center"/>
    </xf>
    <xf numFmtId="0" fontId="4" fillId="0" borderId="1" xfId="0" applyFont="1" applyFill="1" applyBorder="1" applyAlignment="1">
      <alignment horizontal="left" vertical="center"/>
    </xf>
    <xf numFmtId="0" fontId="4" fillId="0" borderId="1" xfId="0" applyNumberFormat="1" applyFont="1" applyFill="1" applyBorder="1" applyAlignment="1">
      <alignment horizontal="left" vertical="center"/>
    </xf>
    <xf numFmtId="179" fontId="4" fillId="0" borderId="1" xfId="1" applyNumberFormat="1" applyFont="1" applyFill="1" applyBorder="1" applyAlignment="1">
      <alignment horizontal="left" vertical="center" shrinkToFit="1"/>
    </xf>
    <xf numFmtId="38" fontId="4" fillId="0" borderId="1" xfId="1" applyFont="1" applyFill="1" applyBorder="1" applyAlignment="1">
      <alignment horizontal="left" vertical="center" shrinkToFit="1"/>
    </xf>
    <xf numFmtId="0" fontId="4" fillId="0" borderId="0" xfId="0" applyFont="1" applyFill="1" applyBorder="1">
      <alignment vertical="center"/>
    </xf>
    <xf numFmtId="0" fontId="4" fillId="0" borderId="0" xfId="0" applyFont="1" applyBorder="1" applyAlignment="1">
      <alignment horizontal="left" vertical="center"/>
    </xf>
    <xf numFmtId="0" fontId="4" fillId="0" borderId="0" xfId="0" applyFont="1" applyFill="1" applyBorder="1" applyAlignment="1">
      <alignment horizontal="left" vertical="center"/>
    </xf>
    <xf numFmtId="0" fontId="4" fillId="0" borderId="0" xfId="0" applyFont="1" applyBorder="1">
      <alignment vertical="center"/>
    </xf>
    <xf numFmtId="0" fontId="16" fillId="0" borderId="0" xfId="0" applyFont="1" applyFill="1" applyBorder="1" applyAlignment="1">
      <alignment horizontal="center" vertical="center"/>
    </xf>
    <xf numFmtId="38" fontId="16" fillId="0" borderId="0" xfId="1" applyFont="1" applyFill="1" applyBorder="1" applyAlignment="1">
      <alignment horizontal="right" vertical="center" shrinkToFit="1"/>
    </xf>
    <xf numFmtId="179" fontId="16" fillId="0" borderId="0" xfId="1" applyNumberFormat="1" applyFont="1" applyFill="1" applyBorder="1" applyAlignment="1">
      <alignment horizontal="right" vertical="center" shrinkToFit="1"/>
    </xf>
    <xf numFmtId="38" fontId="4" fillId="0" borderId="0" xfId="1" applyFont="1" applyFill="1" applyBorder="1" applyAlignment="1">
      <alignment horizontal="left" vertical="center"/>
    </xf>
    <xf numFmtId="179" fontId="4" fillId="0" borderId="0" xfId="1" applyNumberFormat="1" applyFont="1" applyFill="1" applyBorder="1" applyAlignment="1">
      <alignment horizontal="left" vertical="center"/>
    </xf>
    <xf numFmtId="0" fontId="20" fillId="0" borderId="0" xfId="0" applyFont="1" applyBorder="1">
      <alignment vertical="center"/>
    </xf>
    <xf numFmtId="179" fontId="4" fillId="0" borderId="0" xfId="1" applyNumberFormat="1" applyFont="1" applyBorder="1" applyAlignment="1">
      <alignment horizontal="left" vertical="center" shrinkToFit="1"/>
    </xf>
    <xf numFmtId="179" fontId="4" fillId="0" borderId="0" xfId="1" applyNumberFormat="1" applyFont="1" applyFill="1" applyBorder="1" applyAlignment="1">
      <alignment horizontal="left" vertical="center" shrinkToFit="1"/>
    </xf>
    <xf numFmtId="38" fontId="4" fillId="0" borderId="0" xfId="1" applyFont="1" applyBorder="1" applyAlignment="1">
      <alignment horizontal="left" vertical="center" shrinkToFit="1"/>
    </xf>
    <xf numFmtId="38" fontId="4" fillId="0" borderId="0" xfId="1" applyFont="1" applyFill="1" applyBorder="1" applyAlignment="1">
      <alignment horizontal="left" vertical="center" shrinkToFit="1"/>
    </xf>
    <xf numFmtId="0" fontId="20" fillId="0" borderId="0" xfId="0" applyFont="1" applyBorder="1" applyAlignment="1">
      <alignment horizontal="left" vertical="center"/>
    </xf>
    <xf numFmtId="0" fontId="16" fillId="0" borderId="1" xfId="0" applyFont="1" applyBorder="1" applyAlignment="1">
      <alignment horizontal="center" vertical="center"/>
    </xf>
    <xf numFmtId="38" fontId="4" fillId="0" borderId="0" xfId="1" applyFont="1" applyFill="1" applyBorder="1" applyAlignment="1">
      <alignment horizontal="right" vertical="center"/>
    </xf>
    <xf numFmtId="0" fontId="4" fillId="0" borderId="0" xfId="0" applyNumberFormat="1" applyFont="1" applyFill="1" applyBorder="1" applyAlignment="1">
      <alignment vertical="top" wrapText="1"/>
    </xf>
    <xf numFmtId="0" fontId="4" fillId="0" borderId="0" xfId="0" applyFont="1" applyFill="1" applyBorder="1" applyAlignment="1">
      <alignment vertical="top" wrapText="1"/>
    </xf>
    <xf numFmtId="0" fontId="20" fillId="0" borderId="0" xfId="0" applyFont="1">
      <alignment vertical="center"/>
    </xf>
    <xf numFmtId="0" fontId="32" fillId="0" borderId="0" xfId="9" applyFont="1" applyAlignment="1">
      <alignment horizontal="left" vertical="center"/>
    </xf>
    <xf numFmtId="41" fontId="32" fillId="0" borderId="4" xfId="9" applyNumberFormat="1" applyFont="1" applyBorder="1" applyAlignment="1">
      <alignment horizontal="right" wrapText="1"/>
    </xf>
    <xf numFmtId="41" fontId="25" fillId="0" borderId="7" xfId="9" applyNumberFormat="1" applyFont="1" applyBorder="1" applyAlignment="1">
      <alignment wrapText="1"/>
    </xf>
    <xf numFmtId="41" fontId="32" fillId="0" borderId="8" xfId="9" applyNumberFormat="1" applyFont="1" applyBorder="1" applyAlignment="1">
      <alignment wrapText="1"/>
    </xf>
    <xf numFmtId="41" fontId="25" fillId="0" borderId="8" xfId="9" applyNumberFormat="1" applyFont="1" applyBorder="1" applyAlignment="1">
      <alignment wrapText="1"/>
    </xf>
    <xf numFmtId="0" fontId="32" fillId="0" borderId="42" xfId="9" applyFont="1" applyBorder="1" applyAlignment="1">
      <alignment horizontal="center" vertical="center" wrapText="1"/>
    </xf>
    <xf numFmtId="41" fontId="32" fillId="0" borderId="24" xfId="9" applyNumberFormat="1" applyFont="1" applyBorder="1" applyAlignment="1">
      <alignment horizontal="right" wrapText="1"/>
    </xf>
    <xf numFmtId="41" fontId="25" fillId="0" borderId="23" xfId="9" applyNumberFormat="1" applyFont="1" applyBorder="1" applyAlignment="1">
      <alignment wrapText="1"/>
    </xf>
    <xf numFmtId="41" fontId="32" fillId="0" borderId="2" xfId="9" applyNumberFormat="1" applyFont="1" applyBorder="1" applyAlignment="1">
      <alignment wrapText="1"/>
    </xf>
    <xf numFmtId="41" fontId="25" fillId="0" borderId="2" xfId="9" applyNumberFormat="1" applyFont="1" applyBorder="1" applyAlignment="1">
      <alignment wrapText="1"/>
    </xf>
    <xf numFmtId="0" fontId="25" fillId="0" borderId="0" xfId="9" applyFont="1" applyAlignment="1">
      <alignment horizontal="left" vertical="center"/>
    </xf>
    <xf numFmtId="179" fontId="32" fillId="8" borderId="3" xfId="1" applyNumberFormat="1" applyFont="1" applyFill="1" applyBorder="1" applyAlignment="1">
      <alignment vertical="center" wrapText="1"/>
    </xf>
    <xf numFmtId="179" fontId="37" fillId="8" borderId="6" xfId="1" applyNumberFormat="1" applyFont="1" applyFill="1" applyBorder="1" applyAlignment="1">
      <alignment horizontal="right" vertical="center" wrapText="1"/>
    </xf>
    <xf numFmtId="179" fontId="37" fillId="8" borderId="25" xfId="1" applyNumberFormat="1" applyFont="1" applyFill="1" applyBorder="1" applyAlignment="1">
      <alignment horizontal="center" vertical="center" wrapText="1"/>
    </xf>
    <xf numFmtId="38" fontId="3" fillId="0" borderId="1" xfId="10" applyFont="1" applyBorder="1" applyAlignment="1">
      <alignment vertical="center" wrapText="1"/>
    </xf>
    <xf numFmtId="38" fontId="4" fillId="0" borderId="0" xfId="1" applyFont="1" applyFill="1" applyBorder="1" applyAlignment="1">
      <alignment horizontal="right" vertical="top"/>
    </xf>
    <xf numFmtId="40" fontId="16" fillId="7" borderId="16" xfId="1" applyNumberFormat="1" applyFont="1" applyFill="1" applyBorder="1" applyAlignment="1">
      <alignment horizontal="right" vertical="center" shrinkToFit="1"/>
    </xf>
    <xf numFmtId="40" fontId="3" fillId="10" borderId="14" xfId="1" applyNumberFormat="1" applyFont="1" applyFill="1" applyBorder="1" applyAlignment="1">
      <alignment horizontal="center" vertical="center" shrinkToFit="1"/>
    </xf>
    <xf numFmtId="40" fontId="0" fillId="0" borderId="5" xfId="1" applyNumberFormat="1" applyFont="1" applyBorder="1" applyAlignment="1">
      <alignment horizontal="right" vertical="center" shrinkToFit="1"/>
    </xf>
    <xf numFmtId="40" fontId="0" fillId="0" borderId="1" xfId="1" applyNumberFormat="1" applyFont="1" applyBorder="1" applyAlignment="1">
      <alignment horizontal="right" vertical="center" shrinkToFit="1"/>
    </xf>
    <xf numFmtId="40" fontId="0" fillId="0" borderId="0" xfId="1" applyNumberFormat="1" applyFont="1" applyAlignment="1">
      <alignment horizontal="right" vertical="center" shrinkToFit="1"/>
    </xf>
    <xf numFmtId="41" fontId="55" fillId="0" borderId="4" xfId="9" applyNumberFormat="1" applyFont="1" applyBorder="1" applyAlignment="1">
      <alignment horizontal="right" shrinkToFit="1"/>
    </xf>
    <xf numFmtId="41" fontId="55" fillId="0" borderId="7" xfId="9" applyNumberFormat="1" applyFont="1" applyBorder="1" applyAlignment="1">
      <alignment horizontal="right" shrinkToFit="1"/>
    </xf>
    <xf numFmtId="180" fontId="55" fillId="0" borderId="8" xfId="9" applyNumberFormat="1" applyFont="1" applyBorder="1" applyAlignment="1">
      <alignment shrinkToFit="1"/>
    </xf>
    <xf numFmtId="0" fontId="63" fillId="0" borderId="0" xfId="9" applyFont="1">
      <alignment vertical="center"/>
    </xf>
    <xf numFmtId="38" fontId="63" fillId="0" borderId="0" xfId="1" applyFont="1">
      <alignment vertical="center"/>
    </xf>
    <xf numFmtId="0" fontId="4" fillId="0" borderId="1" xfId="0" applyFont="1" applyFill="1" applyBorder="1" applyAlignment="1">
      <alignment vertical="center" wrapText="1"/>
    </xf>
    <xf numFmtId="38" fontId="4" fillId="0" borderId="1" xfId="1" applyFont="1" applyBorder="1" applyAlignment="1">
      <alignment horizontal="left" vertical="center"/>
    </xf>
    <xf numFmtId="38" fontId="4" fillId="9" borderId="1" xfId="1" applyFont="1" applyFill="1" applyBorder="1" applyAlignment="1">
      <alignment horizontal="left" vertical="center" shrinkToFit="1"/>
    </xf>
    <xf numFmtId="38" fontId="4" fillId="4" borderId="1" xfId="1" applyFont="1" applyFill="1" applyBorder="1" applyAlignment="1">
      <alignment horizontal="left" vertical="center" shrinkToFit="1"/>
    </xf>
    <xf numFmtId="38" fontId="4" fillId="6" borderId="1" xfId="1" applyFont="1" applyFill="1" applyBorder="1" applyAlignment="1">
      <alignment horizontal="left" vertical="center" shrinkToFit="1"/>
    </xf>
    <xf numFmtId="0" fontId="20" fillId="0" borderId="1" xfId="0" applyFont="1" applyFill="1" applyBorder="1" applyAlignment="1">
      <alignment horizontal="left" vertical="center"/>
    </xf>
    <xf numFmtId="38" fontId="65" fillId="0" borderId="5" xfId="1" applyFont="1" applyBorder="1" applyAlignment="1">
      <alignment horizontal="right" vertical="center" shrinkToFit="1"/>
    </xf>
    <xf numFmtId="38" fontId="67" fillId="0" borderId="5" xfId="1" applyFont="1" applyBorder="1" applyAlignment="1">
      <alignment horizontal="right" vertical="center" shrinkToFit="1"/>
    </xf>
    <xf numFmtId="179" fontId="67" fillId="0" borderId="5" xfId="1" applyNumberFormat="1" applyFont="1" applyBorder="1" applyAlignment="1">
      <alignment horizontal="right" vertical="center" shrinkToFit="1"/>
    </xf>
    <xf numFmtId="0" fontId="65" fillId="0" borderId="1" xfId="2" applyNumberFormat="1" applyFont="1" applyBorder="1" applyAlignment="1">
      <alignment horizontal="center" vertical="center" shrinkToFit="1"/>
    </xf>
    <xf numFmtId="0" fontId="65" fillId="0" borderId="1" xfId="2" applyFont="1" applyBorder="1" applyAlignment="1">
      <alignment horizontal="left" vertical="center" shrinkToFit="1"/>
    </xf>
    <xf numFmtId="0" fontId="66" fillId="0" borderId="1" xfId="0" applyFont="1" applyBorder="1" applyAlignment="1">
      <alignment vertical="center" shrinkToFit="1"/>
    </xf>
    <xf numFmtId="0" fontId="66" fillId="0" borderId="1" xfId="2" applyFont="1" applyBorder="1" applyAlignment="1">
      <alignment horizontal="left" vertical="center" shrinkToFit="1"/>
    </xf>
    <xf numFmtId="0" fontId="5" fillId="0" borderId="0" xfId="9" applyFont="1" applyAlignment="1">
      <alignment horizontal="right" vertical="center"/>
    </xf>
    <xf numFmtId="179" fontId="5" fillId="0" borderId="0" xfId="1" applyNumberFormat="1" applyFont="1">
      <alignment vertical="center"/>
    </xf>
    <xf numFmtId="0" fontId="20" fillId="0" borderId="0" xfId="0" applyFont="1" applyFill="1" applyBorder="1" applyAlignment="1">
      <alignment horizontal="left" vertical="center"/>
    </xf>
    <xf numFmtId="0" fontId="24" fillId="0" borderId="54" xfId="0" applyFont="1" applyBorder="1" applyAlignment="1">
      <alignment horizontal="center" vertical="center"/>
    </xf>
    <xf numFmtId="0" fontId="10" fillId="7" borderId="10" xfId="0" applyFont="1" applyFill="1" applyBorder="1" applyAlignment="1">
      <alignment horizontal="center" vertical="center"/>
    </xf>
    <xf numFmtId="179" fontId="16" fillId="7" borderId="34" xfId="1" applyNumberFormat="1" applyFont="1" applyFill="1" applyBorder="1" applyAlignment="1">
      <alignment horizontal="right" vertical="center" shrinkToFit="1"/>
    </xf>
    <xf numFmtId="38" fontId="0" fillId="6" borderId="5" xfId="1" applyFont="1" applyFill="1" applyBorder="1" applyAlignment="1">
      <alignment horizontal="right" vertical="center"/>
    </xf>
    <xf numFmtId="179" fontId="0" fillId="6" borderId="5" xfId="1" applyNumberFormat="1" applyFont="1" applyFill="1" applyBorder="1" applyAlignment="1">
      <alignment horizontal="right" vertical="center"/>
    </xf>
    <xf numFmtId="179" fontId="16" fillId="10" borderId="20" xfId="1" applyNumberFormat="1" applyFont="1" applyFill="1" applyBorder="1" applyAlignment="1">
      <alignment horizontal="right" vertical="center"/>
    </xf>
    <xf numFmtId="38" fontId="16" fillId="10" borderId="20" xfId="1" applyFont="1" applyFill="1" applyBorder="1" applyAlignment="1">
      <alignment horizontal="right" vertical="center"/>
    </xf>
    <xf numFmtId="0" fontId="24" fillId="0" borderId="53" xfId="0" applyFont="1" applyBorder="1" applyAlignment="1">
      <alignment horizontal="right" vertical="center"/>
    </xf>
    <xf numFmtId="181" fontId="61" fillId="13" borderId="57" xfId="0" applyNumberFormat="1" applyFont="1" applyFill="1" applyBorder="1" applyAlignment="1">
      <alignment vertical="center" shrinkToFit="1"/>
    </xf>
    <xf numFmtId="181" fontId="62" fillId="0" borderId="57" xfId="1" applyNumberFormat="1" applyFont="1" applyBorder="1" applyAlignment="1">
      <alignment horizontal="right" vertical="center"/>
    </xf>
    <xf numFmtId="181" fontId="61" fillId="13" borderId="57" xfId="1" applyNumberFormat="1" applyFont="1" applyFill="1" applyBorder="1" applyAlignment="1">
      <alignment horizontal="right" vertical="center"/>
    </xf>
    <xf numFmtId="38" fontId="16" fillId="10" borderId="21" xfId="1" applyFont="1" applyFill="1" applyBorder="1" applyAlignment="1">
      <alignment horizontal="right" vertical="center"/>
    </xf>
    <xf numFmtId="38" fontId="16" fillId="7" borderId="10" xfId="1" applyFont="1" applyFill="1" applyBorder="1" applyAlignment="1">
      <alignment horizontal="right" vertical="center" shrinkToFit="1"/>
    </xf>
    <xf numFmtId="38" fontId="0" fillId="6" borderId="59" xfId="1" applyFont="1" applyFill="1" applyBorder="1" applyAlignment="1">
      <alignment horizontal="right" vertical="center" shrinkToFit="1"/>
    </xf>
    <xf numFmtId="179" fontId="0" fillId="6" borderId="56" xfId="1" applyNumberFormat="1" applyFont="1" applyFill="1" applyBorder="1" applyAlignment="1">
      <alignment horizontal="right" vertical="center"/>
    </xf>
    <xf numFmtId="38" fontId="0" fillId="6" borderId="22" xfId="1" applyFont="1" applyFill="1" applyBorder="1" applyAlignment="1">
      <alignment horizontal="right" vertical="center" shrinkToFit="1"/>
    </xf>
    <xf numFmtId="38" fontId="0" fillId="6" borderId="20" xfId="1" applyFont="1" applyFill="1" applyBorder="1" applyAlignment="1">
      <alignment horizontal="right" vertical="center"/>
    </xf>
    <xf numFmtId="179" fontId="0" fillId="6" borderId="55" xfId="1" applyNumberFormat="1" applyFont="1" applyFill="1" applyBorder="1" applyAlignment="1">
      <alignment horizontal="right" vertical="center"/>
    </xf>
    <xf numFmtId="38" fontId="0" fillId="6" borderId="59" xfId="1" applyFont="1" applyFill="1" applyBorder="1" applyAlignment="1">
      <alignment horizontal="right" vertical="center"/>
    </xf>
    <xf numFmtId="38" fontId="0" fillId="6" borderId="22" xfId="1" applyFont="1" applyFill="1" applyBorder="1" applyAlignment="1">
      <alignment horizontal="right" vertical="center"/>
    </xf>
    <xf numFmtId="179" fontId="0" fillId="6" borderId="20" xfId="1" applyNumberFormat="1" applyFont="1" applyFill="1" applyBorder="1" applyAlignment="1">
      <alignment horizontal="right" vertical="center"/>
    </xf>
    <xf numFmtId="38" fontId="20" fillId="0" borderId="19" xfId="1" applyFont="1" applyBorder="1" applyAlignment="1">
      <alignment horizontal="right" vertical="center" shrinkToFit="1"/>
    </xf>
    <xf numFmtId="0" fontId="24" fillId="7" borderId="42" xfId="0" applyNumberFormat="1" applyFont="1" applyFill="1" applyBorder="1" applyAlignment="1">
      <alignment horizontal="center" vertical="center"/>
    </xf>
    <xf numFmtId="179" fontId="3" fillId="11" borderId="15" xfId="1" applyNumberFormat="1" applyFont="1" applyFill="1" applyBorder="1" applyAlignment="1">
      <alignment horizontal="center" vertical="center" shrinkToFit="1"/>
    </xf>
    <xf numFmtId="38" fontId="0" fillId="0" borderId="6" xfId="1" applyFont="1" applyBorder="1" applyAlignment="1">
      <alignment horizontal="right" vertical="center"/>
    </xf>
    <xf numFmtId="179" fontId="67" fillId="0" borderId="56" xfId="1" applyNumberFormat="1" applyFont="1" applyBorder="1" applyAlignment="1">
      <alignment horizontal="right" vertical="center" shrinkToFit="1"/>
    </xf>
    <xf numFmtId="38" fontId="65" fillId="0" borderId="58" xfId="1" applyFont="1" applyFill="1" applyBorder="1" applyAlignment="1">
      <alignment horizontal="center" vertical="center" shrinkToFit="1"/>
    </xf>
    <xf numFmtId="38" fontId="4" fillId="0" borderId="58" xfId="1" applyFont="1" applyFill="1" applyBorder="1" applyAlignment="1">
      <alignment horizontal="center" vertical="center" shrinkToFit="1"/>
    </xf>
    <xf numFmtId="179" fontId="0" fillId="0" borderId="56" xfId="1" applyNumberFormat="1" applyFont="1" applyBorder="1" applyAlignment="1">
      <alignment horizontal="right" vertical="center" shrinkToFit="1"/>
    </xf>
    <xf numFmtId="179" fontId="0" fillId="0" borderId="60" xfId="1" applyNumberFormat="1" applyFont="1" applyBorder="1" applyAlignment="1">
      <alignment horizontal="right" vertical="center" shrinkToFit="1"/>
    </xf>
    <xf numFmtId="38" fontId="4" fillId="0" borderId="13" xfId="1" applyFont="1" applyFill="1" applyBorder="1" applyAlignment="1">
      <alignment horizontal="center" vertical="center" shrinkToFit="1"/>
    </xf>
    <xf numFmtId="0" fontId="0" fillId="0" borderId="14" xfId="0" applyNumberFormat="1" applyBorder="1" applyAlignment="1">
      <alignment horizontal="center" vertical="center"/>
    </xf>
    <xf numFmtId="0" fontId="0" fillId="0" borderId="14" xfId="0" applyBorder="1" applyAlignment="1">
      <alignment vertical="center" shrinkToFit="1"/>
    </xf>
    <xf numFmtId="0" fontId="4" fillId="0" borderId="14" xfId="2" applyFont="1" applyBorder="1" applyAlignment="1">
      <alignment horizontal="left" vertical="center" shrinkToFit="1"/>
    </xf>
    <xf numFmtId="38" fontId="4" fillId="0" borderId="14" xfId="1" applyFont="1" applyBorder="1" applyAlignment="1">
      <alignment horizontal="right" vertical="center" shrinkToFit="1"/>
    </xf>
    <xf numFmtId="38" fontId="0" fillId="0" borderId="14" xfId="1" applyFont="1" applyBorder="1" applyAlignment="1">
      <alignment horizontal="right" vertical="center" shrinkToFit="1"/>
    </xf>
    <xf numFmtId="179" fontId="0" fillId="0" borderId="14" xfId="1" applyNumberFormat="1" applyFont="1" applyBorder="1" applyAlignment="1">
      <alignment horizontal="right" vertical="center" shrinkToFit="1"/>
    </xf>
    <xf numFmtId="179" fontId="0" fillId="0" borderId="15" xfId="1" applyNumberFormat="1" applyFont="1" applyBorder="1" applyAlignment="1">
      <alignment horizontal="right" vertical="center" shrinkToFit="1"/>
    </xf>
    <xf numFmtId="38" fontId="4" fillId="0" borderId="59" xfId="1" applyFont="1" applyFill="1" applyBorder="1" applyAlignment="1">
      <alignment horizontal="center" vertical="center" shrinkToFit="1"/>
    </xf>
    <xf numFmtId="40" fontId="0" fillId="0" borderId="14" xfId="1" applyNumberFormat="1" applyFont="1" applyBorder="1" applyAlignment="1">
      <alignment horizontal="right" vertical="center" shrinkToFit="1"/>
    </xf>
    <xf numFmtId="38" fontId="3" fillId="14" borderId="13" xfId="1" applyFont="1" applyFill="1" applyBorder="1" applyAlignment="1">
      <alignment horizontal="center" vertical="center" shrinkToFit="1"/>
    </xf>
    <xf numFmtId="38" fontId="3" fillId="14" borderId="14" xfId="1" applyFont="1" applyFill="1" applyBorder="1" applyAlignment="1">
      <alignment horizontal="center" vertical="center" shrinkToFit="1"/>
    </xf>
    <xf numFmtId="179" fontId="3" fillId="14" borderId="15" xfId="1" applyNumberFormat="1" applyFont="1" applyFill="1" applyBorder="1" applyAlignment="1">
      <alignment horizontal="center" vertical="center" shrinkToFit="1"/>
    </xf>
    <xf numFmtId="38" fontId="20" fillId="14" borderId="53" xfId="1" applyFont="1" applyFill="1" applyBorder="1" applyAlignment="1">
      <alignment horizontal="right" vertical="center" shrinkToFit="1"/>
    </xf>
    <xf numFmtId="179" fontId="3" fillId="14" borderId="57" xfId="1" applyNumberFormat="1" applyFont="1" applyFill="1" applyBorder="1" applyAlignment="1">
      <alignment horizontal="center" vertical="center" shrinkToFit="1"/>
    </xf>
    <xf numFmtId="38" fontId="20" fillId="14" borderId="57" xfId="1" applyFont="1" applyFill="1" applyBorder="1" applyAlignment="1">
      <alignment horizontal="right" vertical="center" shrinkToFit="1"/>
    </xf>
    <xf numFmtId="0" fontId="24" fillId="4" borderId="54" xfId="0" applyNumberFormat="1" applyFont="1" applyFill="1" applyBorder="1" applyAlignment="1">
      <alignment horizontal="center" vertical="center"/>
    </xf>
    <xf numFmtId="0" fontId="3" fillId="9" borderId="13" xfId="0" applyFont="1" applyFill="1" applyBorder="1" applyAlignment="1">
      <alignment horizontal="center" vertical="center"/>
    </xf>
    <xf numFmtId="0" fontId="3" fillId="15" borderId="19" xfId="0" applyFont="1" applyFill="1" applyBorder="1" applyAlignment="1">
      <alignment horizontal="center" vertical="center"/>
    </xf>
    <xf numFmtId="0" fontId="24" fillId="4" borderId="42" xfId="0" applyFont="1" applyFill="1" applyBorder="1" applyAlignment="1">
      <alignment vertical="center" shrinkToFit="1"/>
    </xf>
    <xf numFmtId="179" fontId="24" fillId="0" borderId="0" xfId="1" applyNumberFormat="1" applyFont="1" applyAlignment="1">
      <alignment horizontal="right" vertical="center" shrinkToFit="1"/>
    </xf>
    <xf numFmtId="0" fontId="69" fillId="0" borderId="0" xfId="0" applyFont="1" applyFill="1" applyBorder="1">
      <alignment vertical="center"/>
    </xf>
    <xf numFmtId="0" fontId="70" fillId="0" borderId="0" xfId="0" applyFont="1" applyBorder="1" applyAlignment="1">
      <alignment horizontal="left" vertical="center"/>
    </xf>
    <xf numFmtId="0" fontId="70" fillId="0" borderId="0" xfId="0" applyFont="1" applyFill="1" applyBorder="1" applyAlignment="1">
      <alignment horizontal="left" vertical="center"/>
    </xf>
    <xf numFmtId="0" fontId="70" fillId="0" borderId="0" xfId="0" applyFont="1" applyBorder="1">
      <alignment vertical="center"/>
    </xf>
    <xf numFmtId="0" fontId="70" fillId="0" borderId="0" xfId="0" applyFont="1">
      <alignment vertical="center"/>
    </xf>
    <xf numFmtId="0" fontId="71" fillId="0" borderId="0" xfId="0" applyFont="1" applyBorder="1" applyAlignment="1">
      <alignment horizontal="left" vertical="center"/>
    </xf>
    <xf numFmtId="0" fontId="72" fillId="0" borderId="0" xfId="0" applyFont="1" applyBorder="1">
      <alignment vertical="center"/>
    </xf>
    <xf numFmtId="38" fontId="74" fillId="0" borderId="59" xfId="1" applyFont="1" applyFill="1" applyBorder="1" applyAlignment="1">
      <alignment horizontal="center" vertical="center" shrinkToFit="1"/>
    </xf>
    <xf numFmtId="0" fontId="74" fillId="0" borderId="5" xfId="2" applyNumberFormat="1" applyFont="1" applyBorder="1" applyAlignment="1">
      <alignment horizontal="center" vertical="center" shrinkToFit="1"/>
    </xf>
    <xf numFmtId="0" fontId="75" fillId="0" borderId="5" xfId="0" applyFont="1" applyBorder="1" applyAlignment="1">
      <alignment vertical="center" shrinkToFit="1"/>
    </xf>
    <xf numFmtId="0" fontId="74" fillId="0" borderId="5" xfId="2" applyFont="1" applyBorder="1" applyAlignment="1">
      <alignment horizontal="left" vertical="center" shrinkToFit="1"/>
    </xf>
    <xf numFmtId="38" fontId="74" fillId="0" borderId="5" xfId="1" applyFont="1" applyBorder="1" applyAlignment="1">
      <alignment horizontal="right" vertical="center" shrinkToFit="1"/>
    </xf>
    <xf numFmtId="38" fontId="76" fillId="0" borderId="5" xfId="1" applyFont="1" applyBorder="1" applyAlignment="1">
      <alignment horizontal="right" vertical="center" shrinkToFit="1"/>
    </xf>
    <xf numFmtId="179" fontId="76" fillId="0" borderId="5" xfId="1" applyNumberFormat="1" applyFont="1" applyBorder="1" applyAlignment="1">
      <alignment horizontal="right" vertical="center" shrinkToFit="1"/>
    </xf>
    <xf numFmtId="179" fontId="76" fillId="0" borderId="56" xfId="1" applyNumberFormat="1" applyFont="1" applyBorder="1" applyAlignment="1">
      <alignment horizontal="right" vertical="center" shrinkToFit="1"/>
    </xf>
    <xf numFmtId="38" fontId="74" fillId="0" borderId="58" xfId="1" applyFont="1" applyFill="1" applyBorder="1" applyAlignment="1">
      <alignment horizontal="center" vertical="center" shrinkToFit="1"/>
    </xf>
    <xf numFmtId="0" fontId="74" fillId="0" borderId="1" xfId="2" applyNumberFormat="1" applyFont="1" applyBorder="1" applyAlignment="1">
      <alignment horizontal="center" vertical="center" shrinkToFit="1"/>
    </xf>
    <xf numFmtId="0" fontId="74" fillId="0" borderId="1" xfId="2" applyFont="1" applyBorder="1" applyAlignment="1">
      <alignment horizontal="left" vertical="center" shrinkToFit="1"/>
    </xf>
    <xf numFmtId="0" fontId="5" fillId="0" borderId="0" xfId="9" applyFont="1" applyAlignment="1">
      <alignment horizontal="center" vertical="center"/>
    </xf>
    <xf numFmtId="181" fontId="61" fillId="13" borderId="61" xfId="1" applyNumberFormat="1" applyFont="1" applyFill="1" applyBorder="1" applyAlignment="1">
      <alignment horizontal="right" vertical="center"/>
    </xf>
    <xf numFmtId="179" fontId="16" fillId="10" borderId="35" xfId="1" applyNumberFormat="1" applyFont="1" applyFill="1" applyBorder="1" applyAlignment="1">
      <alignment horizontal="right" vertical="center"/>
    </xf>
    <xf numFmtId="179" fontId="3" fillId="14" borderId="61" xfId="1" applyNumberFormat="1" applyFont="1" applyFill="1" applyBorder="1" applyAlignment="1">
      <alignment horizontal="center" vertical="center" shrinkToFit="1"/>
    </xf>
    <xf numFmtId="179" fontId="0" fillId="6" borderId="25" xfId="1" applyNumberFormat="1" applyFont="1" applyFill="1" applyBorder="1" applyAlignment="1">
      <alignment horizontal="right" vertical="center"/>
    </xf>
    <xf numFmtId="179" fontId="0" fillId="6" borderId="35" xfId="1" applyNumberFormat="1" applyFont="1" applyFill="1" applyBorder="1" applyAlignment="1">
      <alignment horizontal="right" vertical="center"/>
    </xf>
    <xf numFmtId="181" fontId="61" fillId="13" borderId="1" xfId="1" applyNumberFormat="1" applyFont="1" applyFill="1" applyBorder="1" applyAlignment="1">
      <alignment horizontal="right" vertical="center"/>
    </xf>
    <xf numFmtId="179" fontId="16" fillId="10" borderId="1" xfId="1" applyNumberFormat="1" applyFont="1" applyFill="1" applyBorder="1" applyAlignment="1">
      <alignment horizontal="right" vertical="center"/>
    </xf>
    <xf numFmtId="179" fontId="3" fillId="14" borderId="1" xfId="1" applyNumberFormat="1" applyFont="1" applyFill="1" applyBorder="1" applyAlignment="1">
      <alignment horizontal="center" vertical="center" shrinkToFit="1"/>
    </xf>
    <xf numFmtId="38" fontId="0" fillId="0" borderId="1" xfId="1" applyFont="1" applyBorder="1" applyAlignment="1">
      <alignment horizontal="right" vertical="center"/>
    </xf>
    <xf numFmtId="179" fontId="0" fillId="6" borderId="1" xfId="1" applyNumberFormat="1" applyFont="1" applyFill="1" applyBorder="1" applyAlignment="1">
      <alignment horizontal="right" vertical="center"/>
    </xf>
    <xf numFmtId="179" fontId="0" fillId="0" borderId="1" xfId="1" applyNumberFormat="1" applyFont="1" applyBorder="1" applyAlignment="1">
      <alignment horizontal="right" vertical="center"/>
    </xf>
    <xf numFmtId="182" fontId="61" fillId="13" borderId="1" xfId="1" applyNumberFormat="1" applyFont="1" applyFill="1" applyBorder="1" applyAlignment="1">
      <alignment horizontal="right" vertical="center"/>
    </xf>
    <xf numFmtId="182" fontId="3" fillId="14" borderId="1" xfId="1" applyNumberFormat="1" applyFont="1" applyFill="1" applyBorder="1" applyAlignment="1">
      <alignment horizontal="center" vertical="center" shrinkToFit="1"/>
    </xf>
    <xf numFmtId="182" fontId="0" fillId="6" borderId="1" xfId="1" applyNumberFormat="1" applyFont="1" applyFill="1" applyBorder="1" applyAlignment="1">
      <alignment horizontal="right" vertical="center"/>
    </xf>
    <xf numFmtId="182" fontId="0" fillId="0" borderId="1" xfId="1" applyNumberFormat="1" applyFont="1" applyBorder="1" applyAlignment="1">
      <alignment horizontal="right" vertical="center"/>
    </xf>
    <xf numFmtId="1" fontId="61" fillId="13" borderId="1" xfId="1" applyNumberFormat="1" applyFont="1" applyFill="1" applyBorder="1" applyAlignment="1">
      <alignment horizontal="right" vertical="center"/>
    </xf>
    <xf numFmtId="1" fontId="16" fillId="10" borderId="1" xfId="1" applyNumberFormat="1" applyFont="1" applyFill="1" applyBorder="1" applyAlignment="1">
      <alignment horizontal="right" vertical="center"/>
    </xf>
    <xf numFmtId="1" fontId="0" fillId="6" borderId="1" xfId="1" applyNumberFormat="1" applyFont="1" applyFill="1" applyBorder="1" applyAlignment="1">
      <alignment horizontal="right" vertical="center"/>
    </xf>
    <xf numFmtId="1" fontId="0" fillId="0" borderId="1" xfId="1" applyNumberFormat="1" applyFont="1" applyBorder="1" applyAlignment="1">
      <alignment horizontal="right" vertical="center"/>
    </xf>
    <xf numFmtId="49" fontId="14" fillId="0" borderId="0" xfId="0" applyNumberFormat="1" applyFont="1" applyBorder="1" applyAlignment="1">
      <alignment horizontal="center" vertical="center" wrapText="1"/>
    </xf>
    <xf numFmtId="38" fontId="0" fillId="6" borderId="1" xfId="1" applyNumberFormat="1" applyFont="1" applyFill="1" applyBorder="1" applyAlignment="1">
      <alignment horizontal="right" vertical="center"/>
    </xf>
    <xf numFmtId="38" fontId="61" fillId="13" borderId="1" xfId="1" applyFont="1" applyFill="1" applyBorder="1" applyAlignment="1">
      <alignment horizontal="right" vertical="center"/>
    </xf>
    <xf numFmtId="38" fontId="0" fillId="6" borderId="1" xfId="1" applyFont="1" applyFill="1" applyBorder="1" applyAlignment="1">
      <alignment horizontal="right" vertical="center"/>
    </xf>
    <xf numFmtId="182" fontId="3" fillId="5" borderId="14" xfId="1" applyNumberFormat="1" applyFont="1" applyFill="1" applyBorder="1" applyAlignment="1">
      <alignment horizontal="center" vertical="center" shrinkToFit="1"/>
    </xf>
    <xf numFmtId="181" fontId="61" fillId="13" borderId="1" xfId="1" applyNumberFormat="1" applyFont="1" applyFill="1" applyBorder="1" applyAlignment="1">
      <alignment horizontal="center" vertical="center"/>
    </xf>
    <xf numFmtId="38" fontId="0" fillId="6" borderId="1" xfId="1" applyNumberFormat="1" applyFont="1" applyFill="1" applyBorder="1" applyAlignment="1">
      <alignment horizontal="center" vertical="center"/>
    </xf>
    <xf numFmtId="179" fontId="0" fillId="0" borderId="1" xfId="1" applyNumberFormat="1" applyFont="1" applyBorder="1" applyAlignment="1">
      <alignment horizontal="center" vertical="center"/>
    </xf>
    <xf numFmtId="1" fontId="10" fillId="14" borderId="1" xfId="1" applyNumberFormat="1" applyFont="1" applyFill="1" applyBorder="1" applyAlignment="1">
      <alignment horizontal="center" vertical="center" shrinkToFit="1"/>
    </xf>
    <xf numFmtId="179" fontId="10" fillId="14" borderId="1" xfId="1" applyNumberFormat="1" applyFont="1" applyFill="1" applyBorder="1" applyAlignment="1">
      <alignment horizontal="center" vertical="center" shrinkToFit="1"/>
    </xf>
    <xf numFmtId="182" fontId="3" fillId="10" borderId="14" xfId="1" applyNumberFormat="1" applyFont="1" applyFill="1" applyBorder="1" applyAlignment="1">
      <alignment horizontal="center" vertical="center" shrinkToFit="1"/>
    </xf>
    <xf numFmtId="38" fontId="16" fillId="10" borderId="1" xfId="1" applyNumberFormat="1" applyFont="1" applyFill="1" applyBorder="1" applyAlignment="1">
      <alignment horizontal="right" vertical="center"/>
    </xf>
    <xf numFmtId="0" fontId="57" fillId="0" borderId="0" xfId="9" applyFont="1">
      <alignment vertical="center"/>
    </xf>
    <xf numFmtId="1" fontId="5" fillId="0" borderId="0" xfId="9" applyNumberFormat="1" applyFont="1" applyAlignment="1">
      <alignment horizontal="right" vertical="center"/>
    </xf>
    <xf numFmtId="176" fontId="5" fillId="0" borderId="0" xfId="9" applyNumberFormat="1" applyFont="1">
      <alignment vertical="center"/>
    </xf>
    <xf numFmtId="0" fontId="63" fillId="0" borderId="0" xfId="9" applyFont="1" applyAlignment="1">
      <alignment horizontal="right" vertical="center"/>
    </xf>
    <xf numFmtId="179" fontId="3" fillId="11" borderId="23" xfId="1" applyNumberFormat="1" applyFont="1" applyFill="1" applyBorder="1" applyAlignment="1">
      <alignment horizontal="center" vertical="center" shrinkToFit="1"/>
    </xf>
    <xf numFmtId="38" fontId="3" fillId="11" borderId="23" xfId="1" applyFont="1" applyFill="1" applyBorder="1" applyAlignment="1">
      <alignment horizontal="center" vertical="center" shrinkToFit="1"/>
    </xf>
    <xf numFmtId="1" fontId="61" fillId="0" borderId="1" xfId="1" applyNumberFormat="1" applyFont="1" applyFill="1" applyBorder="1" applyAlignment="1">
      <alignment horizontal="right" vertical="center"/>
    </xf>
    <xf numFmtId="181" fontId="61" fillId="0" borderId="1" xfId="1" applyNumberFormat="1" applyFont="1" applyFill="1" applyBorder="1" applyAlignment="1">
      <alignment horizontal="right" vertical="center"/>
    </xf>
    <xf numFmtId="1" fontId="79" fillId="0" borderId="1" xfId="1" applyNumberFormat="1" applyFont="1" applyFill="1" applyBorder="1" applyAlignment="1">
      <alignment horizontal="right" vertical="center"/>
    </xf>
    <xf numFmtId="0" fontId="61" fillId="0" borderId="1" xfId="1" applyNumberFormat="1" applyFont="1" applyFill="1" applyBorder="1" applyAlignment="1">
      <alignment horizontal="right" vertical="center"/>
    </xf>
    <xf numFmtId="1" fontId="61" fillId="0" borderId="1" xfId="1" applyNumberFormat="1" applyFont="1" applyFill="1" applyBorder="1" applyAlignment="1">
      <alignment horizontal="center" vertical="center"/>
    </xf>
    <xf numFmtId="1" fontId="16" fillId="0" borderId="1" xfId="1" applyNumberFormat="1" applyFont="1" applyFill="1" applyBorder="1" applyAlignment="1">
      <alignment horizontal="right" vertical="center"/>
    </xf>
    <xf numFmtId="179" fontId="16" fillId="0" borderId="1" xfId="1" applyNumberFormat="1" applyFont="1" applyFill="1" applyBorder="1" applyAlignment="1">
      <alignment horizontal="right" vertical="center"/>
    </xf>
    <xf numFmtId="1" fontId="80" fillId="0" borderId="1" xfId="1" applyNumberFormat="1" applyFont="1" applyFill="1" applyBorder="1" applyAlignment="1">
      <alignment horizontal="right" vertical="center"/>
    </xf>
    <xf numFmtId="0" fontId="16" fillId="0" borderId="1" xfId="1" applyNumberFormat="1" applyFont="1" applyFill="1" applyBorder="1" applyAlignment="1">
      <alignment horizontal="right" vertical="center"/>
    </xf>
    <xf numFmtId="1" fontId="16" fillId="0" borderId="1" xfId="1" applyNumberFormat="1" applyFont="1" applyFill="1" applyBorder="1" applyAlignment="1">
      <alignment horizontal="center" vertical="center"/>
    </xf>
    <xf numFmtId="1" fontId="3" fillId="0" borderId="1" xfId="1" applyNumberFormat="1" applyFont="1" applyFill="1" applyBorder="1" applyAlignment="1">
      <alignment horizontal="center" vertical="center" shrinkToFit="1"/>
    </xf>
    <xf numFmtId="179" fontId="3" fillId="0" borderId="1" xfId="1" applyNumberFormat="1" applyFont="1" applyFill="1" applyBorder="1" applyAlignment="1">
      <alignment horizontal="center" vertical="center" shrinkToFit="1"/>
    </xf>
    <xf numFmtId="1" fontId="50" fillId="0" borderId="1" xfId="1" applyNumberFormat="1" applyFont="1" applyFill="1" applyBorder="1" applyAlignment="1">
      <alignment horizontal="center" vertical="center" shrinkToFit="1"/>
    </xf>
    <xf numFmtId="0" fontId="3" fillId="0" borderId="1" xfId="1" applyNumberFormat="1" applyFont="1" applyFill="1" applyBorder="1" applyAlignment="1">
      <alignment horizontal="center" vertical="center" shrinkToFit="1"/>
    </xf>
    <xf numFmtId="1" fontId="0" fillId="0" borderId="1" xfId="1" applyNumberFormat="1" applyFont="1" applyFill="1" applyBorder="1" applyAlignment="1">
      <alignment horizontal="right" vertical="center"/>
    </xf>
    <xf numFmtId="0" fontId="0" fillId="0" borderId="1" xfId="1" applyNumberFormat="1" applyFont="1" applyFill="1" applyBorder="1" applyAlignment="1">
      <alignment horizontal="right" vertical="center"/>
    </xf>
    <xf numFmtId="1" fontId="50" fillId="0" borderId="1" xfId="1" applyNumberFormat="1" applyFont="1" applyFill="1" applyBorder="1" applyAlignment="1">
      <alignment horizontal="right" vertical="center"/>
    </xf>
    <xf numFmtId="38" fontId="0" fillId="0" borderId="1" xfId="1" applyNumberFormat="1" applyFont="1" applyFill="1" applyBorder="1" applyAlignment="1">
      <alignment horizontal="right" vertical="center"/>
    </xf>
    <xf numFmtId="1" fontId="0" fillId="0" borderId="1" xfId="1" applyNumberFormat="1" applyFont="1" applyFill="1" applyBorder="1" applyAlignment="1">
      <alignment horizontal="center" vertical="center"/>
    </xf>
    <xf numFmtId="179" fontId="0" fillId="0" borderId="1" xfId="1" applyNumberFormat="1" applyFont="1" applyFill="1" applyBorder="1" applyAlignment="1">
      <alignment horizontal="right" vertical="center"/>
    </xf>
    <xf numFmtId="38" fontId="20" fillId="0" borderId="0" xfId="1" applyFont="1">
      <alignment vertical="center"/>
    </xf>
    <xf numFmtId="179" fontId="0" fillId="0" borderId="0" xfId="1" applyNumberFormat="1" applyFont="1">
      <alignment vertical="center"/>
    </xf>
    <xf numFmtId="38" fontId="20" fillId="16" borderId="0" xfId="1" applyFont="1" applyFill="1">
      <alignment vertical="center"/>
    </xf>
    <xf numFmtId="38" fontId="20" fillId="5" borderId="0" xfId="1" applyFont="1" applyFill="1">
      <alignment vertical="center"/>
    </xf>
    <xf numFmtId="179" fontId="24" fillId="0" borderId="0" xfId="1" applyNumberFormat="1" applyFont="1">
      <alignment vertical="center"/>
    </xf>
    <xf numFmtId="179" fontId="20" fillId="16" borderId="0" xfId="1" applyNumberFormat="1" applyFont="1" applyFill="1">
      <alignment vertical="center"/>
    </xf>
    <xf numFmtId="38" fontId="32" fillId="0" borderId="1" xfId="9" applyNumberFormat="1" applyFont="1" applyBorder="1" applyAlignment="1">
      <alignment vertical="center" wrapText="1"/>
    </xf>
    <xf numFmtId="183" fontId="42" fillId="0" borderId="0" xfId="4" applyNumberFormat="1" applyFont="1" applyBorder="1" applyAlignment="1">
      <alignment vertical="center"/>
    </xf>
    <xf numFmtId="0" fontId="24" fillId="4" borderId="39" xfId="0" applyNumberFormat="1" applyFont="1" applyFill="1" applyBorder="1" applyAlignment="1">
      <alignment horizontal="center" vertical="center"/>
    </xf>
    <xf numFmtId="0" fontId="24" fillId="4" borderId="40" xfId="0" applyNumberFormat="1" applyFont="1" applyFill="1" applyBorder="1" applyAlignment="1">
      <alignment horizontal="center" vertical="center"/>
    </xf>
    <xf numFmtId="0" fontId="24" fillId="4" borderId="41" xfId="0" applyNumberFormat="1" applyFont="1" applyFill="1" applyBorder="1" applyAlignment="1">
      <alignment horizontal="center" vertical="center"/>
    </xf>
    <xf numFmtId="0" fontId="24" fillId="7" borderId="39" xfId="0" applyFont="1" applyFill="1" applyBorder="1" applyAlignment="1">
      <alignment horizontal="center" vertical="center" shrinkToFit="1"/>
    </xf>
    <xf numFmtId="0" fontId="24" fillId="7" borderId="40" xfId="0" applyFont="1" applyFill="1" applyBorder="1" applyAlignment="1">
      <alignment horizontal="center" vertical="center" shrinkToFit="1"/>
    </xf>
    <xf numFmtId="0" fontId="24" fillId="7" borderId="41" xfId="0" applyFont="1" applyFill="1" applyBorder="1" applyAlignment="1">
      <alignment horizontal="center" vertical="center" shrinkToFit="1"/>
    </xf>
    <xf numFmtId="0" fontId="3" fillId="9" borderId="10" xfId="0" applyFont="1" applyFill="1" applyBorder="1" applyAlignment="1">
      <alignment horizontal="center" vertical="center"/>
    </xf>
    <xf numFmtId="0" fontId="3" fillId="9" borderId="13" xfId="0" applyFont="1" applyFill="1" applyBorder="1" applyAlignment="1">
      <alignment horizontal="center" vertical="center"/>
    </xf>
    <xf numFmtId="0" fontId="3" fillId="4" borderId="11" xfId="0" applyNumberFormat="1" applyFont="1" applyFill="1" applyBorder="1" applyAlignment="1">
      <alignment horizontal="center" vertical="center"/>
    </xf>
    <xf numFmtId="0" fontId="3" fillId="4" borderId="14" xfId="0" applyNumberFormat="1" applyFont="1" applyFill="1" applyBorder="1" applyAlignment="1">
      <alignment horizontal="center" vertical="center"/>
    </xf>
    <xf numFmtId="0" fontId="3" fillId="4" borderId="12" xfId="0" applyFont="1" applyFill="1" applyBorder="1" applyAlignment="1">
      <alignment horizontal="center" vertical="center" shrinkToFit="1"/>
    </xf>
    <xf numFmtId="0" fontId="3" fillId="4" borderId="15" xfId="0" applyFont="1" applyFill="1" applyBorder="1" applyAlignment="1">
      <alignment horizontal="center" vertical="center" shrinkToFit="1"/>
    </xf>
    <xf numFmtId="0" fontId="24" fillId="0" borderId="0" xfId="0" applyFont="1" applyBorder="1" applyAlignment="1">
      <alignment horizontal="left" vertical="center" shrinkToFit="1"/>
    </xf>
    <xf numFmtId="0" fontId="3" fillId="4" borderId="10" xfId="0" applyFont="1" applyFill="1" applyBorder="1" applyAlignment="1">
      <alignment horizontal="center" vertical="center" shrinkToFit="1"/>
    </xf>
    <xf numFmtId="0" fontId="3" fillId="4" borderId="13" xfId="0" applyFont="1" applyFill="1" applyBorder="1" applyAlignment="1">
      <alignment horizontal="center" vertical="center" shrinkToFit="1"/>
    </xf>
    <xf numFmtId="0" fontId="3" fillId="4" borderId="11"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11" xfId="0" applyFont="1" applyFill="1" applyBorder="1" applyAlignment="1">
      <alignment horizontal="center" vertical="center" shrinkToFit="1"/>
    </xf>
    <xf numFmtId="0" fontId="3" fillId="4" borderId="14" xfId="0" applyFont="1" applyFill="1" applyBorder="1" applyAlignment="1">
      <alignment horizontal="center" vertical="center" shrinkToFit="1"/>
    </xf>
    <xf numFmtId="0" fontId="24" fillId="4" borderId="35" xfId="0" applyFont="1" applyFill="1" applyBorder="1" applyAlignment="1">
      <alignment horizontal="center" vertical="center"/>
    </xf>
    <xf numFmtId="0" fontId="24" fillId="4" borderId="36" xfId="0" applyFont="1" applyFill="1" applyBorder="1" applyAlignment="1">
      <alignment horizontal="center" vertical="center"/>
    </xf>
    <xf numFmtId="0" fontId="17" fillId="0" borderId="0" xfId="4" applyFont="1" applyBorder="1" applyAlignment="1">
      <alignment horizontal="left" vertical="center"/>
    </xf>
    <xf numFmtId="0" fontId="17" fillId="0" borderId="0" xfId="4" applyFont="1" applyBorder="1" applyAlignment="1">
      <alignment horizontal="left" vertical="center" wrapText="1"/>
    </xf>
    <xf numFmtId="0" fontId="49" fillId="0" borderId="0" xfId="4" applyFont="1" applyBorder="1" applyAlignment="1" applyProtection="1">
      <alignment horizontal="center" vertical="center" wrapText="1"/>
      <protection locked="0"/>
    </xf>
    <xf numFmtId="38" fontId="53" fillId="6" borderId="0" xfId="4" applyNumberFormat="1" applyFont="1" applyFill="1" applyBorder="1" applyAlignment="1" applyProtection="1">
      <alignment horizontal="left" vertical="center" shrinkToFit="1"/>
      <protection locked="0"/>
    </xf>
    <xf numFmtId="0" fontId="53" fillId="6" borderId="0" xfId="4" applyFont="1" applyFill="1" applyBorder="1" applyAlignment="1" applyProtection="1">
      <alignment horizontal="left" vertical="center" shrinkToFit="1"/>
      <protection locked="0"/>
    </xf>
    <xf numFmtId="38" fontId="24" fillId="4" borderId="0" xfId="4" applyNumberFormat="1" applyFont="1" applyFill="1" applyBorder="1" applyAlignment="1" applyProtection="1">
      <alignment horizontal="left" vertical="center"/>
      <protection locked="0"/>
    </xf>
    <xf numFmtId="0" fontId="24" fillId="4" borderId="0" xfId="4" applyFont="1" applyFill="1" applyBorder="1" applyAlignment="1" applyProtection="1">
      <alignment horizontal="left" vertical="center"/>
      <protection locked="0"/>
    </xf>
    <xf numFmtId="0" fontId="5" fillId="0" borderId="0" xfId="4" applyFont="1" applyFill="1" applyBorder="1" applyAlignment="1" applyProtection="1">
      <alignment horizontal="center" vertical="center" shrinkToFit="1"/>
      <protection locked="0"/>
    </xf>
    <xf numFmtId="38" fontId="17" fillId="0" borderId="42" xfId="10" applyFont="1" applyBorder="1" applyAlignment="1">
      <alignment horizontal="center" vertical="center"/>
    </xf>
    <xf numFmtId="38" fontId="17" fillId="0" borderId="23" xfId="10" applyFont="1" applyBorder="1" applyAlignment="1">
      <alignment horizontal="center" vertical="center"/>
    </xf>
    <xf numFmtId="38" fontId="16" fillId="4" borderId="19" xfId="1" applyFont="1" applyFill="1" applyBorder="1" applyAlignment="1">
      <alignment horizontal="right" vertical="center"/>
    </xf>
    <xf numFmtId="38" fontId="16" fillId="4" borderId="14" xfId="1" applyFont="1" applyFill="1" applyBorder="1" applyAlignment="1">
      <alignment horizontal="right" vertical="center"/>
    </xf>
    <xf numFmtId="0" fontId="17" fillId="0" borderId="47" xfId="4" applyFont="1" applyBorder="1" applyAlignment="1">
      <alignment horizontal="center" vertical="top"/>
    </xf>
    <xf numFmtId="0" fontId="17" fillId="0" borderId="46" xfId="4" applyFont="1" applyBorder="1" applyAlignment="1">
      <alignment horizontal="center" vertical="top"/>
    </xf>
    <xf numFmtId="0" fontId="17" fillId="0" borderId="5" xfId="4" applyFont="1" applyBorder="1" applyAlignment="1">
      <alignment horizontal="center" vertical="top"/>
    </xf>
    <xf numFmtId="0" fontId="17" fillId="0" borderId="31" xfId="4" applyFont="1" applyBorder="1" applyAlignment="1">
      <alignment horizontal="left" vertical="center" wrapText="1"/>
    </xf>
    <xf numFmtId="0" fontId="17" fillId="0" borderId="17" xfId="4" applyFont="1" applyBorder="1" applyAlignment="1">
      <alignment horizontal="left" vertical="center" wrapText="1"/>
    </xf>
    <xf numFmtId="0" fontId="17" fillId="0" borderId="9" xfId="4" applyFont="1" applyBorder="1" applyAlignment="1">
      <alignment horizontal="left" vertical="center" wrapText="1"/>
    </xf>
    <xf numFmtId="0" fontId="17" fillId="0" borderId="25" xfId="4" applyFont="1" applyBorder="1" applyAlignment="1">
      <alignment horizontal="left" vertical="center" wrapText="1"/>
    </xf>
    <xf numFmtId="0" fontId="17" fillId="0" borderId="3" xfId="4" applyFont="1" applyBorder="1" applyAlignment="1">
      <alignment horizontal="left" vertical="center" wrapText="1"/>
    </xf>
    <xf numFmtId="0" fontId="17" fillId="4" borderId="17" xfId="4" applyFont="1" applyFill="1" applyBorder="1" applyAlignment="1">
      <alignment horizontal="center" vertical="center"/>
    </xf>
    <xf numFmtId="0" fontId="17" fillId="4" borderId="32" xfId="4" applyFont="1" applyFill="1" applyBorder="1" applyAlignment="1">
      <alignment horizontal="center" vertical="center"/>
    </xf>
    <xf numFmtId="0" fontId="17" fillId="4" borderId="0" xfId="4" applyFont="1" applyFill="1" applyBorder="1" applyAlignment="1">
      <alignment horizontal="center" vertical="center"/>
    </xf>
    <xf numFmtId="0" fontId="17" fillId="4" borderId="30" xfId="4" applyFont="1" applyFill="1" applyBorder="1" applyAlignment="1">
      <alignment horizontal="center" vertical="center"/>
    </xf>
    <xf numFmtId="0" fontId="17" fillId="4" borderId="3" xfId="4" applyFont="1" applyFill="1" applyBorder="1" applyAlignment="1">
      <alignment horizontal="center" vertical="center"/>
    </xf>
    <xf numFmtId="0" fontId="17" fillId="4" borderId="6" xfId="4" applyFont="1" applyFill="1" applyBorder="1" applyAlignment="1">
      <alignment horizontal="center" vertical="center"/>
    </xf>
    <xf numFmtId="0" fontId="17" fillId="0" borderId="0" xfId="4" applyFont="1" applyBorder="1" applyAlignment="1">
      <alignment horizontal="left" vertical="top" wrapText="1"/>
    </xf>
    <xf numFmtId="0" fontId="17" fillId="0" borderId="1" xfId="4" applyFont="1" applyBorder="1" applyAlignment="1">
      <alignment horizontal="center" vertical="top"/>
    </xf>
    <xf numFmtId="0" fontId="17" fillId="0" borderId="42" xfId="4" applyFont="1" applyBorder="1" applyAlignment="1">
      <alignment horizontal="center" vertical="top"/>
    </xf>
    <xf numFmtId="38" fontId="17" fillId="0" borderId="1" xfId="10" applyFont="1" applyBorder="1" applyAlignment="1">
      <alignment horizontal="left" vertical="center"/>
    </xf>
    <xf numFmtId="38" fontId="16" fillId="6" borderId="1" xfId="10" applyFont="1" applyFill="1" applyBorder="1" applyAlignment="1">
      <alignment horizontal="right" vertical="center"/>
    </xf>
    <xf numFmtId="179" fontId="16" fillId="6" borderId="1" xfId="10" applyNumberFormat="1" applyFont="1" applyFill="1" applyBorder="1" applyAlignment="1">
      <alignment horizontal="right" vertical="center" shrinkToFit="1"/>
    </xf>
    <xf numFmtId="179" fontId="16" fillId="6" borderId="1" xfId="10" applyNumberFormat="1" applyFont="1" applyFill="1" applyBorder="1" applyAlignment="1">
      <alignment horizontal="right" vertical="center"/>
    </xf>
    <xf numFmtId="0" fontId="29" fillId="0" borderId="42" xfId="4" applyFont="1" applyBorder="1" applyAlignment="1">
      <alignment horizontal="center" vertical="center"/>
    </xf>
    <xf numFmtId="0" fontId="29" fillId="0" borderId="46" xfId="4" applyFont="1" applyBorder="1" applyAlignment="1">
      <alignment horizontal="center" vertical="center"/>
    </xf>
    <xf numFmtId="0" fontId="29" fillId="0" borderId="5" xfId="4" applyFont="1" applyBorder="1" applyAlignment="1">
      <alignment horizontal="center" vertical="center"/>
    </xf>
    <xf numFmtId="38" fontId="17" fillId="0" borderId="1" xfId="10" applyFont="1" applyBorder="1" applyAlignment="1">
      <alignment horizontal="left" vertical="center" wrapText="1"/>
    </xf>
    <xf numFmtId="38" fontId="17" fillId="4" borderId="1" xfId="10" applyFont="1" applyFill="1" applyBorder="1" applyAlignment="1">
      <alignment horizontal="center" vertical="center"/>
    </xf>
    <xf numFmtId="38" fontId="29" fillId="4" borderId="1" xfId="10" applyFont="1" applyFill="1" applyBorder="1" applyAlignment="1">
      <alignment horizontal="center" vertical="center"/>
    </xf>
    <xf numFmtId="38" fontId="3" fillId="0" borderId="23" xfId="10" applyFont="1" applyBorder="1" applyAlignment="1">
      <alignment horizontal="center" vertical="center" wrapText="1"/>
    </xf>
    <xf numFmtId="38" fontId="3" fillId="0" borderId="2" xfId="10" applyFont="1" applyBorder="1" applyAlignment="1">
      <alignment horizontal="center" vertical="center" wrapText="1"/>
    </xf>
    <xf numFmtId="38" fontId="3" fillId="0" borderId="24" xfId="10" applyFont="1" applyBorder="1" applyAlignment="1">
      <alignment horizontal="center" vertical="center" wrapText="1"/>
    </xf>
    <xf numFmtId="38" fontId="3" fillId="0" borderId="9" xfId="10" applyFont="1" applyBorder="1" applyAlignment="1">
      <alignment horizontal="center" vertical="center" wrapText="1"/>
    </xf>
    <xf numFmtId="38" fontId="3" fillId="0" borderId="0" xfId="10" applyFont="1" applyBorder="1" applyAlignment="1">
      <alignment horizontal="center" vertical="center" wrapText="1"/>
    </xf>
    <xf numFmtId="38" fontId="3" fillId="0" borderId="30" xfId="10" applyFont="1" applyBorder="1" applyAlignment="1">
      <alignment horizontal="center" vertical="center" wrapText="1"/>
    </xf>
    <xf numFmtId="38" fontId="3" fillId="0" borderId="25" xfId="10" applyFont="1" applyBorder="1" applyAlignment="1">
      <alignment horizontal="center" vertical="center" wrapText="1"/>
    </xf>
    <xf numFmtId="38" fontId="3" fillId="0" borderId="3" xfId="10" applyFont="1" applyBorder="1" applyAlignment="1">
      <alignment horizontal="center" vertical="center" wrapText="1"/>
    </xf>
    <xf numFmtId="38" fontId="3" fillId="0" borderId="6" xfId="10" applyFont="1" applyBorder="1" applyAlignment="1">
      <alignment horizontal="center" vertical="center" wrapText="1"/>
    </xf>
    <xf numFmtId="38" fontId="17" fillId="0" borderId="42" xfId="10" applyFont="1" applyBorder="1" applyAlignment="1">
      <alignment horizontal="left" vertical="center"/>
    </xf>
    <xf numFmtId="38" fontId="29" fillId="0" borderId="42" xfId="10" applyFont="1" applyBorder="1" applyAlignment="1">
      <alignment horizontal="left" vertical="center"/>
    </xf>
    <xf numFmtId="38" fontId="16" fillId="6" borderId="7" xfId="10" applyFont="1" applyFill="1" applyBorder="1" applyAlignment="1" applyProtection="1">
      <alignment horizontal="right" vertical="center"/>
      <protection hidden="1"/>
    </xf>
    <xf numFmtId="38" fontId="16" fillId="6" borderId="8" xfId="10" applyFont="1" applyFill="1" applyBorder="1" applyAlignment="1" applyProtection="1">
      <alignment horizontal="right" vertical="center"/>
      <protection hidden="1"/>
    </xf>
    <xf numFmtId="183" fontId="16" fillId="4" borderId="7" xfId="10" applyNumberFormat="1" applyFont="1" applyFill="1" applyBorder="1" applyAlignment="1" applyProtection="1">
      <alignment horizontal="right" vertical="center"/>
      <protection locked="0"/>
    </xf>
    <xf numFmtId="183" fontId="16" fillId="4" borderId="8" xfId="10" applyNumberFormat="1" applyFont="1" applyFill="1" applyBorder="1" applyAlignment="1" applyProtection="1">
      <alignment horizontal="right" vertical="center"/>
      <protection locked="0"/>
    </xf>
    <xf numFmtId="183" fontId="16" fillId="4" borderId="23" xfId="10" applyNumberFormat="1" applyFont="1" applyFill="1" applyBorder="1" applyAlignment="1" applyProtection="1">
      <alignment horizontal="right" vertical="center"/>
      <protection locked="0"/>
    </xf>
    <xf numFmtId="183" fontId="16" fillId="4" borderId="2" xfId="10" applyNumberFormat="1" applyFont="1" applyFill="1" applyBorder="1" applyAlignment="1" applyProtection="1">
      <alignment horizontal="right" vertical="center"/>
      <protection locked="0"/>
    </xf>
    <xf numFmtId="0" fontId="29" fillId="0" borderId="42" xfId="4" applyFont="1" applyBorder="1" applyAlignment="1">
      <alignment horizontal="center" vertical="top"/>
    </xf>
    <xf numFmtId="0" fontId="29" fillId="0" borderId="46" xfId="4" applyFont="1" applyBorder="1" applyAlignment="1">
      <alignment horizontal="center" vertical="top"/>
    </xf>
    <xf numFmtId="38" fontId="17" fillId="0" borderId="7" xfId="10" applyFont="1" applyBorder="1" applyAlignment="1">
      <alignment horizontal="left" vertical="center" wrapText="1"/>
    </xf>
    <xf numFmtId="38" fontId="17" fillId="0" borderId="8" xfId="10" applyFont="1" applyBorder="1" applyAlignment="1">
      <alignment horizontal="left" vertical="center" wrapText="1"/>
    </xf>
    <xf numFmtId="38" fontId="17" fillId="0" borderId="4" xfId="10" applyFont="1" applyBorder="1" applyAlignment="1">
      <alignment horizontal="left" vertical="center" wrapText="1"/>
    </xf>
    <xf numFmtId="38" fontId="16" fillId="6" borderId="7" xfId="10" applyFont="1" applyFill="1" applyBorder="1" applyAlignment="1" applyProtection="1">
      <alignment horizontal="right" vertical="center"/>
      <protection locked="0"/>
    </xf>
    <xf numFmtId="38" fontId="16" fillId="6" borderId="8" xfId="10" applyFont="1" applyFill="1" applyBorder="1" applyAlignment="1" applyProtection="1">
      <alignment horizontal="right" vertical="center"/>
      <protection locked="0"/>
    </xf>
    <xf numFmtId="179" fontId="16" fillId="6" borderId="8" xfId="1" applyNumberFormat="1" applyFont="1" applyFill="1" applyBorder="1" applyAlignment="1" applyProtection="1">
      <alignment horizontal="right" vertical="center"/>
      <protection locked="0"/>
    </xf>
    <xf numFmtId="38" fontId="17" fillId="0" borderId="8" xfId="10" applyFont="1" applyBorder="1" applyAlignment="1">
      <alignment horizontal="left" vertical="center"/>
    </xf>
    <xf numFmtId="38" fontId="29" fillId="0" borderId="8" xfId="10" applyFont="1" applyBorder="1" applyAlignment="1">
      <alignment horizontal="left" vertical="center"/>
    </xf>
    <xf numFmtId="38" fontId="29" fillId="0" borderId="4" xfId="10" applyFont="1" applyBorder="1" applyAlignment="1">
      <alignment horizontal="left" vertical="center"/>
    </xf>
    <xf numFmtId="38" fontId="17" fillId="0" borderId="9" xfId="10" applyFont="1" applyBorder="1" applyAlignment="1">
      <alignment horizontal="center" vertical="center"/>
    </xf>
    <xf numFmtId="38" fontId="17" fillId="0" borderId="0" xfId="10" applyFont="1" applyBorder="1" applyAlignment="1">
      <alignment horizontal="center" vertical="center"/>
    </xf>
    <xf numFmtId="0" fontId="10" fillId="4" borderId="0" xfId="10" applyNumberFormat="1" applyFont="1" applyFill="1" applyBorder="1" applyAlignment="1">
      <alignment vertical="center"/>
    </xf>
    <xf numFmtId="0" fontId="16" fillId="4" borderId="0" xfId="10" applyNumberFormat="1" applyFont="1" applyFill="1" applyBorder="1" applyAlignment="1">
      <alignment vertical="center"/>
    </xf>
    <xf numFmtId="38" fontId="16" fillId="6" borderId="7" xfId="10" applyFont="1" applyFill="1" applyBorder="1" applyAlignment="1" applyProtection="1">
      <alignment vertical="center"/>
      <protection locked="0"/>
    </xf>
    <xf numFmtId="38" fontId="16" fillId="6" borderId="8" xfId="10" applyFont="1" applyFill="1" applyBorder="1" applyAlignment="1" applyProtection="1">
      <alignment vertical="center"/>
      <protection locked="0"/>
    </xf>
    <xf numFmtId="179" fontId="16" fillId="6" borderId="7" xfId="10" applyNumberFormat="1" applyFont="1" applyFill="1" applyBorder="1" applyAlignment="1" applyProtection="1">
      <alignment vertical="center"/>
      <protection locked="0"/>
    </xf>
    <xf numFmtId="179" fontId="16" fillId="6" borderId="8" xfId="10" applyNumberFormat="1" applyFont="1" applyFill="1" applyBorder="1" applyAlignment="1" applyProtection="1">
      <alignment vertical="center"/>
      <protection locked="0"/>
    </xf>
    <xf numFmtId="0" fontId="43" fillId="0" borderId="1" xfId="4" applyFont="1" applyBorder="1" applyAlignment="1">
      <alignment horizontal="left" vertical="center" shrinkToFit="1"/>
    </xf>
    <xf numFmtId="0" fontId="10" fillId="9" borderId="7" xfId="4" applyFont="1" applyFill="1" applyBorder="1" applyAlignment="1">
      <alignment horizontal="center" vertical="center"/>
    </xf>
    <xf numFmtId="0" fontId="10" fillId="9" borderId="8" xfId="4" applyFont="1" applyFill="1" applyBorder="1" applyAlignment="1">
      <alignment horizontal="center" vertical="center"/>
    </xf>
    <xf numFmtId="0" fontId="10" fillId="9" borderId="4" xfId="4" applyFont="1" applyFill="1" applyBorder="1" applyAlignment="1">
      <alignment horizontal="center" vertical="center"/>
    </xf>
    <xf numFmtId="0" fontId="17" fillId="0" borderId="1" xfId="4" applyFont="1" applyBorder="1" applyAlignment="1">
      <alignment horizontal="left" vertical="center"/>
    </xf>
    <xf numFmtId="0" fontId="29" fillId="4" borderId="1" xfId="4" applyFont="1" applyFill="1" applyBorder="1" applyAlignment="1">
      <alignment horizontal="left" vertical="center"/>
    </xf>
    <xf numFmtId="0" fontId="4" fillId="0" borderId="0" xfId="4" applyFont="1" applyFill="1" applyBorder="1" applyAlignment="1">
      <alignment horizontal="center" vertical="center"/>
    </xf>
    <xf numFmtId="0" fontId="43" fillId="0" borderId="1" xfId="4" applyFont="1" applyBorder="1" applyAlignment="1">
      <alignment horizontal="left" vertical="center"/>
    </xf>
    <xf numFmtId="38" fontId="25" fillId="0" borderId="29" xfId="1" applyFont="1" applyBorder="1" applyAlignment="1">
      <alignment horizontal="right" vertical="center" wrapText="1"/>
    </xf>
    <xf numFmtId="38" fontId="25" fillId="0" borderId="26" xfId="1" applyFont="1" applyBorder="1" applyAlignment="1">
      <alignment horizontal="right" vertical="center" wrapText="1"/>
    </xf>
    <xf numFmtId="178" fontId="32" fillId="8" borderId="9" xfId="9" applyNumberFormat="1" applyFont="1" applyFill="1" applyBorder="1" applyAlignment="1">
      <alignment vertical="center" wrapText="1"/>
    </xf>
    <xf numFmtId="178" fontId="32" fillId="8" borderId="0" xfId="9" applyNumberFormat="1" applyFont="1" applyFill="1" applyBorder="1" applyAlignment="1">
      <alignment vertical="center" wrapText="1"/>
    </xf>
    <xf numFmtId="178" fontId="32" fillId="8" borderId="30" xfId="9" applyNumberFormat="1" applyFont="1" applyFill="1" applyBorder="1" applyAlignment="1">
      <alignment vertical="center" wrapText="1"/>
    </xf>
    <xf numFmtId="178" fontId="32" fillId="8" borderId="25" xfId="9" applyNumberFormat="1" applyFont="1" applyFill="1" applyBorder="1" applyAlignment="1">
      <alignment vertical="center" wrapText="1"/>
    </xf>
    <xf numFmtId="178" fontId="32" fillId="8" borderId="3" xfId="9" applyNumberFormat="1" applyFont="1" applyFill="1" applyBorder="1" applyAlignment="1">
      <alignment vertical="center" wrapText="1"/>
    </xf>
    <xf numFmtId="178" fontId="32" fillId="8" borderId="6" xfId="9" applyNumberFormat="1" applyFont="1" applyFill="1" applyBorder="1" applyAlignment="1">
      <alignment vertical="center" wrapText="1"/>
    </xf>
    <xf numFmtId="38" fontId="32" fillId="0" borderId="32" xfId="1" applyFont="1" applyBorder="1" applyAlignment="1">
      <alignment horizontal="right" vertical="center" shrinkToFit="1"/>
    </xf>
    <xf numFmtId="38" fontId="32" fillId="0" borderId="21" xfId="1" applyFont="1" applyBorder="1" applyAlignment="1">
      <alignment horizontal="right" vertical="center" shrinkToFit="1"/>
    </xf>
    <xf numFmtId="38" fontId="16" fillId="0" borderId="11" xfId="1" applyFont="1" applyBorder="1" applyAlignment="1">
      <alignment horizontal="center" vertical="center" shrinkToFit="1"/>
    </xf>
    <xf numFmtId="38" fontId="16" fillId="0" borderId="14" xfId="1" applyFont="1" applyBorder="1" applyAlignment="1">
      <alignment horizontal="center" vertical="center" shrinkToFit="1"/>
    </xf>
    <xf numFmtId="38" fontId="5" fillId="0" borderId="33" xfId="1" applyFont="1" applyBorder="1" applyAlignment="1">
      <alignment horizontal="right" vertical="center" shrinkToFit="1"/>
    </xf>
    <xf numFmtId="38" fontId="5" fillId="0" borderId="37" xfId="1" applyFont="1" applyBorder="1" applyAlignment="1">
      <alignment horizontal="right" vertical="center" shrinkToFit="1"/>
    </xf>
    <xf numFmtId="0" fontId="32" fillId="0" borderId="34" xfId="9" applyNumberFormat="1" applyFont="1" applyBorder="1" applyAlignment="1">
      <alignment horizontal="right" vertical="center" wrapText="1"/>
    </xf>
    <xf numFmtId="0" fontId="32" fillId="0" borderId="38" xfId="9" applyNumberFormat="1" applyFont="1" applyBorder="1" applyAlignment="1">
      <alignment horizontal="right" vertical="center" wrapText="1"/>
    </xf>
    <xf numFmtId="0" fontId="5" fillId="0" borderId="0" xfId="9" applyFont="1" applyAlignment="1">
      <alignment horizontal="center" vertical="center"/>
    </xf>
    <xf numFmtId="0" fontId="4" fillId="0" borderId="7" xfId="9" applyFont="1" applyBorder="1" applyAlignment="1">
      <alignment horizontal="center" vertical="center" wrapText="1"/>
    </xf>
    <xf numFmtId="0" fontId="4" fillId="0" borderId="8" xfId="9" applyFont="1" applyBorder="1" applyAlignment="1">
      <alignment horizontal="center" vertical="center" wrapText="1"/>
    </xf>
    <xf numFmtId="0" fontId="4" fillId="0" borderId="4" xfId="9" applyFont="1" applyBorder="1" applyAlignment="1">
      <alignment horizontal="center" vertical="center" wrapText="1"/>
    </xf>
    <xf numFmtId="38" fontId="60" fillId="0" borderId="7" xfId="9" applyNumberFormat="1" applyFont="1" applyBorder="1" applyAlignment="1">
      <alignment horizontal="center" vertical="center" wrapText="1"/>
    </xf>
    <xf numFmtId="0" fontId="60" fillId="0" borderId="8" xfId="9" applyFont="1" applyBorder="1" applyAlignment="1">
      <alignment horizontal="center" vertical="center" wrapText="1"/>
    </xf>
    <xf numFmtId="0" fontId="60" fillId="0" borderId="4" xfId="9" applyFont="1" applyBorder="1" applyAlignment="1">
      <alignment horizontal="center" vertical="center" wrapText="1"/>
    </xf>
    <xf numFmtId="0" fontId="5" fillId="0" borderId="1" xfId="9" applyFont="1" applyBorder="1" applyAlignment="1">
      <alignment horizontal="center" vertical="center" wrapText="1"/>
    </xf>
    <xf numFmtId="178" fontId="5" fillId="0" borderId="26" xfId="9" applyNumberFormat="1" applyFont="1" applyBorder="1" applyAlignment="1">
      <alignment horizontal="center" vertical="center" wrapText="1"/>
    </xf>
    <xf numFmtId="178" fontId="5" fillId="0" borderId="27" xfId="9" applyNumberFormat="1" applyFont="1" applyBorder="1" applyAlignment="1">
      <alignment horizontal="center" vertical="center" wrapText="1"/>
    </xf>
    <xf numFmtId="178" fontId="5" fillId="0" borderId="28" xfId="9" applyNumberFormat="1" applyFont="1" applyBorder="1" applyAlignment="1">
      <alignment horizontal="center" vertical="center" wrapText="1"/>
    </xf>
    <xf numFmtId="178" fontId="5" fillId="0" borderId="10" xfId="9" applyNumberFormat="1" applyFont="1" applyBorder="1" applyAlignment="1">
      <alignment horizontal="center" vertical="center" wrapText="1"/>
    </xf>
    <xf numFmtId="178" fontId="5" fillId="0" borderId="11" xfId="9" applyNumberFormat="1" applyFont="1" applyBorder="1" applyAlignment="1">
      <alignment horizontal="center" vertical="center" wrapText="1"/>
    </xf>
    <xf numFmtId="178" fontId="5" fillId="0" borderId="13" xfId="9" applyNumberFormat="1" applyFont="1" applyBorder="1" applyAlignment="1">
      <alignment horizontal="center" vertical="center" wrapText="1"/>
    </xf>
    <xf numFmtId="178" fontId="5" fillId="0" borderId="14" xfId="9" applyNumberFormat="1" applyFont="1" applyBorder="1" applyAlignment="1">
      <alignment horizontal="center" vertical="center" wrapText="1"/>
    </xf>
    <xf numFmtId="178" fontId="32" fillId="0" borderId="11" xfId="9" applyNumberFormat="1" applyFont="1" applyBorder="1" applyAlignment="1">
      <alignment horizontal="center" vertical="center" wrapText="1"/>
    </xf>
    <xf numFmtId="178" fontId="32" fillId="0" borderId="14" xfId="9" applyNumberFormat="1" applyFont="1" applyBorder="1" applyAlignment="1">
      <alignment horizontal="center" vertical="center" wrapText="1"/>
    </xf>
    <xf numFmtId="178" fontId="32" fillId="0" borderId="31" xfId="9" applyNumberFormat="1" applyFont="1" applyBorder="1" applyAlignment="1">
      <alignment horizontal="center" vertical="center" wrapText="1"/>
    </xf>
    <xf numFmtId="178" fontId="32" fillId="0" borderId="17" xfId="9" applyNumberFormat="1" applyFont="1" applyBorder="1" applyAlignment="1">
      <alignment horizontal="center" vertical="center" wrapText="1"/>
    </xf>
    <xf numFmtId="178" fontId="32" fillId="0" borderId="32" xfId="9" applyNumberFormat="1" applyFont="1" applyBorder="1" applyAlignment="1">
      <alignment horizontal="center" vertical="center" wrapText="1"/>
    </xf>
    <xf numFmtId="178" fontId="32" fillId="0" borderId="35" xfId="9" applyNumberFormat="1" applyFont="1" applyBorder="1" applyAlignment="1">
      <alignment horizontal="center" vertical="center" wrapText="1"/>
    </xf>
    <xf numFmtId="178" fontId="32" fillId="0" borderId="36" xfId="9" applyNumberFormat="1" applyFont="1" applyBorder="1" applyAlignment="1">
      <alignment horizontal="center" vertical="center" wrapText="1"/>
    </xf>
    <xf numFmtId="178" fontId="32" fillId="0" borderId="21" xfId="9" applyNumberFormat="1" applyFont="1" applyBorder="1" applyAlignment="1">
      <alignment horizontal="center" vertical="center" wrapText="1"/>
    </xf>
    <xf numFmtId="38" fontId="16" fillId="0" borderId="11" xfId="1" applyFont="1" applyBorder="1" applyAlignment="1">
      <alignment horizontal="center" vertical="center" wrapText="1"/>
    </xf>
    <xf numFmtId="38" fontId="16" fillId="0" borderId="14" xfId="1" applyFont="1" applyBorder="1" applyAlignment="1">
      <alignment horizontal="center" vertical="center" wrapText="1"/>
    </xf>
    <xf numFmtId="0" fontId="5" fillId="0" borderId="23" xfId="9" applyFont="1" applyBorder="1" applyAlignment="1">
      <alignment horizontal="center" vertical="center" wrapText="1"/>
    </xf>
    <xf numFmtId="0" fontId="5" fillId="0" borderId="2" xfId="9" applyFont="1" applyBorder="1" applyAlignment="1">
      <alignment horizontal="center" vertical="center" wrapText="1"/>
    </xf>
    <xf numFmtId="0" fontId="5" fillId="0" borderId="24" xfId="9" applyFont="1" applyBorder="1" applyAlignment="1">
      <alignment horizontal="center" vertical="center" wrapText="1"/>
    </xf>
    <xf numFmtId="0" fontId="5" fillId="0" borderId="25" xfId="9" applyFont="1" applyBorder="1" applyAlignment="1">
      <alignment horizontal="center" vertical="center" wrapText="1"/>
    </xf>
    <xf numFmtId="0" fontId="5" fillId="0" borderId="3" xfId="9" applyFont="1" applyBorder="1" applyAlignment="1">
      <alignment horizontal="center" vertical="center" wrapText="1"/>
    </xf>
    <xf numFmtId="0" fontId="5" fillId="0" borderId="6" xfId="9" applyFont="1" applyBorder="1" applyAlignment="1">
      <alignment horizontal="center" vertical="center" wrapText="1"/>
    </xf>
    <xf numFmtId="38" fontId="32" fillId="0" borderId="23" xfId="1" applyFont="1" applyBorder="1" applyAlignment="1">
      <alignment horizontal="center" vertical="center" wrapText="1"/>
    </xf>
    <xf numFmtId="38" fontId="32" fillId="0" borderId="2" xfId="1" applyFont="1" applyBorder="1" applyAlignment="1">
      <alignment horizontal="center" vertical="center" wrapText="1"/>
    </xf>
    <xf numFmtId="38" fontId="32" fillId="0" borderId="24" xfId="1" applyFont="1" applyBorder="1" applyAlignment="1">
      <alignment horizontal="center" vertical="center" wrapText="1"/>
    </xf>
    <xf numFmtId="38" fontId="32" fillId="0" borderId="25" xfId="1" applyFont="1" applyBorder="1" applyAlignment="1">
      <alignment horizontal="center" vertical="center" wrapText="1"/>
    </xf>
    <xf numFmtId="38" fontId="32" fillId="0" borderId="3" xfId="1" applyFont="1" applyBorder="1" applyAlignment="1">
      <alignment horizontal="center" vertical="center" wrapText="1"/>
    </xf>
    <xf numFmtId="38" fontId="32" fillId="0" borderId="6" xfId="1" applyFont="1" applyBorder="1" applyAlignment="1">
      <alignment horizontal="center" vertical="center" wrapText="1"/>
    </xf>
    <xf numFmtId="0" fontId="32" fillId="0" borderId="1" xfId="9" applyFont="1" applyBorder="1" applyAlignment="1">
      <alignment horizontal="center" vertical="center" wrapText="1"/>
    </xf>
    <xf numFmtId="0" fontId="14" fillId="12" borderId="39" xfId="9" applyFont="1" applyFill="1" applyBorder="1" applyAlignment="1">
      <alignment horizontal="center" vertical="center" shrinkToFit="1"/>
    </xf>
    <xf numFmtId="0" fontId="14" fillId="12" borderId="40" xfId="9" applyFont="1" applyFill="1" applyBorder="1" applyAlignment="1">
      <alignment horizontal="center" vertical="center" shrinkToFit="1"/>
    </xf>
    <xf numFmtId="0" fontId="14" fillId="12" borderId="41" xfId="9" applyFont="1" applyFill="1" applyBorder="1" applyAlignment="1">
      <alignment horizontal="center" vertical="center" shrinkToFit="1"/>
    </xf>
    <xf numFmtId="41" fontId="32" fillId="0" borderId="16" xfId="9" applyNumberFormat="1" applyFont="1" applyBorder="1" applyAlignment="1">
      <alignment horizontal="right" vertical="center" wrapText="1"/>
    </xf>
    <xf numFmtId="41" fontId="32" fillId="0" borderId="19" xfId="9" applyNumberFormat="1" applyFont="1" applyBorder="1" applyAlignment="1">
      <alignment horizontal="right" vertical="center" wrapText="1"/>
    </xf>
    <xf numFmtId="41" fontId="4" fillId="0" borderId="31" xfId="9" applyNumberFormat="1" applyFont="1" applyBorder="1" applyAlignment="1">
      <alignment horizontal="center" vertical="center" wrapText="1"/>
    </xf>
    <xf numFmtId="41" fontId="4" fillId="0" borderId="17" xfId="9" applyNumberFormat="1" applyFont="1" applyBorder="1" applyAlignment="1">
      <alignment horizontal="center" vertical="center" wrapText="1"/>
    </xf>
    <xf numFmtId="41" fontId="4" fillId="0" borderId="32" xfId="9" applyNumberFormat="1" applyFont="1" applyBorder="1" applyAlignment="1">
      <alignment horizontal="center" vertical="center" wrapText="1"/>
    </xf>
    <xf numFmtId="41" fontId="4" fillId="0" borderId="35" xfId="9" applyNumberFormat="1" applyFont="1" applyBorder="1" applyAlignment="1">
      <alignment horizontal="center" vertical="center" wrapText="1"/>
    </xf>
    <xf numFmtId="41" fontId="4" fillId="0" borderId="36" xfId="9" applyNumberFormat="1" applyFont="1" applyBorder="1" applyAlignment="1">
      <alignment horizontal="center" vertical="center" wrapText="1"/>
    </xf>
    <xf numFmtId="41" fontId="4" fillId="0" borderId="21" xfId="9" applyNumberFormat="1" applyFont="1" applyBorder="1" applyAlignment="1">
      <alignment horizontal="center" vertical="center" wrapText="1"/>
    </xf>
    <xf numFmtId="41" fontId="4" fillId="0" borderId="18" xfId="9" applyNumberFormat="1" applyFont="1" applyBorder="1" applyAlignment="1">
      <alignment horizontal="center" vertical="center" wrapText="1"/>
    </xf>
    <xf numFmtId="41" fontId="4" fillId="0" borderId="44" xfId="9" applyNumberFormat="1" applyFont="1" applyBorder="1" applyAlignment="1">
      <alignment horizontal="center" vertical="center" wrapText="1"/>
    </xf>
    <xf numFmtId="0" fontId="5" fillId="0" borderId="23" xfId="9" applyFont="1" applyBorder="1" applyAlignment="1">
      <alignment horizontal="center" vertical="top" wrapText="1"/>
    </xf>
    <xf numFmtId="0" fontId="5" fillId="0" borderId="2" xfId="9" applyFont="1" applyBorder="1" applyAlignment="1">
      <alignment horizontal="center" vertical="top" wrapText="1"/>
    </xf>
    <xf numFmtId="0" fontId="5" fillId="0" borderId="24" xfId="9" applyFont="1" applyBorder="1" applyAlignment="1">
      <alignment horizontal="center" vertical="top" wrapText="1"/>
    </xf>
    <xf numFmtId="0" fontId="5" fillId="0" borderId="9" xfId="9" applyFont="1" applyBorder="1" applyAlignment="1">
      <alignment horizontal="center" vertical="top" wrapText="1"/>
    </xf>
    <xf numFmtId="0" fontId="5" fillId="0" borderId="0" xfId="9" applyFont="1" applyBorder="1" applyAlignment="1">
      <alignment horizontal="center" vertical="top" wrapText="1"/>
    </xf>
    <xf numFmtId="0" fontId="5" fillId="0" borderId="30" xfId="9" applyFont="1" applyBorder="1" applyAlignment="1">
      <alignment horizontal="center" vertical="top" wrapText="1"/>
    </xf>
    <xf numFmtId="0" fontId="5" fillId="0" borderId="25" xfId="9" applyFont="1" applyBorder="1" applyAlignment="1">
      <alignment horizontal="center" vertical="top" wrapText="1"/>
    </xf>
    <xf numFmtId="0" fontId="5" fillId="0" borderId="3" xfId="9" applyFont="1" applyBorder="1" applyAlignment="1">
      <alignment horizontal="center" vertical="top" wrapText="1"/>
    </xf>
    <xf numFmtId="0" fontId="5" fillId="0" borderId="6" xfId="9" applyFont="1" applyBorder="1" applyAlignment="1">
      <alignment horizontal="center" vertical="top" wrapText="1"/>
    </xf>
    <xf numFmtId="41" fontId="25" fillId="0" borderId="1" xfId="9" applyNumberFormat="1" applyFont="1" applyBorder="1" applyAlignment="1">
      <alignment horizontal="right" vertical="center" wrapText="1"/>
    </xf>
    <xf numFmtId="41" fontId="25" fillId="0" borderId="7" xfId="9" applyNumberFormat="1" applyFont="1" applyBorder="1" applyAlignment="1">
      <alignment horizontal="right" vertical="center" wrapText="1"/>
    </xf>
    <xf numFmtId="0" fontId="32" fillId="0" borderId="10" xfId="9" applyFont="1" applyBorder="1" applyAlignment="1">
      <alignment horizontal="center" vertical="center" wrapText="1"/>
    </xf>
    <xf numFmtId="0" fontId="32" fillId="0" borderId="13" xfId="9" applyFont="1" applyBorder="1" applyAlignment="1">
      <alignment horizontal="center" vertical="center" wrapText="1"/>
    </xf>
    <xf numFmtId="41" fontId="16" fillId="0" borderId="11" xfId="9" applyNumberFormat="1" applyFont="1" applyBorder="1" applyAlignment="1">
      <alignment horizontal="center" vertical="center" wrapText="1"/>
    </xf>
    <xf numFmtId="41" fontId="16" fillId="0" borderId="14" xfId="9" applyNumberFormat="1" applyFont="1" applyBorder="1" applyAlignment="1">
      <alignment horizontal="center" vertical="center" wrapText="1"/>
    </xf>
    <xf numFmtId="41" fontId="25" fillId="0" borderId="33" xfId="9" applyNumberFormat="1" applyFont="1" applyBorder="1" applyAlignment="1">
      <alignment horizontal="right" vertical="center" shrinkToFit="1"/>
    </xf>
    <xf numFmtId="41" fontId="25" fillId="0" borderId="37" xfId="9" applyNumberFormat="1" applyFont="1" applyBorder="1" applyAlignment="1">
      <alignment horizontal="right" vertical="center" shrinkToFit="1"/>
    </xf>
    <xf numFmtId="41" fontId="32" fillId="0" borderId="32" xfId="9" applyNumberFormat="1" applyFont="1" applyBorder="1" applyAlignment="1">
      <alignment horizontal="right" vertical="center" wrapText="1"/>
    </xf>
    <xf numFmtId="41" fontId="32" fillId="0" borderId="21" xfId="9" applyNumberFormat="1" applyFont="1" applyBorder="1" applyAlignment="1">
      <alignment horizontal="right" vertical="center" wrapText="1"/>
    </xf>
    <xf numFmtId="41" fontId="25" fillId="0" borderId="31" xfId="9" applyNumberFormat="1" applyFont="1" applyBorder="1" applyAlignment="1">
      <alignment horizontal="right" vertical="center" shrinkToFit="1"/>
    </xf>
    <xf numFmtId="41" fontId="25" fillId="0" borderId="35" xfId="9" applyNumberFormat="1" applyFont="1" applyBorder="1" applyAlignment="1">
      <alignment horizontal="right" vertical="center" shrinkToFit="1"/>
    </xf>
    <xf numFmtId="0" fontId="32" fillId="0" borderId="7" xfId="9" applyFont="1" applyBorder="1" applyAlignment="1">
      <alignment horizontal="center" vertical="center" wrapText="1"/>
    </xf>
    <xf numFmtId="0" fontId="32" fillId="0" borderId="4" xfId="9" applyFont="1" applyBorder="1" applyAlignment="1">
      <alignment horizontal="center" vertical="center" wrapText="1"/>
    </xf>
    <xf numFmtId="38" fontId="54" fillId="0" borderId="7" xfId="9" applyNumberFormat="1" applyFont="1" applyBorder="1" applyAlignment="1">
      <alignment horizontal="center" vertical="center" wrapText="1"/>
    </xf>
    <xf numFmtId="0" fontId="54" fillId="0" borderId="8" xfId="9" applyFont="1" applyBorder="1" applyAlignment="1">
      <alignment horizontal="center" vertical="center" wrapText="1"/>
    </xf>
    <xf numFmtId="0" fontId="54" fillId="0" borderId="4" xfId="9" applyFont="1" applyBorder="1" applyAlignment="1">
      <alignment horizontal="center" vertical="center" wrapText="1"/>
    </xf>
    <xf numFmtId="0" fontId="25" fillId="0" borderId="3" xfId="9" applyFont="1" applyBorder="1" applyAlignment="1">
      <alignment horizontal="center" vertical="center"/>
    </xf>
    <xf numFmtId="0" fontId="32" fillId="0" borderId="23" xfId="9" applyFont="1" applyBorder="1" applyAlignment="1">
      <alignment horizontal="center" vertical="center" wrapText="1"/>
    </xf>
    <xf numFmtId="0" fontId="32" fillId="0" borderId="2" xfId="9" applyFont="1" applyBorder="1" applyAlignment="1">
      <alignment horizontal="center" vertical="center" wrapText="1"/>
    </xf>
    <xf numFmtId="0" fontId="32" fillId="0" borderId="24" xfId="9" applyFont="1" applyBorder="1" applyAlignment="1">
      <alignment horizontal="center" vertical="center" wrapText="1"/>
    </xf>
    <xf numFmtId="0" fontId="32" fillId="0" borderId="25" xfId="9" applyFont="1" applyBorder="1" applyAlignment="1">
      <alignment horizontal="center" vertical="center" wrapText="1"/>
    </xf>
    <xf numFmtId="0" fontId="32" fillId="0" borderId="3" xfId="9" applyFont="1" applyBorder="1" applyAlignment="1">
      <alignment horizontal="center" vertical="center" wrapText="1"/>
    </xf>
    <xf numFmtId="0" fontId="32" fillId="0" borderId="6" xfId="9" applyFont="1" applyBorder="1" applyAlignment="1">
      <alignment horizontal="center" vertical="center" wrapText="1"/>
    </xf>
    <xf numFmtId="41" fontId="16" fillId="0" borderId="31" xfId="9" applyNumberFormat="1" applyFont="1" applyBorder="1" applyAlignment="1">
      <alignment horizontal="center" vertical="center" wrapText="1"/>
    </xf>
    <xf numFmtId="41" fontId="16" fillId="0" borderId="17" xfId="9" applyNumberFormat="1" applyFont="1" applyBorder="1" applyAlignment="1">
      <alignment horizontal="center" vertical="center" wrapText="1"/>
    </xf>
    <xf numFmtId="41" fontId="16" fillId="0" borderId="32" xfId="9" applyNumberFormat="1" applyFont="1" applyBorder="1" applyAlignment="1">
      <alignment horizontal="center" vertical="center" wrapText="1"/>
    </xf>
    <xf numFmtId="41" fontId="16" fillId="0" borderId="35" xfId="9" applyNumberFormat="1" applyFont="1" applyBorder="1" applyAlignment="1">
      <alignment horizontal="center" vertical="center" wrapText="1"/>
    </xf>
    <xf numFmtId="41" fontId="16" fillId="0" borderId="36" xfId="9" applyNumberFormat="1" applyFont="1" applyBorder="1" applyAlignment="1">
      <alignment horizontal="center" vertical="center" wrapText="1"/>
    </xf>
    <xf numFmtId="41" fontId="16" fillId="0" borderId="21" xfId="9" applyNumberFormat="1" applyFont="1" applyBorder="1" applyAlignment="1">
      <alignment horizontal="center" vertical="center" wrapText="1"/>
    </xf>
    <xf numFmtId="41" fontId="16" fillId="0" borderId="18" xfId="9" applyNumberFormat="1" applyFont="1" applyBorder="1" applyAlignment="1">
      <alignment horizontal="center" vertical="center" wrapText="1"/>
    </xf>
    <xf numFmtId="41" fontId="16" fillId="0" borderId="44" xfId="9" applyNumberFormat="1" applyFont="1" applyBorder="1" applyAlignment="1">
      <alignment horizontal="center" vertical="center" wrapText="1"/>
    </xf>
    <xf numFmtId="41" fontId="25" fillId="0" borderId="4" xfId="9" applyNumberFormat="1" applyFont="1" applyBorder="1" applyAlignment="1">
      <alignment horizontal="right" wrapText="1"/>
    </xf>
    <xf numFmtId="41" fontId="25" fillId="0" borderId="7" xfId="9" applyNumberFormat="1" applyFont="1" applyBorder="1" applyAlignment="1">
      <alignment horizontal="right" wrapText="1"/>
    </xf>
    <xf numFmtId="41" fontId="25" fillId="0" borderId="1" xfId="9" applyNumberFormat="1" applyFont="1" applyBorder="1" applyAlignment="1">
      <alignment horizontal="right" wrapText="1"/>
    </xf>
    <xf numFmtId="41" fontId="25" fillId="0" borderId="24" xfId="9" applyNumberFormat="1" applyFont="1" applyBorder="1" applyAlignment="1">
      <alignment horizontal="right" wrapText="1"/>
    </xf>
    <xf numFmtId="41" fontId="25" fillId="0" borderId="23" xfId="9" applyNumberFormat="1" applyFont="1" applyBorder="1" applyAlignment="1">
      <alignment horizontal="right" wrapText="1"/>
    </xf>
    <xf numFmtId="41" fontId="25" fillId="0" borderId="42" xfId="9" applyNumberFormat="1" applyFont="1" applyBorder="1" applyAlignment="1">
      <alignment horizontal="right" wrapText="1"/>
    </xf>
    <xf numFmtId="0" fontId="32" fillId="0" borderId="45" xfId="9" applyFont="1" applyBorder="1" applyAlignment="1">
      <alignment horizontal="center" vertical="center" wrapText="1"/>
    </xf>
    <xf numFmtId="0" fontId="32" fillId="0" borderId="22" xfId="9" applyFont="1" applyBorder="1" applyAlignment="1">
      <alignment horizontal="center" vertical="center" wrapText="1"/>
    </xf>
    <xf numFmtId="41" fontId="68" fillId="0" borderId="33" xfId="9" applyNumberFormat="1" applyFont="1" applyBorder="1" applyAlignment="1">
      <alignment horizontal="right" vertical="center" shrinkToFit="1"/>
    </xf>
    <xf numFmtId="41" fontId="68" fillId="0" borderId="37" xfId="9" applyNumberFormat="1" applyFont="1" applyBorder="1" applyAlignment="1">
      <alignment horizontal="right" vertical="center" shrinkToFit="1"/>
    </xf>
    <xf numFmtId="41" fontId="68" fillId="0" borderId="31" xfId="9" applyNumberFormat="1" applyFont="1" applyBorder="1" applyAlignment="1">
      <alignment horizontal="right" vertical="center" shrinkToFit="1"/>
    </xf>
    <xf numFmtId="41" fontId="68" fillId="0" borderId="35" xfId="9" applyNumberFormat="1" applyFont="1" applyBorder="1" applyAlignment="1">
      <alignment horizontal="right" vertical="center" shrinkToFit="1"/>
    </xf>
    <xf numFmtId="41" fontId="25" fillId="0" borderId="8" xfId="9" applyNumberFormat="1" applyFont="1" applyBorder="1" applyAlignment="1">
      <alignment horizontal="right" wrapText="1"/>
    </xf>
    <xf numFmtId="41" fontId="55" fillId="0" borderId="4" xfId="9" applyNumberFormat="1" applyFont="1" applyBorder="1" applyAlignment="1">
      <alignment horizontal="right" shrinkToFit="1"/>
    </xf>
    <xf numFmtId="41" fontId="55" fillId="0" borderId="7" xfId="9" applyNumberFormat="1" applyFont="1" applyBorder="1" applyAlignment="1">
      <alignment horizontal="right" shrinkToFit="1"/>
    </xf>
    <xf numFmtId="41" fontId="55" fillId="0" borderId="1" xfId="9" applyNumberFormat="1" applyFont="1" applyBorder="1" applyAlignment="1">
      <alignment horizontal="right" shrinkToFit="1"/>
    </xf>
    <xf numFmtId="0" fontId="38" fillId="0" borderId="9" xfId="9" applyFont="1" applyBorder="1" applyAlignment="1">
      <alignment horizontal="left" vertical="center" wrapText="1"/>
    </xf>
    <xf numFmtId="0" fontId="38" fillId="0" borderId="0" xfId="9" applyFont="1" applyAlignment="1">
      <alignment horizontal="left" vertical="center" wrapText="1"/>
    </xf>
    <xf numFmtId="0" fontId="32" fillId="0" borderId="42" xfId="9" applyFont="1" applyBorder="1" applyAlignment="1">
      <alignment horizontal="center" vertical="center" wrapText="1"/>
    </xf>
  </cellXfs>
  <cellStyles count="11">
    <cellStyle name="桁区切り" xfId="1" builtinId="6"/>
    <cellStyle name="桁区切り 2" xfId="10"/>
    <cellStyle name="桁区切り 3" xfId="8"/>
    <cellStyle name="標準" xfId="0" builtinId="0"/>
    <cellStyle name="標準 2" xfId="7"/>
    <cellStyle name="標準 2 2" xfId="3"/>
    <cellStyle name="標準 3" xfId="4"/>
    <cellStyle name="標準 3 2" xfId="6"/>
    <cellStyle name="標準 4" xfId="9"/>
    <cellStyle name="標準 9" xfId="2"/>
    <cellStyle name="標準_Sheet1" xfId="5"/>
  </cellStyles>
  <dxfs count="6">
    <dxf>
      <font>
        <strike/>
        <color rgb="FFFF0000"/>
      </font>
    </dxf>
    <dxf>
      <font>
        <strike/>
        <color rgb="FFFF0000"/>
      </font>
    </dxf>
    <dxf>
      <font>
        <strike/>
        <color rgb="FFFF0000"/>
      </font>
    </dxf>
    <dxf>
      <font>
        <strike/>
        <color rgb="FFFF0000"/>
      </font>
    </dxf>
    <dxf>
      <font>
        <strike/>
        <color rgb="FFFF0000"/>
      </font>
    </dxf>
    <dxf>
      <font>
        <strike/>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84666</xdr:colOff>
      <xdr:row>16</xdr:row>
      <xdr:rowOff>158750</xdr:rowOff>
    </xdr:from>
    <xdr:to>
      <xdr:col>3</xdr:col>
      <xdr:colOff>317500</xdr:colOff>
      <xdr:row>19</xdr:row>
      <xdr:rowOff>105834</xdr:rowOff>
    </xdr:to>
    <xdr:sp macro="" textlink="">
      <xdr:nvSpPr>
        <xdr:cNvPr id="2" name="四角形吹き出し 1"/>
        <xdr:cNvSpPr/>
      </xdr:nvSpPr>
      <xdr:spPr>
        <a:xfrm>
          <a:off x="486833" y="3217333"/>
          <a:ext cx="1206500" cy="550334"/>
        </a:xfrm>
        <a:prstGeom prst="wedgeRectCallout">
          <a:avLst>
            <a:gd name="adj1" fmla="val -18487"/>
            <a:gd name="adj2" fmla="val -263372"/>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指定権者をメニューから選択</a:t>
          </a:r>
        </a:p>
      </xdr:txBody>
    </xdr:sp>
    <xdr:clientData/>
  </xdr:twoCellAnchor>
  <xdr:twoCellAnchor>
    <xdr:from>
      <xdr:col>3</xdr:col>
      <xdr:colOff>42333</xdr:colOff>
      <xdr:row>13</xdr:row>
      <xdr:rowOff>1</xdr:rowOff>
    </xdr:from>
    <xdr:to>
      <xdr:col>4</xdr:col>
      <xdr:colOff>21166</xdr:colOff>
      <xdr:row>15</xdr:row>
      <xdr:rowOff>148168</xdr:rowOff>
    </xdr:to>
    <xdr:sp macro="" textlink="">
      <xdr:nvSpPr>
        <xdr:cNvPr id="3" name="四角形吹き出し 2"/>
        <xdr:cNvSpPr/>
      </xdr:nvSpPr>
      <xdr:spPr>
        <a:xfrm>
          <a:off x="1418166" y="2455334"/>
          <a:ext cx="1079500" cy="550334"/>
        </a:xfrm>
        <a:prstGeom prst="wedgeRectCallout">
          <a:avLst>
            <a:gd name="adj1" fmla="val -17507"/>
            <a:gd name="adj2" fmla="val -117218"/>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事業所番号を半角で入力</a:t>
          </a:r>
        </a:p>
      </xdr:txBody>
    </xdr:sp>
    <xdr:clientData/>
  </xdr:twoCellAnchor>
  <xdr:twoCellAnchor>
    <xdr:from>
      <xdr:col>4</xdr:col>
      <xdr:colOff>244474</xdr:colOff>
      <xdr:row>12</xdr:row>
      <xdr:rowOff>190499</xdr:rowOff>
    </xdr:from>
    <xdr:to>
      <xdr:col>4</xdr:col>
      <xdr:colOff>1587500</xdr:colOff>
      <xdr:row>14</xdr:row>
      <xdr:rowOff>190500</xdr:rowOff>
    </xdr:to>
    <xdr:sp macro="" textlink="">
      <xdr:nvSpPr>
        <xdr:cNvPr id="4" name="四角形吹き出し 3"/>
        <xdr:cNvSpPr/>
      </xdr:nvSpPr>
      <xdr:spPr>
        <a:xfrm>
          <a:off x="2720974" y="2444749"/>
          <a:ext cx="1343026" cy="402168"/>
        </a:xfrm>
        <a:prstGeom prst="wedgeRectCallout">
          <a:avLst>
            <a:gd name="adj1" fmla="val 5639"/>
            <a:gd name="adj2" fmla="val -136652"/>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事業所名を入力</a:t>
          </a:r>
        </a:p>
      </xdr:txBody>
    </xdr:sp>
    <xdr:clientData/>
  </xdr:twoCellAnchor>
  <xdr:twoCellAnchor>
    <xdr:from>
      <xdr:col>5</xdr:col>
      <xdr:colOff>63499</xdr:colOff>
      <xdr:row>13</xdr:row>
      <xdr:rowOff>0</xdr:rowOff>
    </xdr:from>
    <xdr:to>
      <xdr:col>5</xdr:col>
      <xdr:colOff>1259417</xdr:colOff>
      <xdr:row>15</xdr:row>
      <xdr:rowOff>148167</xdr:rowOff>
    </xdr:to>
    <xdr:sp macro="" textlink="">
      <xdr:nvSpPr>
        <xdr:cNvPr id="5" name="四角形吹き出し 4"/>
        <xdr:cNvSpPr/>
      </xdr:nvSpPr>
      <xdr:spPr>
        <a:xfrm>
          <a:off x="5175249" y="2455333"/>
          <a:ext cx="1195918" cy="550334"/>
        </a:xfrm>
        <a:prstGeom prst="wedgeRectCallout">
          <a:avLst>
            <a:gd name="adj1" fmla="val -617"/>
            <a:gd name="adj2" fmla="val -119141"/>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サービス種別をメニューから選択</a:t>
          </a:r>
        </a:p>
      </xdr:txBody>
    </xdr:sp>
    <xdr:clientData/>
  </xdr:twoCellAnchor>
  <xdr:twoCellAnchor>
    <xdr:from>
      <xdr:col>8</xdr:col>
      <xdr:colOff>603248</xdr:colOff>
      <xdr:row>21</xdr:row>
      <xdr:rowOff>148166</xdr:rowOff>
    </xdr:from>
    <xdr:to>
      <xdr:col>10</xdr:col>
      <xdr:colOff>836084</xdr:colOff>
      <xdr:row>24</xdr:row>
      <xdr:rowOff>137583</xdr:rowOff>
    </xdr:to>
    <xdr:sp macro="" textlink="">
      <xdr:nvSpPr>
        <xdr:cNvPr id="6" name="四角形吹き出し 5"/>
        <xdr:cNvSpPr/>
      </xdr:nvSpPr>
      <xdr:spPr>
        <a:xfrm>
          <a:off x="9270998" y="4222749"/>
          <a:ext cx="1830919" cy="592667"/>
        </a:xfrm>
        <a:prstGeom prst="wedgeRectCallout">
          <a:avLst>
            <a:gd name="adj1" fmla="val 17884"/>
            <a:gd name="adj2" fmla="val -122462"/>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latin typeface="+mn-ea"/>
              <a:ea typeface="+mn-ea"/>
            </a:rPr>
            <a:t>実績値を入力</a:t>
          </a:r>
          <a:endParaRPr kumimoji="1" lang="en-US" altLang="ja-JP" sz="1200">
            <a:solidFill>
              <a:schemeClr val="tx1"/>
            </a:solidFill>
            <a:latin typeface="+mn-ea"/>
            <a:ea typeface="+mn-ea"/>
          </a:endParaRPr>
        </a:p>
        <a:p>
          <a:pPr algn="ctr"/>
          <a:r>
            <a:rPr kumimoji="1" lang="ja-JP" altLang="en-US" sz="1200">
              <a:solidFill>
                <a:schemeClr val="tx1"/>
              </a:solidFill>
              <a:latin typeface="+mn-ea"/>
              <a:ea typeface="+mn-ea"/>
            </a:rPr>
            <a:t>該当なしは「</a:t>
          </a:r>
          <a:r>
            <a:rPr kumimoji="1" lang="en-US" altLang="ja-JP" sz="1200">
              <a:solidFill>
                <a:schemeClr val="tx1"/>
              </a:solidFill>
              <a:latin typeface="+mn-ea"/>
              <a:ea typeface="+mn-ea"/>
            </a:rPr>
            <a:t>0</a:t>
          </a:r>
          <a:r>
            <a:rPr kumimoji="1" lang="ja-JP" altLang="en-US" sz="1200">
              <a:solidFill>
                <a:schemeClr val="tx1"/>
              </a:solidFill>
              <a:latin typeface="+mn-ea"/>
              <a:ea typeface="+mn-ea"/>
            </a:rPr>
            <a:t>」</a:t>
          </a:r>
          <a:endParaRPr kumimoji="1" lang="ja-JP" altLang="en-US" sz="1100">
            <a:solidFill>
              <a:schemeClr val="tx1"/>
            </a:solidFill>
            <a:latin typeface="MS UI Gothic" panose="020B0600070205080204" pitchFamily="50" charset="-128"/>
            <a:ea typeface="MS UI Gothic" panose="020B0600070205080204" pitchFamily="50" charset="-128"/>
          </a:endParaRPr>
        </a:p>
      </xdr:txBody>
    </xdr:sp>
    <xdr:clientData/>
  </xdr:twoCellAnchor>
  <xdr:twoCellAnchor>
    <xdr:from>
      <xdr:col>5</xdr:col>
      <xdr:colOff>603251</xdr:colOff>
      <xdr:row>18</xdr:row>
      <xdr:rowOff>152399</xdr:rowOff>
    </xdr:from>
    <xdr:to>
      <xdr:col>8</xdr:col>
      <xdr:colOff>10583</xdr:colOff>
      <xdr:row>21</xdr:row>
      <xdr:rowOff>137584</xdr:rowOff>
    </xdr:to>
    <xdr:sp macro="" textlink="">
      <xdr:nvSpPr>
        <xdr:cNvPr id="7" name="四角形吹き出し 6"/>
        <xdr:cNvSpPr/>
      </xdr:nvSpPr>
      <xdr:spPr>
        <a:xfrm>
          <a:off x="5715001" y="3623732"/>
          <a:ext cx="2963332" cy="588435"/>
        </a:xfrm>
        <a:prstGeom prst="wedgeRectCallout">
          <a:avLst>
            <a:gd name="adj1" fmla="val -5815"/>
            <a:gd name="adj2" fmla="val -306185"/>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latin typeface="+mn-ea"/>
              <a:ea typeface="+mn-ea"/>
            </a:rPr>
            <a:t>国保連通知額＋限度超過による負担額</a:t>
          </a:r>
          <a:endParaRPr kumimoji="1" lang="ja-JP" altLang="en-US" sz="1100">
            <a:solidFill>
              <a:schemeClr val="tx1"/>
            </a:solidFill>
            <a:latin typeface="MS UI Gothic" panose="020B0600070205080204" pitchFamily="50" charset="-128"/>
            <a:ea typeface="MS UI Gothic" panose="020B0600070205080204" pitchFamily="50" charset="-128"/>
          </a:endParaRPr>
        </a:p>
      </xdr:txBody>
    </xdr:sp>
    <xdr:clientData/>
  </xdr:twoCellAnchor>
  <xdr:twoCellAnchor>
    <xdr:from>
      <xdr:col>7</xdr:col>
      <xdr:colOff>42335</xdr:colOff>
      <xdr:row>13</xdr:row>
      <xdr:rowOff>179917</xdr:rowOff>
    </xdr:from>
    <xdr:to>
      <xdr:col>8</xdr:col>
      <xdr:colOff>613834</xdr:colOff>
      <xdr:row>16</xdr:row>
      <xdr:rowOff>165102</xdr:rowOff>
    </xdr:to>
    <xdr:sp macro="" textlink="">
      <xdr:nvSpPr>
        <xdr:cNvPr id="8" name="四角形吹き出し 7"/>
        <xdr:cNvSpPr/>
      </xdr:nvSpPr>
      <xdr:spPr>
        <a:xfrm>
          <a:off x="7609418" y="2635250"/>
          <a:ext cx="1672166" cy="588435"/>
        </a:xfrm>
        <a:prstGeom prst="wedgeRectCallout">
          <a:avLst>
            <a:gd name="adj1" fmla="val -15064"/>
            <a:gd name="adj2" fmla="val -146113"/>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latin typeface="+mn-ea"/>
              <a:ea typeface="+mn-ea"/>
            </a:rPr>
            <a:t>賃金改善額を含む</a:t>
          </a:r>
          <a:endParaRPr kumimoji="1" lang="en-US" altLang="ja-JP" sz="1200">
            <a:solidFill>
              <a:schemeClr val="tx1"/>
            </a:solidFill>
            <a:latin typeface="+mn-ea"/>
            <a:ea typeface="+mn-ea"/>
          </a:endParaRPr>
        </a:p>
        <a:p>
          <a:pPr algn="ctr"/>
          <a:r>
            <a:rPr kumimoji="1" lang="ja-JP" altLang="en-US" sz="1200">
              <a:solidFill>
                <a:schemeClr val="tx1"/>
              </a:solidFill>
              <a:latin typeface="+mn-ea"/>
              <a:ea typeface="+mn-ea"/>
            </a:rPr>
            <a:t>賃金総額</a:t>
          </a:r>
          <a:endParaRPr kumimoji="1" lang="ja-JP" altLang="en-US" sz="1100">
            <a:solidFill>
              <a:schemeClr val="tx1"/>
            </a:solidFill>
            <a:latin typeface="MS UI Gothic" panose="020B0600070205080204" pitchFamily="50" charset="-128"/>
            <a:ea typeface="MS UI Gothic" panose="020B0600070205080204" pitchFamily="50" charset="-128"/>
          </a:endParaRPr>
        </a:p>
      </xdr:txBody>
    </xdr:sp>
    <xdr:clientData/>
  </xdr:twoCellAnchor>
  <xdr:twoCellAnchor>
    <xdr:from>
      <xdr:col>8</xdr:col>
      <xdr:colOff>973666</xdr:colOff>
      <xdr:row>14</xdr:row>
      <xdr:rowOff>0</xdr:rowOff>
    </xdr:from>
    <xdr:to>
      <xdr:col>10</xdr:col>
      <xdr:colOff>613834</xdr:colOff>
      <xdr:row>16</xdr:row>
      <xdr:rowOff>186269</xdr:rowOff>
    </xdr:to>
    <xdr:sp macro="" textlink="">
      <xdr:nvSpPr>
        <xdr:cNvPr id="9" name="四角形吹き出し 8"/>
        <xdr:cNvSpPr/>
      </xdr:nvSpPr>
      <xdr:spPr>
        <a:xfrm>
          <a:off x="9641416" y="2656417"/>
          <a:ext cx="1238251" cy="588435"/>
        </a:xfrm>
        <a:prstGeom prst="wedgeRectCallout">
          <a:avLst>
            <a:gd name="adj1" fmla="val -15064"/>
            <a:gd name="adj2" fmla="val -146113"/>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latin typeface="+mn-ea"/>
              <a:ea typeface="+mn-ea"/>
            </a:rPr>
            <a:t>常勤換算数</a:t>
          </a:r>
          <a:endParaRPr kumimoji="1" lang="ja-JP" altLang="en-US" sz="1100">
            <a:solidFill>
              <a:schemeClr val="tx1"/>
            </a:solidFill>
            <a:latin typeface="MS UI Gothic" panose="020B0600070205080204" pitchFamily="50" charset="-128"/>
            <a:ea typeface="MS UI Gothic" panose="020B0600070205080204" pitchFamily="50" charset="-128"/>
          </a:endParaRPr>
        </a:p>
      </xdr:txBody>
    </xdr:sp>
    <xdr:clientData/>
  </xdr:twoCellAnchor>
  <xdr:twoCellAnchor>
    <xdr:from>
      <xdr:col>4</xdr:col>
      <xdr:colOff>222250</xdr:colOff>
      <xdr:row>0</xdr:row>
      <xdr:rowOff>63500</xdr:rowOff>
    </xdr:from>
    <xdr:to>
      <xdr:col>4</xdr:col>
      <xdr:colOff>1619250</xdr:colOff>
      <xdr:row>0</xdr:row>
      <xdr:rowOff>412751</xdr:rowOff>
    </xdr:to>
    <xdr:sp macro="" textlink="">
      <xdr:nvSpPr>
        <xdr:cNvPr id="10" name="四角形吹き出し 9"/>
        <xdr:cNvSpPr/>
      </xdr:nvSpPr>
      <xdr:spPr>
        <a:xfrm>
          <a:off x="2698750" y="63500"/>
          <a:ext cx="1397000" cy="349251"/>
        </a:xfrm>
        <a:prstGeom prst="wedgeRectCallout">
          <a:avLst>
            <a:gd name="adj1" fmla="val 8551"/>
            <a:gd name="adj2" fmla="val 106728"/>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法人名を入力</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18</xdr:row>
          <xdr:rowOff>228600</xdr:rowOff>
        </xdr:from>
        <xdr:to>
          <xdr:col>6</xdr:col>
          <xdr:colOff>133350</xdr:colOff>
          <xdr:row>20</xdr:row>
          <xdr:rowOff>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323850</xdr:rowOff>
        </xdr:from>
        <xdr:to>
          <xdr:col>6</xdr:col>
          <xdr:colOff>133350</xdr:colOff>
          <xdr:row>21</xdr:row>
          <xdr:rowOff>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21</xdr:row>
          <xdr:rowOff>38100</xdr:rowOff>
        </xdr:from>
        <xdr:to>
          <xdr:col>6</xdr:col>
          <xdr:colOff>123825</xdr:colOff>
          <xdr:row>21</xdr:row>
          <xdr:rowOff>400050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21</xdr:row>
          <xdr:rowOff>428625</xdr:rowOff>
        </xdr:from>
        <xdr:to>
          <xdr:col>6</xdr:col>
          <xdr:colOff>123825</xdr:colOff>
          <xdr:row>22</xdr:row>
          <xdr:rowOff>333375</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oo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
          <cell r="G1">
            <v>16000000</v>
          </cell>
        </row>
        <row r="2">
          <cell r="B2">
            <v>500000</v>
          </cell>
          <cell r="D2">
            <v>13083333.333333334</v>
          </cell>
          <cell r="G2">
            <v>13333333.333333334</v>
          </cell>
        </row>
        <row r="3">
          <cell r="B3">
            <v>60000</v>
          </cell>
          <cell r="D3">
            <v>1570000</v>
          </cell>
          <cell r="G3">
            <v>1600000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48"/>
  <sheetViews>
    <sheetView tabSelected="1" workbookViewId="0"/>
  </sheetViews>
  <sheetFormatPr defaultColWidth="8.88671875" defaultRowHeight="15.75"/>
  <cols>
    <col min="1" max="1" width="5.5546875" style="268" customWidth="1"/>
    <col min="2" max="2" width="19.109375" style="269" customWidth="1"/>
    <col min="3" max="3" width="16.109375" style="270" customWidth="1"/>
    <col min="4" max="4" width="87.88671875" style="271" customWidth="1"/>
    <col min="5" max="16384" width="8.88671875" style="251"/>
  </cols>
  <sheetData>
    <row r="1" spans="1:4" s="385" customFormat="1" ht="24" customHeight="1">
      <c r="A1" s="381" t="s">
        <v>3019</v>
      </c>
      <c r="B1" s="382"/>
      <c r="C1" s="383"/>
      <c r="D1" s="384"/>
    </row>
    <row r="2" spans="1:4" s="385" customFormat="1" ht="39.950000000000003" customHeight="1">
      <c r="A2" s="381"/>
      <c r="B2" s="386" t="s">
        <v>3004</v>
      </c>
      <c r="C2" s="383"/>
      <c r="D2" s="384"/>
    </row>
    <row r="3" spans="1:4">
      <c r="A3" s="268">
        <v>1</v>
      </c>
      <c r="B3" s="269" t="s">
        <v>2867</v>
      </c>
    </row>
    <row r="4" spans="1:4">
      <c r="B4" s="282" t="s">
        <v>3008</v>
      </c>
    </row>
    <row r="5" spans="1:4">
      <c r="B5" s="282" t="s">
        <v>3009</v>
      </c>
    </row>
    <row r="6" spans="1:4">
      <c r="B6" s="269" t="s">
        <v>2991</v>
      </c>
    </row>
    <row r="7" spans="1:4">
      <c r="B7" s="251" t="s">
        <v>2972</v>
      </c>
    </row>
    <row r="8" spans="1:4">
      <c r="B8" s="251" t="s">
        <v>2992</v>
      </c>
      <c r="C8" s="329"/>
    </row>
    <row r="9" spans="1:4">
      <c r="B9" s="283" t="s">
        <v>2868</v>
      </c>
      <c r="C9" s="263" t="s">
        <v>2869</v>
      </c>
      <c r="D9" s="283" t="s">
        <v>2870</v>
      </c>
    </row>
    <row r="10" spans="1:4">
      <c r="B10" s="250" t="s">
        <v>2871</v>
      </c>
      <c r="C10" s="264" t="s">
        <v>2949</v>
      </c>
      <c r="D10" s="249" t="s">
        <v>2950</v>
      </c>
    </row>
    <row r="11" spans="1:4">
      <c r="B11" s="252" t="s">
        <v>2872</v>
      </c>
      <c r="C11" s="265" t="s">
        <v>2873</v>
      </c>
      <c r="D11" s="249" t="s">
        <v>2886</v>
      </c>
    </row>
    <row r="12" spans="1:4">
      <c r="B12" s="250" t="s">
        <v>2874</v>
      </c>
      <c r="C12" s="264" t="s">
        <v>2875</v>
      </c>
      <c r="D12" s="249" t="s">
        <v>2866</v>
      </c>
    </row>
    <row r="13" spans="1:4">
      <c r="A13" s="272"/>
      <c r="B13" s="250" t="s">
        <v>2876</v>
      </c>
      <c r="C13" s="264" t="s">
        <v>2949</v>
      </c>
      <c r="D13" s="249" t="s">
        <v>2895</v>
      </c>
    </row>
    <row r="14" spans="1:4">
      <c r="A14" s="273"/>
      <c r="B14" s="315" t="s">
        <v>2973</v>
      </c>
      <c r="C14" s="265" t="s">
        <v>2873</v>
      </c>
      <c r="D14" s="249" t="s">
        <v>2888</v>
      </c>
    </row>
    <row r="15" spans="1:4">
      <c r="A15" s="273"/>
      <c r="B15" s="253" t="s">
        <v>2877</v>
      </c>
      <c r="C15" s="265" t="s">
        <v>2873</v>
      </c>
      <c r="D15" s="249" t="s">
        <v>2889</v>
      </c>
    </row>
    <row r="16" spans="1:4">
      <c r="A16" s="273"/>
      <c r="B16" s="253" t="s">
        <v>2878</v>
      </c>
      <c r="C16" s="265" t="s">
        <v>2873</v>
      </c>
      <c r="D16" s="249" t="s">
        <v>2890</v>
      </c>
    </row>
    <row r="17" spans="1:4">
      <c r="A17" s="274"/>
      <c r="B17" s="254" t="s">
        <v>2879</v>
      </c>
      <c r="C17" s="265" t="s">
        <v>2873</v>
      </c>
      <c r="D17" s="249" t="s">
        <v>2965</v>
      </c>
    </row>
    <row r="18" spans="1:4">
      <c r="A18" s="273"/>
      <c r="B18" s="255" t="s">
        <v>2880</v>
      </c>
      <c r="C18" s="265" t="s">
        <v>2873</v>
      </c>
      <c r="D18" s="249" t="s">
        <v>2891</v>
      </c>
    </row>
    <row r="19" spans="1:4">
      <c r="A19" s="273"/>
      <c r="B19" s="255" t="s">
        <v>2881</v>
      </c>
      <c r="C19" s="265" t="s">
        <v>2873</v>
      </c>
      <c r="D19" s="249" t="s">
        <v>2892</v>
      </c>
    </row>
    <row r="20" spans="1:4">
      <c r="A20" s="274"/>
      <c r="B20" s="256" t="s">
        <v>2882</v>
      </c>
      <c r="C20" s="265" t="s">
        <v>2873</v>
      </c>
      <c r="D20" s="249" t="s">
        <v>2966</v>
      </c>
    </row>
    <row r="21" spans="1:4">
      <c r="A21" s="273"/>
      <c r="B21" s="257" t="s">
        <v>2883</v>
      </c>
      <c r="C21" s="265" t="s">
        <v>2873</v>
      </c>
      <c r="D21" s="249" t="s">
        <v>2893</v>
      </c>
    </row>
    <row r="22" spans="1:4">
      <c r="A22" s="273"/>
      <c r="B22" s="257" t="s">
        <v>2884</v>
      </c>
      <c r="C22" s="265" t="s">
        <v>2873</v>
      </c>
      <c r="D22" s="249" t="s">
        <v>2894</v>
      </c>
    </row>
    <row r="23" spans="1:4">
      <c r="A23" s="274"/>
      <c r="B23" s="258" t="s">
        <v>2885</v>
      </c>
      <c r="C23" s="265" t="s">
        <v>2873</v>
      </c>
      <c r="D23" s="249" t="s">
        <v>2967</v>
      </c>
    </row>
    <row r="24" spans="1:4" ht="87">
      <c r="A24" s="273"/>
      <c r="B24" s="275"/>
      <c r="C24" s="303" t="s">
        <v>2887</v>
      </c>
      <c r="D24" s="286" t="s">
        <v>3016</v>
      </c>
    </row>
    <row r="25" spans="1:4" ht="180" customHeight="1">
      <c r="A25" s="273"/>
      <c r="B25" s="275"/>
      <c r="C25" s="284"/>
      <c r="D25" s="285" t="s">
        <v>3015</v>
      </c>
    </row>
    <row r="26" spans="1:4" ht="18" customHeight="1">
      <c r="A26" s="274"/>
      <c r="B26" s="276"/>
      <c r="C26" s="276"/>
      <c r="D26" s="268"/>
    </row>
    <row r="27" spans="1:4" ht="18" customHeight="1">
      <c r="A27" s="268">
        <v>2</v>
      </c>
      <c r="B27" s="280" t="s">
        <v>2951</v>
      </c>
      <c r="C27" s="281"/>
      <c r="D27" s="271" t="s">
        <v>2974</v>
      </c>
    </row>
    <row r="28" spans="1:4" ht="18" customHeight="1">
      <c r="B28" s="316" t="s">
        <v>2975</v>
      </c>
      <c r="C28" s="267" t="s">
        <v>2949</v>
      </c>
      <c r="D28" s="249" t="s">
        <v>2976</v>
      </c>
    </row>
    <row r="29" spans="1:4" ht="18" customHeight="1">
      <c r="B29" s="316" t="s">
        <v>2977</v>
      </c>
      <c r="C29" s="267" t="s">
        <v>2949</v>
      </c>
      <c r="D29" s="249" t="s">
        <v>2978</v>
      </c>
    </row>
    <row r="30" spans="1:4" ht="18" customHeight="1">
      <c r="B30" s="317" t="s">
        <v>2979</v>
      </c>
      <c r="C30" s="267" t="s">
        <v>2980</v>
      </c>
      <c r="D30" s="249" t="s">
        <v>2981</v>
      </c>
    </row>
    <row r="31" spans="1:4" ht="18" customHeight="1">
      <c r="B31" s="318" t="s">
        <v>2982</v>
      </c>
      <c r="C31" s="267" t="s">
        <v>2954</v>
      </c>
      <c r="D31" s="249" t="s">
        <v>2983</v>
      </c>
    </row>
    <row r="32" spans="1:4" ht="18" customHeight="1">
      <c r="B32" s="278"/>
      <c r="C32" s="279"/>
      <c r="D32" s="387" t="s">
        <v>3014</v>
      </c>
    </row>
    <row r="33" spans="1:4" ht="18" customHeight="1">
      <c r="B33" s="278"/>
      <c r="C33" s="279"/>
    </row>
    <row r="34" spans="1:4" ht="18" customHeight="1">
      <c r="A34" s="268">
        <v>3</v>
      </c>
      <c r="B34" s="280" t="s">
        <v>2952</v>
      </c>
      <c r="C34" s="281"/>
      <c r="D34" s="277" t="s">
        <v>3012</v>
      </c>
    </row>
    <row r="35" spans="1:4" ht="18" customHeight="1">
      <c r="B35" s="260" t="s">
        <v>2953</v>
      </c>
      <c r="C35" s="266" t="s">
        <v>2954</v>
      </c>
      <c r="D35" s="249" t="s">
        <v>2955</v>
      </c>
    </row>
    <row r="36" spans="1:4" ht="18" customHeight="1">
      <c r="B36" s="259" t="s">
        <v>2956</v>
      </c>
      <c r="C36" s="267" t="s">
        <v>2949</v>
      </c>
      <c r="D36" s="249" t="s">
        <v>3013</v>
      </c>
    </row>
    <row r="37" spans="1:4" ht="18" customHeight="1">
      <c r="B37" s="259" t="s">
        <v>2984</v>
      </c>
      <c r="C37" s="266" t="s">
        <v>2954</v>
      </c>
      <c r="D37" s="249" t="s">
        <v>2985</v>
      </c>
    </row>
    <row r="38" spans="1:4" ht="18" customHeight="1">
      <c r="B38" s="259" t="s">
        <v>2986</v>
      </c>
      <c r="C38" s="266" t="s">
        <v>2954</v>
      </c>
      <c r="D38" s="249" t="s">
        <v>2987</v>
      </c>
    </row>
    <row r="39" spans="1:4" ht="18" customHeight="1">
      <c r="B39" s="260" t="s">
        <v>2957</v>
      </c>
      <c r="C39" s="266" t="s">
        <v>2954</v>
      </c>
      <c r="D39" s="249" t="s">
        <v>2988</v>
      </c>
    </row>
    <row r="40" spans="1:4" ht="36" customHeight="1">
      <c r="B40" s="250" t="s">
        <v>2958</v>
      </c>
      <c r="C40" s="319" t="s">
        <v>2989</v>
      </c>
      <c r="D40" s="314" t="s">
        <v>3003</v>
      </c>
    </row>
    <row r="41" spans="1:4" ht="18" customHeight="1"/>
    <row r="42" spans="1:4" ht="18" customHeight="1">
      <c r="A42" s="268">
        <v>4</v>
      </c>
      <c r="B42" s="269" t="s">
        <v>2959</v>
      </c>
      <c r="C42" s="251"/>
      <c r="D42" s="287" t="s">
        <v>3010</v>
      </c>
    </row>
    <row r="43" spans="1:4" ht="18" customHeight="1">
      <c r="B43" s="250" t="s">
        <v>2953</v>
      </c>
      <c r="C43" s="264" t="s">
        <v>2954</v>
      </c>
      <c r="D43" s="249"/>
    </row>
    <row r="44" spans="1:4" ht="18" customHeight="1">
      <c r="B44" s="250" t="s">
        <v>2957</v>
      </c>
      <c r="C44" s="264" t="s">
        <v>2954</v>
      </c>
      <c r="D44" s="248" t="s">
        <v>3002</v>
      </c>
    </row>
    <row r="45" spans="1:4" ht="18" customHeight="1"/>
    <row r="46" spans="1:4" ht="18" customHeight="1">
      <c r="A46" s="268">
        <v>5</v>
      </c>
      <c r="B46" s="282" t="s">
        <v>3020</v>
      </c>
      <c r="D46" s="287" t="s">
        <v>3011</v>
      </c>
    </row>
    <row r="47" spans="1:4" ht="18" customHeight="1">
      <c r="B47" s="250" t="s">
        <v>2953</v>
      </c>
      <c r="C47" s="264" t="s">
        <v>2954</v>
      </c>
      <c r="D47" s="249"/>
    </row>
    <row r="48" spans="1:4">
      <c r="B48" s="250" t="s">
        <v>2957</v>
      </c>
      <c r="C48" s="264" t="s">
        <v>2954</v>
      </c>
      <c r="D48" s="249" t="s">
        <v>2960</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DC203"/>
  <sheetViews>
    <sheetView zoomScale="90" zoomScaleNormal="90" workbookViewId="0">
      <selection activeCell="C4" sqref="C4:P19"/>
    </sheetView>
  </sheetViews>
  <sheetFormatPr defaultColWidth="4.5546875" defaultRowHeight="15.75"/>
  <cols>
    <col min="1" max="1" width="4.6640625" customWidth="1"/>
    <col min="2" max="2" width="17.109375" style="33" customWidth="1"/>
    <col min="3" max="3" width="11.33203125" customWidth="1"/>
    <col min="4" max="4" width="12.77734375" style="39" customWidth="1"/>
    <col min="5" max="5" width="30.77734375" style="46" customWidth="1"/>
    <col min="6" max="6" width="15.77734375" customWidth="1"/>
    <col min="7" max="7" width="12.77734375" style="31" customWidth="1"/>
    <col min="8" max="9" width="12.77734375" style="186" customWidth="1"/>
    <col min="10" max="10" width="5.77734375" style="308" customWidth="1"/>
    <col min="11" max="12" width="12.77734375" style="186" customWidth="1"/>
    <col min="13" max="13" width="5.77734375" style="203" customWidth="1"/>
    <col min="14" max="15" width="12.77734375" style="186" customWidth="1"/>
    <col min="16" max="16" width="5.77734375" style="203" customWidth="1"/>
    <col min="17" max="17" width="12.77734375" style="186" customWidth="1"/>
    <col min="18" max="18" width="12.77734375" style="31" customWidth="1"/>
    <col min="19" max="19" width="8.77734375" style="196" customWidth="1"/>
    <col min="20" max="20" width="12.77734375" style="31" customWidth="1"/>
    <col min="21" max="21" width="8.77734375" style="196" customWidth="1"/>
    <col min="22" max="22" width="12.77734375" style="31" customWidth="1"/>
    <col min="23" max="23" width="8.77734375" style="196" customWidth="1"/>
    <col min="24" max="24" width="12.77734375" style="31" customWidth="1"/>
    <col min="25" max="25" width="8.77734375" style="196" customWidth="1"/>
    <col min="26" max="27" width="4.6640625" style="451" customWidth="1"/>
    <col min="28" max="28" width="4.6640625" style="456" customWidth="1"/>
    <col min="29" max="29" width="8.77734375" style="453" customWidth="1"/>
    <col min="30" max="30" width="6.88671875" style="451" customWidth="1"/>
    <col min="31" max="31" width="14.44140625" style="452" customWidth="1"/>
    <col min="32" max="32" width="12.88671875" style="451" customWidth="1"/>
    <col min="33" max="33" width="6.6640625" style="451" customWidth="1"/>
    <col min="34" max="34" width="10.88671875" style="456" customWidth="1"/>
    <col min="35" max="35" width="8.77734375" style="451" customWidth="1"/>
    <col min="36" max="36" width="9.109375" style="455" customWidth="1"/>
    <col min="37" max="37" width="6" style="451" customWidth="1"/>
    <col min="38" max="39" width="12.6640625" style="451" customWidth="1"/>
    <col min="40" max="40" width="12.6640625" style="418" customWidth="1"/>
    <col min="41" max="44" width="13.77734375" style="410" customWidth="1"/>
    <col min="45" max="45" width="5.6640625" style="410" customWidth="1"/>
    <col min="46" max="47" width="13.77734375" style="408" customWidth="1"/>
    <col min="48" max="48" width="5.6640625" style="410" customWidth="1"/>
    <col min="49" max="50" width="13.77734375" style="408" customWidth="1"/>
    <col min="51" max="51" width="5.6640625" style="410" customWidth="1"/>
    <col min="52" max="52" width="15.21875" style="408" customWidth="1"/>
    <col min="53" max="53" width="15.21875" style="410" customWidth="1"/>
    <col min="54" max="54" width="13.77734375" style="410" customWidth="1"/>
    <col min="55" max="55" width="8.6640625" style="414" customWidth="1"/>
    <col min="56" max="56" width="13.77734375" style="410" customWidth="1"/>
    <col min="57" max="57" width="8.6640625" style="410" customWidth="1"/>
    <col min="58" max="58" width="13.77734375" style="410" customWidth="1"/>
    <col min="59" max="59" width="8.6640625" style="410" customWidth="1"/>
    <col min="60" max="60" width="13.77734375" style="426" customWidth="1"/>
    <col min="61" max="64" width="13.77734375" style="410" customWidth="1"/>
    <col min="65" max="65" width="5.6640625" style="414" customWidth="1"/>
    <col min="66" max="67" width="13.77734375" style="410" customWidth="1"/>
    <col min="68" max="68" width="5.6640625" style="414" customWidth="1"/>
    <col min="69" max="70" width="13.77734375" style="408" customWidth="1"/>
    <col min="71" max="71" width="5.6640625" style="410" customWidth="1"/>
    <col min="72" max="72" width="13.77734375" style="410" customWidth="1"/>
    <col min="73" max="73" width="8.6640625" style="414" customWidth="1"/>
    <col min="74" max="74" width="13.77734375" style="410" customWidth="1"/>
    <col min="75" max="75" width="8.6640625" style="410" customWidth="1"/>
    <col min="76" max="76" width="13.77734375" style="410" customWidth="1"/>
    <col min="77" max="77" width="8.6640625" style="414" customWidth="1"/>
    <col min="78" max="78" width="19.88671875" style="32" customWidth="1"/>
    <col min="79" max="79" width="9.77734375" customWidth="1"/>
    <col min="80" max="80" width="18.33203125" customWidth="1"/>
    <col min="81" max="81" width="10.77734375" customWidth="1"/>
    <col min="82" max="82" width="13.33203125" customWidth="1"/>
    <col min="83" max="83" width="9" customWidth="1"/>
    <col min="84" max="84" width="11.44140625" style="29" customWidth="1"/>
    <col min="85" max="85" width="13.33203125" style="29" customWidth="1"/>
    <col min="86" max="87" width="14.5546875" style="29" customWidth="1"/>
    <col min="88" max="88" width="10.77734375" style="29" customWidth="1"/>
    <col min="89" max="89" width="6.88671875" style="29" customWidth="1"/>
    <col min="90" max="91" width="10.77734375" style="29" customWidth="1"/>
    <col min="92" max="92" width="5.77734375" style="29" customWidth="1"/>
    <col min="93" max="94" width="10.77734375" style="29" customWidth="1"/>
    <col min="95" max="95" width="5.77734375" style="29" customWidth="1"/>
    <col min="96" max="99" width="10.77734375" style="29" customWidth="1"/>
    <col min="100" max="100" width="5.77734375" style="458" customWidth="1"/>
    <col min="101" max="102" width="10.77734375" style="29" customWidth="1"/>
    <col min="103" max="103" width="5.77734375" style="458" customWidth="1"/>
    <col min="104" max="105" width="10.77734375" style="29" customWidth="1"/>
    <col min="106" max="106" width="5.77734375" style="458" customWidth="1"/>
    <col min="107" max="107" width="10.77734375" style="29" customWidth="1"/>
  </cols>
  <sheetData>
    <row r="1" spans="1:107" s="50" customFormat="1" ht="24.95" customHeight="1" thickBot="1">
      <c r="B1" s="51"/>
      <c r="C1" s="50" t="s">
        <v>2751</v>
      </c>
      <c r="D1" s="330" t="s">
        <v>2999</v>
      </c>
      <c r="E1" s="376"/>
      <c r="F1" s="465" t="s">
        <v>2998</v>
      </c>
      <c r="G1" s="466"/>
      <c r="H1" s="466"/>
      <c r="I1" s="466"/>
      <c r="J1" s="466"/>
      <c r="K1" s="466"/>
      <c r="L1" s="466"/>
      <c r="M1" s="466"/>
      <c r="N1" s="466"/>
      <c r="O1" s="466"/>
      <c r="P1" s="467"/>
      <c r="Q1" s="468" t="s">
        <v>2993</v>
      </c>
      <c r="R1" s="469"/>
      <c r="S1" s="470"/>
      <c r="T1" s="337" t="s">
        <v>2994</v>
      </c>
      <c r="U1" s="338">
        <v>1</v>
      </c>
      <c r="V1" s="339" t="s">
        <v>2995</v>
      </c>
      <c r="W1" s="340" t="e">
        <f>V2/T2</f>
        <v>#DIV/0!</v>
      </c>
      <c r="X1" s="339" t="s">
        <v>2996</v>
      </c>
      <c r="Y1" s="400" t="e">
        <f>X2/T2</f>
        <v>#DIV/0!</v>
      </c>
      <c r="Z1" s="437"/>
      <c r="AA1" s="437"/>
      <c r="AB1" s="438"/>
      <c r="AC1" s="439"/>
      <c r="AD1" s="437"/>
      <c r="AE1" s="440"/>
      <c r="AF1" s="437"/>
      <c r="AG1" s="437"/>
      <c r="AH1" s="438"/>
      <c r="AI1" s="437"/>
      <c r="AJ1" s="441"/>
      <c r="AK1" s="437"/>
      <c r="AL1" s="437"/>
      <c r="AM1" s="437"/>
      <c r="AN1" s="415">
        <v>1</v>
      </c>
      <c r="AO1" s="415">
        <v>2</v>
      </c>
      <c r="AP1" s="415">
        <v>3</v>
      </c>
      <c r="AQ1" s="415">
        <v>4</v>
      </c>
      <c r="AR1" s="415">
        <v>5</v>
      </c>
      <c r="AS1" s="415">
        <v>6</v>
      </c>
      <c r="AT1" s="415">
        <v>7</v>
      </c>
      <c r="AU1" s="415">
        <v>8</v>
      </c>
      <c r="AV1" s="415">
        <v>9</v>
      </c>
      <c r="AW1" s="415">
        <v>10</v>
      </c>
      <c r="AX1" s="415">
        <v>11</v>
      </c>
      <c r="AY1" s="415">
        <v>12</v>
      </c>
      <c r="AZ1" s="415">
        <v>13</v>
      </c>
      <c r="BA1" s="415">
        <v>14</v>
      </c>
      <c r="BB1" s="415">
        <v>15</v>
      </c>
      <c r="BC1" s="415">
        <v>16</v>
      </c>
      <c r="BD1" s="415">
        <v>17</v>
      </c>
      <c r="BE1" s="415">
        <v>18</v>
      </c>
      <c r="BF1" s="415">
        <v>19</v>
      </c>
      <c r="BG1" s="415">
        <v>20</v>
      </c>
      <c r="BH1" s="424"/>
      <c r="BI1" s="405"/>
      <c r="BJ1" s="405"/>
      <c r="BK1" s="405"/>
      <c r="BL1" s="405"/>
      <c r="BM1" s="411"/>
      <c r="BN1" s="405"/>
      <c r="BO1" s="405"/>
      <c r="BP1" s="411"/>
      <c r="BQ1" s="421"/>
      <c r="BR1" s="421"/>
      <c r="BS1" s="405"/>
      <c r="BT1" s="405"/>
      <c r="BU1" s="411"/>
      <c r="BV1" s="405"/>
      <c r="BW1" s="405"/>
      <c r="BX1" s="405"/>
      <c r="BY1" s="411"/>
      <c r="BZ1" s="53"/>
      <c r="CF1" s="54"/>
      <c r="CG1" s="54">
        <f>SUM(CG4:CG203)</f>
        <v>0</v>
      </c>
      <c r="CH1" s="54"/>
      <c r="CI1" s="54"/>
      <c r="CJ1" s="54"/>
      <c r="CK1" s="54"/>
      <c r="CL1" s="54"/>
      <c r="CM1" s="54"/>
      <c r="CN1" s="54"/>
      <c r="CO1" s="54"/>
      <c r="CP1" s="54"/>
      <c r="CQ1" s="54"/>
      <c r="CR1" s="54"/>
      <c r="CS1" s="54"/>
      <c r="CT1" s="54"/>
      <c r="CU1" s="54"/>
      <c r="CV1" s="461"/>
      <c r="CW1" s="54"/>
      <c r="CX1" s="54"/>
      <c r="CY1" s="461"/>
      <c r="CZ1" s="54"/>
      <c r="DA1" s="54"/>
      <c r="DB1" s="461"/>
      <c r="DC1" s="54"/>
    </row>
    <row r="2" spans="1:107" ht="16.5" thickBot="1">
      <c r="C2" s="471" t="s">
        <v>2706</v>
      </c>
      <c r="D2" s="473" t="s">
        <v>0</v>
      </c>
      <c r="E2" s="475" t="s">
        <v>1</v>
      </c>
      <c r="F2" s="331" t="s">
        <v>2707</v>
      </c>
      <c r="G2" s="183">
        <f t="shared" ref="G2:S2" si="0">SUM(G4:G203)</f>
        <v>0</v>
      </c>
      <c r="H2" s="183">
        <f t="shared" si="0"/>
        <v>0</v>
      </c>
      <c r="I2" s="183">
        <f t="shared" si="0"/>
        <v>0</v>
      </c>
      <c r="J2" s="304">
        <f t="shared" si="0"/>
        <v>0</v>
      </c>
      <c r="K2" s="183">
        <f t="shared" si="0"/>
        <v>0</v>
      </c>
      <c r="L2" s="183">
        <f t="shared" si="0"/>
        <v>0</v>
      </c>
      <c r="M2" s="199">
        <f t="shared" si="0"/>
        <v>0</v>
      </c>
      <c r="N2" s="183">
        <f t="shared" si="0"/>
        <v>0</v>
      </c>
      <c r="O2" s="183">
        <f t="shared" si="0"/>
        <v>0</v>
      </c>
      <c r="P2" s="332">
        <f t="shared" si="0"/>
        <v>0</v>
      </c>
      <c r="Q2" s="342">
        <f t="shared" si="0"/>
        <v>0</v>
      </c>
      <c r="R2" s="183">
        <f t="shared" si="0"/>
        <v>0</v>
      </c>
      <c r="S2" s="332">
        <f t="shared" si="0"/>
        <v>0</v>
      </c>
      <c r="T2" s="341">
        <f>IFERROR(I2/J2,)</f>
        <v>0</v>
      </c>
      <c r="U2" s="335">
        <f>J2</f>
        <v>0</v>
      </c>
      <c r="V2" s="336">
        <f>IFERROR(L2/M2,)</f>
        <v>0</v>
      </c>
      <c r="W2" s="335">
        <f>M2</f>
        <v>0</v>
      </c>
      <c r="X2" s="336">
        <f>IFERROR(O2/P2,)</f>
        <v>0</v>
      </c>
      <c r="Y2" s="401">
        <f>P2</f>
        <v>0</v>
      </c>
      <c r="Z2" s="442"/>
      <c r="AA2" s="442"/>
      <c r="AB2" s="443"/>
      <c r="AC2" s="444"/>
      <c r="AD2" s="442"/>
      <c r="AE2" s="445"/>
      <c r="AF2" s="442"/>
      <c r="AG2" s="442"/>
      <c r="AH2" s="443"/>
      <c r="AI2" s="442"/>
      <c r="AJ2" s="446"/>
      <c r="AK2" s="442"/>
      <c r="AL2" s="442"/>
      <c r="AM2" s="442"/>
      <c r="AN2" s="416"/>
      <c r="AO2" s="406"/>
      <c r="AP2" s="430">
        <f>SUM(AP4:AP203)</f>
        <v>0</v>
      </c>
      <c r="AQ2" s="430">
        <f t="shared" ref="AQ2:BY2" si="1">SUM(AQ4:AQ203)</f>
        <v>0</v>
      </c>
      <c r="AR2" s="430">
        <f t="shared" si="1"/>
        <v>0</v>
      </c>
      <c r="AS2" s="406">
        <f t="shared" si="1"/>
        <v>0</v>
      </c>
      <c r="AT2" s="430">
        <f t="shared" si="1"/>
        <v>0</v>
      </c>
      <c r="AU2" s="430">
        <f t="shared" si="1"/>
        <v>0</v>
      </c>
      <c r="AV2" s="406">
        <f t="shared" si="1"/>
        <v>0</v>
      </c>
      <c r="AW2" s="430">
        <f t="shared" si="1"/>
        <v>0</v>
      </c>
      <c r="AX2" s="430">
        <f t="shared" si="1"/>
        <v>0</v>
      </c>
      <c r="AY2" s="406">
        <f t="shared" si="1"/>
        <v>0</v>
      </c>
      <c r="AZ2" s="406">
        <f t="shared" si="1"/>
        <v>0</v>
      </c>
      <c r="BA2" s="406">
        <f t="shared" si="1"/>
        <v>0</v>
      </c>
      <c r="BB2" s="430">
        <f t="shared" si="1"/>
        <v>0</v>
      </c>
      <c r="BC2" s="406">
        <f t="shared" si="1"/>
        <v>0</v>
      </c>
      <c r="BD2" s="406">
        <f t="shared" si="1"/>
        <v>0</v>
      </c>
      <c r="BE2" s="406">
        <f t="shared" si="1"/>
        <v>0</v>
      </c>
      <c r="BF2" s="406">
        <f t="shared" si="1"/>
        <v>0</v>
      </c>
      <c r="BG2" s="406">
        <f t="shared" si="1"/>
        <v>0</v>
      </c>
      <c r="BH2" s="406"/>
      <c r="BI2" s="406">
        <f t="shared" si="1"/>
        <v>0</v>
      </c>
      <c r="BJ2" s="406">
        <f t="shared" si="1"/>
        <v>0</v>
      </c>
      <c r="BK2" s="406">
        <f t="shared" si="1"/>
        <v>0</v>
      </c>
      <c r="BL2" s="406">
        <f t="shared" si="1"/>
        <v>0</v>
      </c>
      <c r="BM2" s="406">
        <f t="shared" si="1"/>
        <v>0</v>
      </c>
      <c r="BN2" s="406">
        <f t="shared" si="1"/>
        <v>0</v>
      </c>
      <c r="BO2" s="406">
        <f t="shared" si="1"/>
        <v>0</v>
      </c>
      <c r="BP2" s="406">
        <f t="shared" si="1"/>
        <v>0</v>
      </c>
      <c r="BQ2" s="406">
        <f t="shared" si="1"/>
        <v>0</v>
      </c>
      <c r="BR2" s="406">
        <f t="shared" si="1"/>
        <v>0</v>
      </c>
      <c r="BS2" s="406">
        <f t="shared" si="1"/>
        <v>0</v>
      </c>
      <c r="BT2" s="406">
        <f t="shared" si="1"/>
        <v>0</v>
      </c>
      <c r="BU2" s="406">
        <f t="shared" si="1"/>
        <v>0</v>
      </c>
      <c r="BV2" s="406">
        <f t="shared" si="1"/>
        <v>0</v>
      </c>
      <c r="BW2" s="406">
        <f t="shared" si="1"/>
        <v>0</v>
      </c>
      <c r="BX2" s="406">
        <f t="shared" si="1"/>
        <v>0</v>
      </c>
      <c r="BY2" s="406">
        <f t="shared" si="1"/>
        <v>0</v>
      </c>
      <c r="CC2">
        <v>1</v>
      </c>
      <c r="CD2">
        <v>2</v>
      </c>
      <c r="CE2">
        <v>3</v>
      </c>
      <c r="CF2">
        <v>4</v>
      </c>
      <c r="CG2">
        <v>5</v>
      </c>
      <c r="CH2">
        <v>6</v>
      </c>
      <c r="CI2">
        <v>7</v>
      </c>
      <c r="CJ2">
        <v>8</v>
      </c>
      <c r="CK2">
        <v>9</v>
      </c>
      <c r="CL2">
        <v>10</v>
      </c>
      <c r="CM2">
        <v>11</v>
      </c>
      <c r="CN2">
        <v>12</v>
      </c>
      <c r="CO2">
        <v>13</v>
      </c>
      <c r="CP2">
        <v>14</v>
      </c>
      <c r="CQ2">
        <v>15</v>
      </c>
      <c r="CR2">
        <v>16</v>
      </c>
      <c r="CS2">
        <v>17</v>
      </c>
      <c r="CT2">
        <v>18</v>
      </c>
      <c r="CU2">
        <v>19</v>
      </c>
      <c r="CV2">
        <v>20</v>
      </c>
      <c r="CW2">
        <v>21</v>
      </c>
      <c r="CX2">
        <v>22</v>
      </c>
      <c r="CY2">
        <v>23</v>
      </c>
      <c r="CZ2">
        <v>24</v>
      </c>
      <c r="DA2">
        <v>25</v>
      </c>
      <c r="DB2">
        <v>26</v>
      </c>
      <c r="DC2">
        <v>27</v>
      </c>
    </row>
    <row r="3" spans="1:107" ht="16.5" thickBot="1">
      <c r="C3" s="472"/>
      <c r="D3" s="474"/>
      <c r="E3" s="476"/>
      <c r="F3" s="377" t="s">
        <v>2</v>
      </c>
      <c r="G3" s="262" t="s">
        <v>2970</v>
      </c>
      <c r="H3" s="188" t="s">
        <v>2843</v>
      </c>
      <c r="I3" s="188" t="s">
        <v>2844</v>
      </c>
      <c r="J3" s="305" t="s">
        <v>2850</v>
      </c>
      <c r="K3" s="189" t="s">
        <v>2845</v>
      </c>
      <c r="L3" s="189" t="s">
        <v>2846</v>
      </c>
      <c r="M3" s="204" t="s">
        <v>2851</v>
      </c>
      <c r="N3" s="190" t="s">
        <v>2847</v>
      </c>
      <c r="O3" s="190" t="s">
        <v>2848</v>
      </c>
      <c r="P3" s="353" t="s">
        <v>2852</v>
      </c>
      <c r="Q3" s="370" t="s">
        <v>2849</v>
      </c>
      <c r="R3" s="371" t="s">
        <v>2997</v>
      </c>
      <c r="S3" s="372" t="s">
        <v>2853</v>
      </c>
      <c r="T3" s="373" t="s">
        <v>2712</v>
      </c>
      <c r="U3" s="374" t="s">
        <v>2711</v>
      </c>
      <c r="V3" s="375" t="s">
        <v>2713</v>
      </c>
      <c r="W3" s="374" t="s">
        <v>2711</v>
      </c>
      <c r="X3" s="375" t="s">
        <v>2714</v>
      </c>
      <c r="Y3" s="402" t="s">
        <v>2711</v>
      </c>
      <c r="Z3" s="447" t="s">
        <v>3036</v>
      </c>
      <c r="AA3" s="447" t="s">
        <v>3037</v>
      </c>
      <c r="AB3" s="448" t="s">
        <v>3038</v>
      </c>
      <c r="AC3" s="449" t="s">
        <v>3038</v>
      </c>
      <c r="AD3" s="447"/>
      <c r="AE3" s="450" t="s">
        <v>3042</v>
      </c>
      <c r="AF3" s="447"/>
      <c r="AG3" s="447" t="s">
        <v>3041</v>
      </c>
      <c r="AH3" s="448" t="s">
        <v>3040</v>
      </c>
      <c r="AI3" s="447" t="s">
        <v>3039</v>
      </c>
      <c r="AJ3" s="447"/>
      <c r="AK3" s="447" t="s">
        <v>3041</v>
      </c>
      <c r="AL3" s="447" t="s">
        <v>3044</v>
      </c>
      <c r="AM3" s="447" t="s">
        <v>3043</v>
      </c>
      <c r="AN3" s="427" t="s">
        <v>3045</v>
      </c>
      <c r="AO3" s="428" t="s">
        <v>3046</v>
      </c>
      <c r="AP3" s="262" t="s">
        <v>2970</v>
      </c>
      <c r="AQ3" s="188" t="s">
        <v>2843</v>
      </c>
      <c r="AR3" s="188" t="s">
        <v>2844</v>
      </c>
      <c r="AS3" s="305" t="s">
        <v>2850</v>
      </c>
      <c r="AT3" s="189" t="s">
        <v>2845</v>
      </c>
      <c r="AU3" s="189" t="s">
        <v>2846</v>
      </c>
      <c r="AV3" s="204" t="s">
        <v>2851</v>
      </c>
      <c r="AW3" s="190" t="s">
        <v>2847</v>
      </c>
      <c r="AX3" s="190" t="s">
        <v>2848</v>
      </c>
      <c r="AY3" s="353" t="s">
        <v>2852</v>
      </c>
      <c r="AZ3" s="436" t="s">
        <v>3067</v>
      </c>
      <c r="BA3" s="435" t="s">
        <v>3066</v>
      </c>
      <c r="BB3" s="407" t="s">
        <v>3047</v>
      </c>
      <c r="BC3" s="412" t="s">
        <v>3050</v>
      </c>
      <c r="BD3" s="407" t="s">
        <v>3048</v>
      </c>
      <c r="BE3" s="407" t="s">
        <v>3051</v>
      </c>
      <c r="BF3" s="407" t="s">
        <v>3049</v>
      </c>
      <c r="BG3" s="407" t="s">
        <v>3052</v>
      </c>
      <c r="BH3" s="407"/>
      <c r="BI3" s="262" t="s">
        <v>2970</v>
      </c>
      <c r="BJ3" s="262" t="s">
        <v>3082</v>
      </c>
      <c r="BK3" s="188" t="s">
        <v>2843</v>
      </c>
      <c r="BL3" s="188" t="s">
        <v>2844</v>
      </c>
      <c r="BM3" s="429" t="s">
        <v>2850</v>
      </c>
      <c r="BN3" s="189" t="s">
        <v>2845</v>
      </c>
      <c r="BO3" s="189" t="s">
        <v>2846</v>
      </c>
      <c r="BP3" s="423" t="s">
        <v>2851</v>
      </c>
      <c r="BQ3" s="190" t="s">
        <v>2847</v>
      </c>
      <c r="BR3" s="190" t="s">
        <v>2848</v>
      </c>
      <c r="BS3" s="353" t="s">
        <v>2852</v>
      </c>
      <c r="BT3" s="407" t="s">
        <v>3047</v>
      </c>
      <c r="BU3" s="412" t="s">
        <v>3050</v>
      </c>
      <c r="BV3" s="407" t="s">
        <v>3048</v>
      </c>
      <c r="BW3" s="407" t="s">
        <v>3051</v>
      </c>
      <c r="BX3" s="407" t="s">
        <v>3049</v>
      </c>
      <c r="BY3" s="412" t="s">
        <v>3052</v>
      </c>
      <c r="BZ3" s="32" t="s">
        <v>3064</v>
      </c>
      <c r="CG3" s="457" t="s">
        <v>3068</v>
      </c>
      <c r="CH3" s="460" t="s">
        <v>3070</v>
      </c>
      <c r="CI3" s="460" t="s">
        <v>3069</v>
      </c>
      <c r="CJ3" s="460" t="s">
        <v>3071</v>
      </c>
      <c r="CK3" s="460" t="s">
        <v>3072</v>
      </c>
      <c r="CL3" s="460" t="s">
        <v>3073</v>
      </c>
      <c r="CM3" s="460" t="s">
        <v>3074</v>
      </c>
      <c r="CN3" s="460" t="s">
        <v>3075</v>
      </c>
      <c r="CO3" s="460" t="s">
        <v>3076</v>
      </c>
      <c r="CP3" s="460" t="s">
        <v>3079</v>
      </c>
      <c r="CQ3" s="460" t="s">
        <v>3080</v>
      </c>
      <c r="CR3" s="460" t="s">
        <v>3081</v>
      </c>
      <c r="CS3" s="459" t="s">
        <v>3077</v>
      </c>
      <c r="CT3" s="459" t="s">
        <v>3078</v>
      </c>
      <c r="CU3" s="459" t="s">
        <v>3071</v>
      </c>
      <c r="CV3" s="462" t="s">
        <v>3072</v>
      </c>
      <c r="CW3" s="459" t="s">
        <v>3073</v>
      </c>
      <c r="CX3" s="459" t="s">
        <v>3074</v>
      </c>
      <c r="CY3" s="462" t="s">
        <v>3075</v>
      </c>
      <c r="CZ3" s="459" t="s">
        <v>3076</v>
      </c>
      <c r="DA3" s="459" t="s">
        <v>3079</v>
      </c>
      <c r="DB3" s="462" t="s">
        <v>3080</v>
      </c>
      <c r="DC3" s="459" t="s">
        <v>3081</v>
      </c>
    </row>
    <row r="4" spans="1:107">
      <c r="A4">
        <f>ROW()-3</f>
        <v>1</v>
      </c>
      <c r="B4" s="33">
        <f t="shared" ref="B4:B11" si="2">IFERROR(VALUE(Z4&amp;AE4&amp;AA4),)</f>
        <v>0</v>
      </c>
      <c r="C4" s="368"/>
      <c r="D4" s="40"/>
      <c r="E4" s="48"/>
      <c r="F4" s="1"/>
      <c r="G4" s="208"/>
      <c r="H4" s="184"/>
      <c r="I4" s="184"/>
      <c r="J4" s="306"/>
      <c r="K4" s="184"/>
      <c r="L4" s="184"/>
      <c r="M4" s="201"/>
      <c r="N4" s="184"/>
      <c r="O4" s="184"/>
      <c r="P4" s="358"/>
      <c r="Q4" s="343">
        <f>H4+K4+N4</f>
        <v>0</v>
      </c>
      <c r="R4" s="333">
        <f>I4+L4+O4</f>
        <v>0</v>
      </c>
      <c r="S4" s="344">
        <f>J4+M4+P4</f>
        <v>0</v>
      </c>
      <c r="T4" s="348">
        <f>IFERROR(I4/J4,)</f>
        <v>0</v>
      </c>
      <c r="U4" s="334">
        <f>J4</f>
        <v>0</v>
      </c>
      <c r="V4" s="333">
        <f>IFERROR(L4/M4,)</f>
        <v>0</v>
      </c>
      <c r="W4" s="334">
        <f>M4</f>
        <v>0</v>
      </c>
      <c r="X4" s="333">
        <f>IFERROR(O4/P4,)</f>
        <v>0</v>
      </c>
      <c r="Y4" s="403">
        <f>P4</f>
        <v>0</v>
      </c>
      <c r="Z4" s="451">
        <f>IFERROR(VLOOKUP(C4,list!B$2:C$100,2,),)</f>
        <v>0</v>
      </c>
      <c r="AA4" s="451">
        <f>IFERROR(VLOOKUP(F4,list!G$1:H$60,2,),)</f>
        <v>0</v>
      </c>
      <c r="AB4" s="452">
        <f>IF($D4&gt;0,LEFT($D4,3),)</f>
        <v>0</v>
      </c>
      <c r="AC4" s="453">
        <f>IF(D4&gt;0,DBCS(AB4),)</f>
        <v>0</v>
      </c>
      <c r="AD4" s="451">
        <f>IFERROR(VLOOKUP(AC4,list!I$2:J$12,2,),)</f>
        <v>0</v>
      </c>
      <c r="AE4" s="452">
        <f>IFERROR(VALUE(AD4&amp;RIGHT(D4,7)),)</f>
        <v>0</v>
      </c>
      <c r="AF4" s="451">
        <f t="shared" ref="AF4:AF35" si="3">D4</f>
        <v>0</v>
      </c>
      <c r="AG4" s="451">
        <f>IF(COUNTIF($C$4:C4,C4)&gt;1,0,1)</f>
        <v>1</v>
      </c>
      <c r="AH4" s="454">
        <f t="shared" ref="AH4:AH11" si="4">IF(AG4&gt;0,Z4,)</f>
        <v>0</v>
      </c>
      <c r="AI4" s="451" t="str">
        <f t="shared" ref="AI4:AI35" si="5">IF(ISERR(SMALL(IF(FREQUENCY($AH$4:$AH$200,$AH$4:$AH$200),$AH$4:$AH$200),$A5)),"", SMALL(IF(FREQUENCY($AH$4:$AH$200,$AH$4:$AH$200),$AH$4:$AH$200),$A5))</f>
        <v/>
      </c>
      <c r="AJ4" s="455" t="str">
        <f>IFERROR(VLOOKUP(AI4,list!A$1:B$100,2,),"")</f>
        <v/>
      </c>
      <c r="AK4" s="451">
        <f>IF(COUNTIF($AE$4:$AE4,$AE4)&gt;1,0,1)</f>
        <v>1</v>
      </c>
      <c r="AL4" s="451">
        <f>VALUE(IF(AND(AE4&gt;0,AK4&gt;0),AE4,))</f>
        <v>0</v>
      </c>
      <c r="AM4" s="451" t="str">
        <f t="shared" ref="AM4:AM35" si="6">IF(ISERR(SMALL(IF(FREQUENCY($AL$4:$AL$200,$AL$4:$AL$200),$AL$4:$AL$200),$A5)),"", SMALL(IF(FREQUENCY($AL$4:$AL$200,$AL$4:$AL$200),$AL$4:$AL$200),$A5))</f>
        <v/>
      </c>
      <c r="AN4" s="417" t="e">
        <f>VLOOKUP(AM4,AE4:AF203,2,)</f>
        <v>#N/A</v>
      </c>
      <c r="AO4" s="420">
        <f t="shared" ref="AO4:AO35" si="7">IFERROR(VLOOKUP(AN4,D$4:E$203,2,),)</f>
        <v>0</v>
      </c>
      <c r="AP4" s="420">
        <f t="shared" ref="AP4:AP35" si="8">SUMIF($D$4:$D$203,$AN4,G$4:G$203)</f>
        <v>0</v>
      </c>
      <c r="AQ4" s="420">
        <f t="shared" ref="AQ4:AQ35" si="9">SUMIF($D$4:$D$203,$AN4,H$4:H$203)</f>
        <v>0</v>
      </c>
      <c r="AR4" s="420">
        <f t="shared" ref="AR4:AR35" si="10">SUMIF($D$4:$D$203,$AN4,I$4:I$203)</f>
        <v>0</v>
      </c>
      <c r="AS4" s="409">
        <f t="shared" ref="AS4:AS35" si="11">SUMIF($D$4:$D$203,$AN4,J$4:J$203)</f>
        <v>0</v>
      </c>
      <c r="AT4" s="422">
        <f t="shared" ref="AT4:AT35" si="12">SUMIF($D$4:$D$203,$AN4,K$4:K$203)</f>
        <v>0</v>
      </c>
      <c r="AU4" s="422">
        <f t="shared" ref="AU4:AU35" si="13">SUMIF($D$4:$D$203,$AN4,L$4:L$203)</f>
        <v>0</v>
      </c>
      <c r="AV4" s="409">
        <f t="shared" ref="AV4:AV35" si="14">SUMIF($D$4:$D$203,$AN4,M$4:M$203)</f>
        <v>0</v>
      </c>
      <c r="AW4" s="422">
        <f t="shared" ref="AW4:AW35" si="15">SUMIF($D$4:$D$203,$AN4,N$4:N$203)</f>
        <v>0</v>
      </c>
      <c r="AX4" s="422">
        <f t="shared" ref="AX4:AX35" si="16">SUMIF($D$4:$D$203,$AN4,O$4:O$203)</f>
        <v>0</v>
      </c>
      <c r="AY4" s="409">
        <f t="shared" ref="AY4:AY35" si="17">SUMIF($D$4:$D$203,$AN4,P$4:P$203)</f>
        <v>0</v>
      </c>
      <c r="AZ4" s="422">
        <f>AQ4+AT4+AW4</f>
        <v>0</v>
      </c>
      <c r="BA4" s="422">
        <f>AR4+AU4+AX4</f>
        <v>0</v>
      </c>
      <c r="BB4" s="420">
        <f>IFERROR(AR4/AS4,)</f>
        <v>0</v>
      </c>
      <c r="BC4" s="413">
        <f>AS4</f>
        <v>0</v>
      </c>
      <c r="BD4" s="420">
        <f>IFERROR(AU4/AV4,)</f>
        <v>0</v>
      </c>
      <c r="BE4" s="409">
        <f>AV4</f>
        <v>0</v>
      </c>
      <c r="BF4" s="420">
        <f>IFERROR(AX4/AY4,)</f>
        <v>0</v>
      </c>
      <c r="BG4" s="409">
        <f>AY4</f>
        <v>0</v>
      </c>
      <c r="BH4" s="425" t="str">
        <f t="shared" ref="BH4:BH35" si="18">AJ4</f>
        <v/>
      </c>
      <c r="BI4" s="420">
        <f>SUMIF($C$4:$C$203,$BH4,$G$4:$G$203)</f>
        <v>0</v>
      </c>
      <c r="BJ4" s="420">
        <f>SUMIF($C$4:$C$203,$BH4,$R$4:$R$203)</f>
        <v>0</v>
      </c>
      <c r="BK4" s="420">
        <f t="shared" ref="BK4:BK35" si="19">SUMIF($C$4:$C$203,$BH4,H$4:H$203)</f>
        <v>0</v>
      </c>
      <c r="BL4" s="420">
        <f t="shared" ref="BL4:BL35" si="20">SUMIF($C$4:$C$203,$BH4,I$4:I$203)</f>
        <v>0</v>
      </c>
      <c r="BM4" s="413">
        <f t="shared" ref="BM4:BM35" si="21">SUMIF($C$4:$C$203,$BH4,J$4:J$203)</f>
        <v>0</v>
      </c>
      <c r="BN4" s="420">
        <f t="shared" ref="BN4:BN35" si="22">SUMIF($C$4:$C$203,$BH4,K$4:K$203)</f>
        <v>0</v>
      </c>
      <c r="BO4" s="420">
        <f t="shared" ref="BO4:BO35" si="23">SUMIF($C$4:$C$203,$BH4,L$4:L$203)</f>
        <v>0</v>
      </c>
      <c r="BP4" s="413">
        <f t="shared" ref="BP4:BP35" si="24">SUMIF($C$4:$C$203,$BH4,M$4:M$203)</f>
        <v>0</v>
      </c>
      <c r="BQ4" s="422">
        <f t="shared" ref="BQ4:BQ35" si="25">SUMIF($C$4:$C$203,$BH4,N$4:N$203)</f>
        <v>0</v>
      </c>
      <c r="BR4" s="422">
        <f t="shared" ref="BR4:BR35" si="26">SUMIF($C$4:$C$203,$BH4,O$4:O$203)</f>
        <v>0</v>
      </c>
      <c r="BS4" s="413">
        <f t="shared" ref="BS4:BS35" si="27">SUMIF($C$4:$C$203,$BH4,P$4:P$203)</f>
        <v>0</v>
      </c>
      <c r="BT4" s="420">
        <f>IFERROR(BL4/BM4,)</f>
        <v>0</v>
      </c>
      <c r="BU4" s="413">
        <f>BM4</f>
        <v>0</v>
      </c>
      <c r="BV4" s="420">
        <f>IFERROR(BO4/BP4,)</f>
        <v>0</v>
      </c>
      <c r="BW4" s="409">
        <f>BP4</f>
        <v>0</v>
      </c>
      <c r="BX4" s="420">
        <f>IFERROR(BR4/BS4,)</f>
        <v>0</v>
      </c>
      <c r="BY4" s="413">
        <f>BS4</f>
        <v>0</v>
      </c>
      <c r="BZ4" s="32" t="str">
        <f>IF(ISERR(SMALL(IF(FREQUENCY($B$4:$B$200,$B$4:$B$200),$B$4:$B$200),$A5)),"", SMALL(IF(FREQUENCY($B$4:$B$200,$B$4:$B$200),$B$4:$B$200),$A5))</f>
        <v/>
      </c>
      <c r="CA4">
        <f>IFERROR(LEFT(BZ4,3)*1000+ROW()-3,)</f>
        <v>0</v>
      </c>
      <c r="CB4" s="32">
        <f>IF(CA4&gt;0,BZ4,)</f>
        <v>0</v>
      </c>
      <c r="CC4">
        <f t="shared" ref="CC4:CC35" si="28">IFERROR(VLOOKUP($CB4,$B$4:$G$203,2,),)</f>
        <v>0</v>
      </c>
      <c r="CD4">
        <f t="shared" ref="CD4:CD35" si="29">IFERROR(VLOOKUP($CB4,$B$4:$G$203,3,),)</f>
        <v>0</v>
      </c>
      <c r="CE4">
        <f t="shared" ref="CE4:CE35" si="30">IFERROR(VLOOKUP($CB4,$B$4:$G$203,4,),)</f>
        <v>0</v>
      </c>
      <c r="CF4" s="29">
        <f t="shared" ref="CF4:CF35" si="31">IFERROR(VLOOKUP($CB4,$B$4:$G$203,5,),)</f>
        <v>0</v>
      </c>
      <c r="CG4" s="29">
        <f t="shared" ref="CG4:CG35" si="32">IFERROR(VLOOKUP($CB4,$B$4:$G$203,6,),)</f>
        <v>0</v>
      </c>
      <c r="CH4" s="29">
        <f>SUMIF($CD$4:$CD$203,$CD4,$CG$4:$CG$203)</f>
        <v>0</v>
      </c>
      <c r="CI4" s="29">
        <f t="shared" ref="CI4:CI35" si="33">SUMIF($D$4:$D$203,$CD4,$R$4:$R$203)</f>
        <v>0</v>
      </c>
      <c r="CJ4" s="29">
        <f t="shared" ref="CJ4:CJ35" si="34">SUMIF($D$4:$D$203,$CD4,$I$4:$I$203)</f>
        <v>0</v>
      </c>
      <c r="CK4" s="458">
        <f t="shared" ref="CK4:CK35" si="35">IFERROR(SUMIF($D$4:$D$203,$CD4,$J$4:$J$203),)</f>
        <v>0</v>
      </c>
      <c r="CL4" s="29">
        <f>IFERROR(CJ4/CK4,)</f>
        <v>0</v>
      </c>
      <c r="CM4" s="29">
        <f t="shared" ref="CM4:CM35" si="36">SUMIF($D$4:$D$203,$CD4,$L$4:$L$203)</f>
        <v>0</v>
      </c>
      <c r="CN4" s="458">
        <f t="shared" ref="CN4:CN35" si="37">SUMIF($D$4:$D$203,$CD4,$M$4:$M$203)</f>
        <v>0</v>
      </c>
      <c r="CO4" s="29">
        <f>IFERROR(CM4/CN4,)</f>
        <v>0</v>
      </c>
      <c r="CP4" s="29">
        <f t="shared" ref="CP4:CP35" si="38">SUMIF($D$4:$D$203,$CD4,$O$4:$O$203)</f>
        <v>0</v>
      </c>
      <c r="CQ4" s="458">
        <f t="shared" ref="CQ4:CQ35" si="39">SUMIF($D$4:$D$203,$CD4,$P$4:$P$203)</f>
        <v>0</v>
      </c>
      <c r="CR4" s="29">
        <f>IFERROR(CP4/CQ4,)</f>
        <v>0</v>
      </c>
      <c r="CS4" s="29">
        <f>SUMIF($CC$4:$CC$203,$CC4,$CG$4:$CG$203)</f>
        <v>0</v>
      </c>
      <c r="CT4" s="29">
        <f>SUMIF($CC$4:$CC$203,$CC4,$CI$4:$CI$203)</f>
        <v>0</v>
      </c>
      <c r="CU4" s="29">
        <f>SUMIF($CC$4:$CC$203,$CC4,$CJ$4:$CJ$203)</f>
        <v>0</v>
      </c>
      <c r="CV4" s="458">
        <f>SUMIF($CC$4:$CC$203,$CC4,$CK$4:$CK$203)</f>
        <v>0</v>
      </c>
      <c r="CW4" s="29">
        <f>IFERROR(CU4/CV4,)</f>
        <v>0</v>
      </c>
      <c r="CX4" s="29">
        <f>SUMIF($CC$4:$CC$203,$CC4,$CM$4:$CM$203)</f>
        <v>0</v>
      </c>
      <c r="CY4" s="458">
        <f>SUMIF($CC$4:$CC$203,$CC4,$CN$4:$CN$203)</f>
        <v>0</v>
      </c>
      <c r="CZ4" s="29">
        <f>IFERROR(CX4/CY4,)</f>
        <v>0</v>
      </c>
      <c r="DA4" s="29">
        <f>SUMIF($CC$4:$CC$203,$CC4,$CP$4:$CP$203)</f>
        <v>0</v>
      </c>
      <c r="DB4" s="458">
        <f>SUMIF($CC$4:$CC$203,$CC4,$CQ$4:$CQ$203)</f>
        <v>0</v>
      </c>
      <c r="DC4" s="29">
        <f>IFERROR(DA4/DB4,)</f>
        <v>0</v>
      </c>
    </row>
    <row r="5" spans="1:107">
      <c r="A5">
        <f t="shared" ref="A5:A68" si="40">ROW()-3</f>
        <v>2</v>
      </c>
      <c r="B5" s="33">
        <f t="shared" si="2"/>
        <v>0</v>
      </c>
      <c r="C5" s="368"/>
      <c r="D5" s="40"/>
      <c r="E5" s="48"/>
      <c r="F5" s="1"/>
      <c r="G5" s="208"/>
      <c r="H5" s="184"/>
      <c r="I5" s="184"/>
      <c r="J5" s="184"/>
      <c r="K5" s="184"/>
      <c r="L5" s="184"/>
      <c r="M5" s="184"/>
      <c r="N5" s="184"/>
      <c r="O5" s="184"/>
      <c r="P5" s="184"/>
      <c r="Q5" s="343">
        <f t="shared" ref="Q5:Q14" si="41">H5+K5+N5</f>
        <v>0</v>
      </c>
      <c r="R5" s="333">
        <f t="shared" ref="R5:R6" si="42">I5+L5+O5</f>
        <v>0</v>
      </c>
      <c r="S5" s="344">
        <f t="shared" ref="S5:S6" si="43">J5+M5+P5</f>
        <v>0</v>
      </c>
      <c r="T5" s="348">
        <f t="shared" ref="T5" si="44">IFERROR(I5/J5,)</f>
        <v>0</v>
      </c>
      <c r="U5" s="334">
        <f t="shared" ref="U5" si="45">J5</f>
        <v>0</v>
      </c>
      <c r="V5" s="333">
        <f t="shared" ref="V5" si="46">IFERROR(L5/M5,)</f>
        <v>0</v>
      </c>
      <c r="W5" s="334">
        <f t="shared" ref="W5" si="47">M5</f>
        <v>0</v>
      </c>
      <c r="X5" s="333">
        <f t="shared" ref="X5" si="48">IFERROR(O5/P5,)</f>
        <v>0</v>
      </c>
      <c r="Y5" s="403">
        <f t="shared" ref="Y5" si="49">P5</f>
        <v>0</v>
      </c>
      <c r="Z5" s="451">
        <f>IFERROR(VLOOKUP(C5,list!B$2:C$100,2,),)</f>
        <v>0</v>
      </c>
      <c r="AA5" s="451">
        <f>IFERROR(VLOOKUP(F5,list!G$1:H$60,2,),)</f>
        <v>0</v>
      </c>
      <c r="AB5" s="452">
        <f>IF($D5&gt;0,LEFT($D5,3),)</f>
        <v>0</v>
      </c>
      <c r="AC5" s="453">
        <f t="shared" ref="AC5:AC68" si="50">IF(D5&gt;0,DBCS(AB5),)</f>
        <v>0</v>
      </c>
      <c r="AD5" s="451">
        <f>IFERROR(VLOOKUP(AC5,list!I$2:J$12,2,),)</f>
        <v>0</v>
      </c>
      <c r="AE5" s="452">
        <f t="shared" ref="AE5:AE68" si="51">IFERROR(VALUE(AD5&amp;RIGHT(D5,7)),)</f>
        <v>0</v>
      </c>
      <c r="AF5" s="451">
        <f t="shared" si="3"/>
        <v>0</v>
      </c>
      <c r="AG5" s="451">
        <f>IF(COUNTIF($C$4:C5,C5)&gt;1,0,1)</f>
        <v>1</v>
      </c>
      <c r="AH5" s="454">
        <f t="shared" si="4"/>
        <v>0</v>
      </c>
      <c r="AI5" s="451" t="str">
        <f t="shared" si="5"/>
        <v/>
      </c>
      <c r="AJ5" s="455" t="str">
        <f>IFERROR(VLOOKUP(AI5,list!A$1:B$100,2,),"")</f>
        <v/>
      </c>
      <c r="AK5" s="451">
        <f>IF(COUNTIF($AE$4:$AE5,$AE5)&gt;1,0,1)</f>
        <v>0</v>
      </c>
      <c r="AL5" s="451">
        <f>VALUE(IF(AND(AE5&gt;0,AK5&gt;0),AE5,))</f>
        <v>0</v>
      </c>
      <c r="AM5" s="451" t="str">
        <f t="shared" si="6"/>
        <v/>
      </c>
      <c r="AN5" s="417">
        <f t="shared" ref="AN5:AN36" si="52">IFERROR(VLOOKUP(AM5,AE$4:AF$203,2,),)</f>
        <v>0</v>
      </c>
      <c r="AO5" s="420">
        <f t="shared" si="7"/>
        <v>0</v>
      </c>
      <c r="AP5" s="420">
        <f t="shared" si="8"/>
        <v>0</v>
      </c>
      <c r="AQ5" s="420">
        <f t="shared" si="9"/>
        <v>0</v>
      </c>
      <c r="AR5" s="420">
        <f t="shared" si="10"/>
        <v>0</v>
      </c>
      <c r="AS5" s="409">
        <f t="shared" si="11"/>
        <v>0</v>
      </c>
      <c r="AT5" s="422">
        <f t="shared" si="12"/>
        <v>0</v>
      </c>
      <c r="AU5" s="422">
        <f t="shared" si="13"/>
        <v>0</v>
      </c>
      <c r="AV5" s="409">
        <f t="shared" si="14"/>
        <v>0</v>
      </c>
      <c r="AW5" s="422">
        <f t="shared" si="15"/>
        <v>0</v>
      </c>
      <c r="AX5" s="422">
        <f t="shared" si="16"/>
        <v>0</v>
      </c>
      <c r="AY5" s="409">
        <f t="shared" si="17"/>
        <v>0</v>
      </c>
      <c r="AZ5" s="422">
        <f t="shared" ref="AZ5:AZ68" si="53">AQ5+AT5+AW5</f>
        <v>0</v>
      </c>
      <c r="BA5" s="422">
        <f t="shared" ref="BA5:BA68" si="54">AR5+AU5+AX5</f>
        <v>0</v>
      </c>
      <c r="BB5" s="420">
        <f t="shared" ref="BB5:BB11" si="55">IFERROR(AR5/AS5,)</f>
        <v>0</v>
      </c>
      <c r="BC5" s="413">
        <f t="shared" ref="BC5:BC68" si="56">AS5</f>
        <v>0</v>
      </c>
      <c r="BD5" s="420">
        <f t="shared" ref="BD5:BD11" si="57">IFERROR(AU5/AV5,)</f>
        <v>0</v>
      </c>
      <c r="BE5" s="409">
        <f t="shared" ref="BE5:BE68" si="58">AV5</f>
        <v>0</v>
      </c>
      <c r="BF5" s="420">
        <f t="shared" ref="BF5:BF11" si="59">IFERROR(AX5/AY5,)</f>
        <v>0</v>
      </c>
      <c r="BG5" s="409">
        <f t="shared" ref="BG5:BG68" si="60">AY5</f>
        <v>0</v>
      </c>
      <c r="BH5" s="425" t="str">
        <f t="shared" si="18"/>
        <v/>
      </c>
      <c r="BI5" s="420">
        <f t="shared" ref="BI5:BI36" si="61">SUMIF(C$4:C$203,$BH5,G$4:G$203)</f>
        <v>0</v>
      </c>
      <c r="BJ5" s="420">
        <f t="shared" ref="BJ5:BJ68" si="62">SUMIF($C$4:$C$203,$BH5,$R$4:$R$203)</f>
        <v>0</v>
      </c>
      <c r="BK5" s="420">
        <f t="shared" si="19"/>
        <v>0</v>
      </c>
      <c r="BL5" s="420">
        <f t="shared" si="20"/>
        <v>0</v>
      </c>
      <c r="BM5" s="413">
        <f t="shared" si="21"/>
        <v>0</v>
      </c>
      <c r="BN5" s="420">
        <f t="shared" si="22"/>
        <v>0</v>
      </c>
      <c r="BO5" s="420">
        <f t="shared" si="23"/>
        <v>0</v>
      </c>
      <c r="BP5" s="413">
        <f t="shared" si="24"/>
        <v>0</v>
      </c>
      <c r="BQ5" s="422">
        <f t="shared" si="25"/>
        <v>0</v>
      </c>
      <c r="BR5" s="422">
        <f t="shared" si="26"/>
        <v>0</v>
      </c>
      <c r="BS5" s="413">
        <f t="shared" si="27"/>
        <v>0</v>
      </c>
      <c r="BT5" s="420">
        <f t="shared" ref="BT5:BT68" si="63">IFERROR(BL5/BM5,)</f>
        <v>0</v>
      </c>
      <c r="BU5" s="413">
        <f t="shared" ref="BU5:BU68" si="64">BM5</f>
        <v>0</v>
      </c>
      <c r="BV5" s="420">
        <f t="shared" ref="BV5:BV68" si="65">IFERROR(BO5/BP5,)</f>
        <v>0</v>
      </c>
      <c r="BW5" s="409">
        <f t="shared" ref="BW5:BW68" si="66">BP5</f>
        <v>0</v>
      </c>
      <c r="BX5" s="420">
        <f t="shared" ref="BX5:BX68" si="67">IFERROR(BR5/BS5,)</f>
        <v>0</v>
      </c>
      <c r="BY5" s="413">
        <f t="shared" ref="BY5:BY68" si="68">BS5</f>
        <v>0</v>
      </c>
      <c r="BZ5" s="32" t="str">
        <f t="shared" ref="BZ5:BZ22" si="69">IF(ISERR(SMALL(IF(FREQUENCY($B$4:$B$200,$B$4:$B$200),$B$4:$B$200),$A6)),"", SMALL(IF(FREQUENCY($B$4:$B$200,$B$4:$B$200),$B$4:$B$200),$A6))</f>
        <v/>
      </c>
      <c r="CA5">
        <f t="shared" ref="CA5:CA68" si="70">IFERROR(LEFT(BZ5,3)*1000+ROW()-3,)</f>
        <v>0</v>
      </c>
      <c r="CB5" s="32">
        <f t="shared" ref="CB5:CB22" si="71">IF(CA5&gt;0,BZ5,)</f>
        <v>0</v>
      </c>
      <c r="CC5">
        <f t="shared" si="28"/>
        <v>0</v>
      </c>
      <c r="CD5">
        <f t="shared" si="29"/>
        <v>0</v>
      </c>
      <c r="CE5">
        <f t="shared" si="30"/>
        <v>0</v>
      </c>
      <c r="CF5" s="29">
        <f t="shared" si="31"/>
        <v>0</v>
      </c>
      <c r="CG5" s="29">
        <f t="shared" si="32"/>
        <v>0</v>
      </c>
      <c r="CH5" s="29">
        <f t="shared" ref="CH5:CH68" si="72">SUMIF($CD$4:$CD$203,$CD5,$CG$4:$CG$203)</f>
        <v>0</v>
      </c>
      <c r="CI5" s="29">
        <f t="shared" si="33"/>
        <v>0</v>
      </c>
      <c r="CJ5" s="29">
        <f t="shared" si="34"/>
        <v>0</v>
      </c>
      <c r="CK5" s="458">
        <f t="shared" si="35"/>
        <v>0</v>
      </c>
      <c r="CL5" s="29">
        <f t="shared" ref="CL5:CL68" si="73">IFERROR(CJ5/CK5,)</f>
        <v>0</v>
      </c>
      <c r="CM5" s="29">
        <f t="shared" si="36"/>
        <v>0</v>
      </c>
      <c r="CN5" s="458">
        <f t="shared" si="37"/>
        <v>0</v>
      </c>
      <c r="CO5" s="29">
        <f t="shared" ref="CO5:CO68" si="74">IFERROR(CM5/CN5,)</f>
        <v>0</v>
      </c>
      <c r="CP5" s="29">
        <f t="shared" si="38"/>
        <v>0</v>
      </c>
      <c r="CQ5" s="458">
        <f t="shared" si="39"/>
        <v>0</v>
      </c>
      <c r="CR5" s="29">
        <f t="shared" ref="CR5:CR68" si="75">IFERROR(CP5/CQ5,)</f>
        <v>0</v>
      </c>
      <c r="CS5" s="29">
        <f t="shared" ref="CS5:CS68" si="76">SUMIF($CC$4:$CC$203,$CC5,$CG$4:$CG$203)</f>
        <v>0</v>
      </c>
      <c r="CT5" s="29">
        <f t="shared" ref="CT5:CT68" si="77">SUMIF($CC$4:$CC$203,$CC5,$CI$4:$CI$203)</f>
        <v>0</v>
      </c>
      <c r="CU5" s="29">
        <f t="shared" ref="CU5:CU68" si="78">SUMIF($CC$4:$CC$203,$CC5,$CJ$4:$CJ$203)</f>
        <v>0</v>
      </c>
      <c r="CV5" s="458">
        <f t="shared" ref="CV5:CV68" si="79">SUMIF($CC$4:$CC$203,$CC5,$CK$4:$CK$203)</f>
        <v>0</v>
      </c>
      <c r="CW5" s="29">
        <f t="shared" ref="CW5:CW68" si="80">IFERROR(CU5/CV5,)</f>
        <v>0</v>
      </c>
      <c r="CX5" s="29">
        <f t="shared" ref="CX5:CX68" si="81">SUMIF($CC$4:$CC$203,$CC5,$CM$4:$CM$203)</f>
        <v>0</v>
      </c>
      <c r="CY5" s="458">
        <f t="shared" ref="CY5:CY68" si="82">SUMIF($CC$4:$CC$203,$CC5,$CN$4:$CN$203)</f>
        <v>0</v>
      </c>
      <c r="CZ5" s="29">
        <f t="shared" ref="CZ5:CZ68" si="83">IFERROR(CX5/CY5,)</f>
        <v>0</v>
      </c>
      <c r="DA5" s="29">
        <f t="shared" ref="DA5:DA68" si="84">SUMIF($CC$4:$CC$203,$CC5,$CP$4:$CP$203)</f>
        <v>0</v>
      </c>
      <c r="DB5" s="458">
        <f t="shared" ref="DB5:DB68" si="85">SUMIF($CC$4:$CC$203,$CC5,$CQ$4:$CQ$203)</f>
        <v>0</v>
      </c>
      <c r="DC5" s="29">
        <f t="shared" ref="DC5:DC68" si="86">IFERROR(DA5/DB5,)</f>
        <v>0</v>
      </c>
    </row>
    <row r="6" spans="1:107">
      <c r="A6">
        <f t="shared" si="40"/>
        <v>3</v>
      </c>
      <c r="B6" s="33">
        <f t="shared" si="2"/>
        <v>0</v>
      </c>
      <c r="C6" s="368"/>
      <c r="D6" s="40"/>
      <c r="E6" s="48"/>
      <c r="F6" s="1"/>
      <c r="G6" s="208"/>
      <c r="H6" s="184"/>
      <c r="I6" s="184"/>
      <c r="J6" s="184"/>
      <c r="K6" s="184"/>
      <c r="L6" s="184"/>
      <c r="M6" s="184"/>
      <c r="N6" s="184"/>
      <c r="O6" s="184"/>
      <c r="P6" s="184"/>
      <c r="Q6" s="343">
        <f t="shared" si="41"/>
        <v>0</v>
      </c>
      <c r="R6" s="333">
        <f t="shared" si="42"/>
        <v>0</v>
      </c>
      <c r="S6" s="344">
        <f t="shared" si="43"/>
        <v>0</v>
      </c>
      <c r="T6" s="348">
        <f t="shared" ref="T6:T14" si="87">IFERROR(I6/J6,)</f>
        <v>0</v>
      </c>
      <c r="U6" s="334">
        <f t="shared" ref="U6:U14" si="88">J6</f>
        <v>0</v>
      </c>
      <c r="V6" s="333">
        <f t="shared" ref="V6:V14" si="89">IFERROR(L6/M6,)</f>
        <v>0</v>
      </c>
      <c r="W6" s="334">
        <f t="shared" ref="W6:W14" si="90">M6</f>
        <v>0</v>
      </c>
      <c r="X6" s="333">
        <f t="shared" ref="X6:X14" si="91">IFERROR(O6/P6,)</f>
        <v>0</v>
      </c>
      <c r="Y6" s="403">
        <f t="shared" ref="Y6:Y14" si="92">P6</f>
        <v>0</v>
      </c>
      <c r="Z6" s="451">
        <f>IFERROR(VLOOKUP(C6,list!B$2:C$100,2,),)</f>
        <v>0</v>
      </c>
      <c r="AA6" s="451">
        <f>IFERROR(VLOOKUP(F6,list!G$1:H$60,2,),)</f>
        <v>0</v>
      </c>
      <c r="AB6" s="452">
        <f t="shared" ref="AB6:AB68" si="93">IF($D6&gt;0,LEFT($D6,3),)</f>
        <v>0</v>
      </c>
      <c r="AC6" s="453">
        <f t="shared" si="50"/>
        <v>0</v>
      </c>
      <c r="AD6" s="451">
        <f>IFERROR(VLOOKUP(AC6,list!I$2:J$12,2,),)</f>
        <v>0</v>
      </c>
      <c r="AE6" s="452">
        <f t="shared" si="51"/>
        <v>0</v>
      </c>
      <c r="AF6" s="451">
        <f t="shared" si="3"/>
        <v>0</v>
      </c>
      <c r="AG6" s="451">
        <f>IF(COUNTIF($C$4:C6,C6)&gt;1,0,1)</f>
        <v>1</v>
      </c>
      <c r="AH6" s="454">
        <f t="shared" si="4"/>
        <v>0</v>
      </c>
      <c r="AI6" s="451" t="str">
        <f t="shared" si="5"/>
        <v/>
      </c>
      <c r="AJ6" s="455" t="str">
        <f>IFERROR(VLOOKUP(AI6,list!A$1:B$100,2,),"")</f>
        <v/>
      </c>
      <c r="AK6" s="451">
        <f>IF(COUNTIF($AE$4:$AE6,$AE6)&gt;1,0,1)</f>
        <v>0</v>
      </c>
      <c r="AL6" s="451">
        <f>VALUE(IF(AND(AE6&gt;0,AK6&gt;0),AE6,))</f>
        <v>0</v>
      </c>
      <c r="AM6" s="451" t="str">
        <f t="shared" si="6"/>
        <v/>
      </c>
      <c r="AN6" s="417">
        <f t="shared" si="52"/>
        <v>0</v>
      </c>
      <c r="AO6" s="420">
        <f t="shared" si="7"/>
        <v>0</v>
      </c>
      <c r="AP6" s="420">
        <f t="shared" si="8"/>
        <v>0</v>
      </c>
      <c r="AQ6" s="420">
        <f t="shared" si="9"/>
        <v>0</v>
      </c>
      <c r="AR6" s="420">
        <f t="shared" si="10"/>
        <v>0</v>
      </c>
      <c r="AS6" s="409">
        <f t="shared" si="11"/>
        <v>0</v>
      </c>
      <c r="AT6" s="422">
        <f t="shared" si="12"/>
        <v>0</v>
      </c>
      <c r="AU6" s="422">
        <f t="shared" si="13"/>
        <v>0</v>
      </c>
      <c r="AV6" s="409">
        <f t="shared" si="14"/>
        <v>0</v>
      </c>
      <c r="AW6" s="422">
        <f t="shared" si="15"/>
        <v>0</v>
      </c>
      <c r="AX6" s="422">
        <f t="shared" si="16"/>
        <v>0</v>
      </c>
      <c r="AY6" s="409">
        <f t="shared" si="17"/>
        <v>0</v>
      </c>
      <c r="AZ6" s="422">
        <f t="shared" si="53"/>
        <v>0</v>
      </c>
      <c r="BA6" s="422">
        <f t="shared" si="54"/>
        <v>0</v>
      </c>
      <c r="BB6" s="420">
        <f t="shared" si="55"/>
        <v>0</v>
      </c>
      <c r="BC6" s="413">
        <f t="shared" si="56"/>
        <v>0</v>
      </c>
      <c r="BD6" s="420">
        <f t="shared" si="57"/>
        <v>0</v>
      </c>
      <c r="BE6" s="409">
        <f t="shared" si="58"/>
        <v>0</v>
      </c>
      <c r="BF6" s="420">
        <f t="shared" si="59"/>
        <v>0</v>
      </c>
      <c r="BG6" s="409">
        <f t="shared" si="60"/>
        <v>0</v>
      </c>
      <c r="BH6" s="425" t="str">
        <f t="shared" si="18"/>
        <v/>
      </c>
      <c r="BI6" s="420">
        <f t="shared" si="61"/>
        <v>0</v>
      </c>
      <c r="BJ6" s="420">
        <f t="shared" si="62"/>
        <v>0</v>
      </c>
      <c r="BK6" s="420">
        <f t="shared" si="19"/>
        <v>0</v>
      </c>
      <c r="BL6" s="420">
        <f t="shared" si="20"/>
        <v>0</v>
      </c>
      <c r="BM6" s="413">
        <f t="shared" si="21"/>
        <v>0</v>
      </c>
      <c r="BN6" s="420">
        <f t="shared" si="22"/>
        <v>0</v>
      </c>
      <c r="BO6" s="420">
        <f t="shared" si="23"/>
        <v>0</v>
      </c>
      <c r="BP6" s="413">
        <f t="shared" si="24"/>
        <v>0</v>
      </c>
      <c r="BQ6" s="422">
        <f t="shared" si="25"/>
        <v>0</v>
      </c>
      <c r="BR6" s="422">
        <f t="shared" si="26"/>
        <v>0</v>
      </c>
      <c r="BS6" s="413">
        <f t="shared" si="27"/>
        <v>0</v>
      </c>
      <c r="BT6" s="420">
        <f t="shared" si="63"/>
        <v>0</v>
      </c>
      <c r="BU6" s="413">
        <f t="shared" si="64"/>
        <v>0</v>
      </c>
      <c r="BV6" s="420">
        <f t="shared" si="65"/>
        <v>0</v>
      </c>
      <c r="BW6" s="409">
        <f t="shared" si="66"/>
        <v>0</v>
      </c>
      <c r="BX6" s="420">
        <f t="shared" si="67"/>
        <v>0</v>
      </c>
      <c r="BY6" s="413">
        <f t="shared" si="68"/>
        <v>0</v>
      </c>
      <c r="BZ6" s="32" t="str">
        <f t="shared" si="69"/>
        <v/>
      </c>
      <c r="CA6">
        <f t="shared" si="70"/>
        <v>0</v>
      </c>
      <c r="CB6" s="32">
        <f t="shared" si="71"/>
        <v>0</v>
      </c>
      <c r="CC6">
        <f t="shared" si="28"/>
        <v>0</v>
      </c>
      <c r="CD6">
        <f t="shared" si="29"/>
        <v>0</v>
      </c>
      <c r="CE6">
        <f t="shared" si="30"/>
        <v>0</v>
      </c>
      <c r="CF6" s="29">
        <f t="shared" si="31"/>
        <v>0</v>
      </c>
      <c r="CG6" s="29">
        <f t="shared" si="32"/>
        <v>0</v>
      </c>
      <c r="CH6" s="29">
        <f t="shared" si="72"/>
        <v>0</v>
      </c>
      <c r="CI6" s="29">
        <f t="shared" si="33"/>
        <v>0</v>
      </c>
      <c r="CJ6" s="29">
        <f t="shared" si="34"/>
        <v>0</v>
      </c>
      <c r="CK6" s="458">
        <f t="shared" si="35"/>
        <v>0</v>
      </c>
      <c r="CL6" s="29">
        <f t="shared" si="73"/>
        <v>0</v>
      </c>
      <c r="CM6" s="29">
        <f t="shared" si="36"/>
        <v>0</v>
      </c>
      <c r="CN6" s="458">
        <f t="shared" si="37"/>
        <v>0</v>
      </c>
      <c r="CO6" s="29">
        <f t="shared" si="74"/>
        <v>0</v>
      </c>
      <c r="CP6" s="29">
        <f t="shared" si="38"/>
        <v>0</v>
      </c>
      <c r="CQ6" s="458">
        <f t="shared" si="39"/>
        <v>0</v>
      </c>
      <c r="CR6" s="29">
        <f t="shared" si="75"/>
        <v>0</v>
      </c>
      <c r="CS6" s="29">
        <f t="shared" si="76"/>
        <v>0</v>
      </c>
      <c r="CT6" s="29">
        <f t="shared" si="77"/>
        <v>0</v>
      </c>
      <c r="CU6" s="29">
        <f t="shared" si="78"/>
        <v>0</v>
      </c>
      <c r="CV6" s="458">
        <f t="shared" si="79"/>
        <v>0</v>
      </c>
      <c r="CW6" s="29">
        <f t="shared" si="80"/>
        <v>0</v>
      </c>
      <c r="CX6" s="29">
        <f t="shared" si="81"/>
        <v>0</v>
      </c>
      <c r="CY6" s="458">
        <f t="shared" si="82"/>
        <v>0</v>
      </c>
      <c r="CZ6" s="29">
        <f t="shared" si="83"/>
        <v>0</v>
      </c>
      <c r="DA6" s="29">
        <f t="shared" si="84"/>
        <v>0</v>
      </c>
      <c r="DB6" s="458">
        <f t="shared" si="85"/>
        <v>0</v>
      </c>
      <c r="DC6" s="29">
        <f t="shared" si="86"/>
        <v>0</v>
      </c>
    </row>
    <row r="7" spans="1:107">
      <c r="A7">
        <f t="shared" si="40"/>
        <v>4</v>
      </c>
      <c r="B7" s="33">
        <f t="shared" si="2"/>
        <v>0</v>
      </c>
      <c r="C7" s="368"/>
      <c r="D7" s="40"/>
      <c r="E7" s="48"/>
      <c r="F7" s="1"/>
      <c r="G7" s="208"/>
      <c r="H7" s="184"/>
      <c r="I7" s="184"/>
      <c r="J7" s="306"/>
      <c r="K7" s="184"/>
      <c r="L7" s="184"/>
      <c r="M7" s="201"/>
      <c r="N7" s="184"/>
      <c r="O7" s="184"/>
      <c r="P7" s="358"/>
      <c r="Q7" s="343">
        <f t="shared" si="41"/>
        <v>0</v>
      </c>
      <c r="R7" s="333">
        <f t="shared" ref="R7:R14" si="94">I7+L7+O7</f>
        <v>0</v>
      </c>
      <c r="S7" s="344">
        <f t="shared" ref="S7:S14" si="95">J7+M7+P7</f>
        <v>0</v>
      </c>
      <c r="T7" s="348">
        <f t="shared" si="87"/>
        <v>0</v>
      </c>
      <c r="U7" s="334">
        <f t="shared" si="88"/>
        <v>0</v>
      </c>
      <c r="V7" s="333">
        <f t="shared" si="89"/>
        <v>0</v>
      </c>
      <c r="W7" s="334">
        <f t="shared" si="90"/>
        <v>0</v>
      </c>
      <c r="X7" s="333">
        <f t="shared" si="91"/>
        <v>0</v>
      </c>
      <c r="Y7" s="403">
        <f t="shared" si="92"/>
        <v>0</v>
      </c>
      <c r="Z7" s="451">
        <f>IFERROR(VLOOKUP(C7,list!B$2:C$100,2,),)</f>
        <v>0</v>
      </c>
      <c r="AA7" s="451">
        <f>IFERROR(VLOOKUP(F7,list!G$1:H$60,2,),)</f>
        <v>0</v>
      </c>
      <c r="AB7" s="452">
        <f t="shared" si="93"/>
        <v>0</v>
      </c>
      <c r="AC7" s="453">
        <f t="shared" si="50"/>
        <v>0</v>
      </c>
      <c r="AD7" s="451">
        <f>IFERROR(VLOOKUP(AC7,list!I$2:J$12,2,),)</f>
        <v>0</v>
      </c>
      <c r="AE7" s="452">
        <f t="shared" si="51"/>
        <v>0</v>
      </c>
      <c r="AF7" s="451">
        <f t="shared" si="3"/>
        <v>0</v>
      </c>
      <c r="AG7" s="451">
        <f>IF(COUNTIF($C$4:C7,C7)&gt;1,0,1)</f>
        <v>1</v>
      </c>
      <c r="AH7" s="454">
        <f t="shared" si="4"/>
        <v>0</v>
      </c>
      <c r="AI7" s="451" t="str">
        <f t="shared" si="5"/>
        <v/>
      </c>
      <c r="AJ7" s="455" t="str">
        <f>IFERROR(VLOOKUP(AI7,list!A$1:B$100,2,),"")</f>
        <v/>
      </c>
      <c r="AK7" s="451">
        <f>IF(COUNTIF($AE$4:$AE7,$AE7)&gt;1,0,1)</f>
        <v>0</v>
      </c>
      <c r="AL7" s="451">
        <f>VALUE(IF(AND(AE7&gt;0,AK7&gt;0),AE7,))</f>
        <v>0</v>
      </c>
      <c r="AM7" s="451" t="str">
        <f t="shared" si="6"/>
        <v/>
      </c>
      <c r="AN7" s="417">
        <f t="shared" si="52"/>
        <v>0</v>
      </c>
      <c r="AO7" s="420">
        <f t="shared" si="7"/>
        <v>0</v>
      </c>
      <c r="AP7" s="420">
        <f t="shared" si="8"/>
        <v>0</v>
      </c>
      <c r="AQ7" s="420">
        <f t="shared" si="9"/>
        <v>0</v>
      </c>
      <c r="AR7" s="420">
        <f t="shared" si="10"/>
        <v>0</v>
      </c>
      <c r="AS7" s="409">
        <f t="shared" si="11"/>
        <v>0</v>
      </c>
      <c r="AT7" s="422">
        <f t="shared" si="12"/>
        <v>0</v>
      </c>
      <c r="AU7" s="422">
        <f t="shared" si="13"/>
        <v>0</v>
      </c>
      <c r="AV7" s="409">
        <f t="shared" si="14"/>
        <v>0</v>
      </c>
      <c r="AW7" s="422">
        <f t="shared" si="15"/>
        <v>0</v>
      </c>
      <c r="AX7" s="422">
        <f t="shared" si="16"/>
        <v>0</v>
      </c>
      <c r="AY7" s="409">
        <f t="shared" si="17"/>
        <v>0</v>
      </c>
      <c r="AZ7" s="422">
        <f t="shared" si="53"/>
        <v>0</v>
      </c>
      <c r="BA7" s="422">
        <f t="shared" si="54"/>
        <v>0</v>
      </c>
      <c r="BB7" s="420">
        <f t="shared" si="55"/>
        <v>0</v>
      </c>
      <c r="BC7" s="413">
        <f t="shared" si="56"/>
        <v>0</v>
      </c>
      <c r="BD7" s="420">
        <f t="shared" si="57"/>
        <v>0</v>
      </c>
      <c r="BE7" s="409">
        <f t="shared" si="58"/>
        <v>0</v>
      </c>
      <c r="BF7" s="420">
        <f t="shared" si="59"/>
        <v>0</v>
      </c>
      <c r="BG7" s="409">
        <f t="shared" si="60"/>
        <v>0</v>
      </c>
      <c r="BH7" s="425" t="str">
        <f t="shared" si="18"/>
        <v/>
      </c>
      <c r="BI7" s="420">
        <f t="shared" si="61"/>
        <v>0</v>
      </c>
      <c r="BJ7" s="420">
        <f t="shared" si="62"/>
        <v>0</v>
      </c>
      <c r="BK7" s="420">
        <f t="shared" si="19"/>
        <v>0</v>
      </c>
      <c r="BL7" s="420">
        <f t="shared" si="20"/>
        <v>0</v>
      </c>
      <c r="BM7" s="413">
        <f t="shared" si="21"/>
        <v>0</v>
      </c>
      <c r="BN7" s="420">
        <f t="shared" si="22"/>
        <v>0</v>
      </c>
      <c r="BO7" s="420">
        <f t="shared" si="23"/>
        <v>0</v>
      </c>
      <c r="BP7" s="413">
        <f t="shared" si="24"/>
        <v>0</v>
      </c>
      <c r="BQ7" s="422">
        <f t="shared" si="25"/>
        <v>0</v>
      </c>
      <c r="BR7" s="422">
        <f t="shared" si="26"/>
        <v>0</v>
      </c>
      <c r="BS7" s="413">
        <f t="shared" si="27"/>
        <v>0</v>
      </c>
      <c r="BT7" s="420">
        <f t="shared" si="63"/>
        <v>0</v>
      </c>
      <c r="BU7" s="413">
        <f t="shared" si="64"/>
        <v>0</v>
      </c>
      <c r="BV7" s="420">
        <f t="shared" si="65"/>
        <v>0</v>
      </c>
      <c r="BW7" s="409">
        <f t="shared" si="66"/>
        <v>0</v>
      </c>
      <c r="BX7" s="420">
        <f t="shared" si="67"/>
        <v>0</v>
      </c>
      <c r="BY7" s="413">
        <f t="shared" si="68"/>
        <v>0</v>
      </c>
      <c r="BZ7" s="32" t="str">
        <f t="shared" si="69"/>
        <v/>
      </c>
      <c r="CA7">
        <f t="shared" si="70"/>
        <v>0</v>
      </c>
      <c r="CB7" s="32">
        <f t="shared" si="71"/>
        <v>0</v>
      </c>
      <c r="CC7">
        <f t="shared" si="28"/>
        <v>0</v>
      </c>
      <c r="CD7">
        <f t="shared" si="29"/>
        <v>0</v>
      </c>
      <c r="CE7">
        <f t="shared" si="30"/>
        <v>0</v>
      </c>
      <c r="CF7" s="29">
        <f t="shared" si="31"/>
        <v>0</v>
      </c>
      <c r="CG7" s="29">
        <f t="shared" si="32"/>
        <v>0</v>
      </c>
      <c r="CH7" s="29">
        <f t="shared" si="72"/>
        <v>0</v>
      </c>
      <c r="CI7" s="29">
        <f t="shared" si="33"/>
        <v>0</v>
      </c>
      <c r="CJ7" s="29">
        <f t="shared" si="34"/>
        <v>0</v>
      </c>
      <c r="CK7" s="458">
        <f t="shared" si="35"/>
        <v>0</v>
      </c>
      <c r="CL7" s="29">
        <f t="shared" si="73"/>
        <v>0</v>
      </c>
      <c r="CM7" s="29">
        <f t="shared" si="36"/>
        <v>0</v>
      </c>
      <c r="CN7" s="458">
        <f t="shared" si="37"/>
        <v>0</v>
      </c>
      <c r="CO7" s="29">
        <f t="shared" si="74"/>
        <v>0</v>
      </c>
      <c r="CP7" s="29">
        <f t="shared" si="38"/>
        <v>0</v>
      </c>
      <c r="CQ7" s="458">
        <f t="shared" si="39"/>
        <v>0</v>
      </c>
      <c r="CR7" s="29">
        <f t="shared" si="75"/>
        <v>0</v>
      </c>
      <c r="CS7" s="29">
        <f t="shared" si="76"/>
        <v>0</v>
      </c>
      <c r="CT7" s="29">
        <f t="shared" si="77"/>
        <v>0</v>
      </c>
      <c r="CU7" s="29">
        <f t="shared" si="78"/>
        <v>0</v>
      </c>
      <c r="CV7" s="458">
        <f t="shared" si="79"/>
        <v>0</v>
      </c>
      <c r="CW7" s="29">
        <f t="shared" si="80"/>
        <v>0</v>
      </c>
      <c r="CX7" s="29">
        <f t="shared" si="81"/>
        <v>0</v>
      </c>
      <c r="CY7" s="458">
        <f t="shared" si="82"/>
        <v>0</v>
      </c>
      <c r="CZ7" s="29">
        <f t="shared" si="83"/>
        <v>0</v>
      </c>
      <c r="DA7" s="29">
        <f t="shared" si="84"/>
        <v>0</v>
      </c>
      <c r="DB7" s="458">
        <f t="shared" si="85"/>
        <v>0</v>
      </c>
      <c r="DC7" s="29">
        <f t="shared" si="86"/>
        <v>0</v>
      </c>
    </row>
    <row r="8" spans="1:107">
      <c r="A8">
        <f t="shared" si="40"/>
        <v>5</v>
      </c>
      <c r="B8" s="33">
        <f t="shared" si="2"/>
        <v>0</v>
      </c>
      <c r="C8" s="368"/>
      <c r="D8" s="40"/>
      <c r="E8" s="48"/>
      <c r="F8" s="1"/>
      <c r="G8" s="208"/>
      <c r="H8" s="184"/>
      <c r="I8" s="184"/>
      <c r="J8" s="306"/>
      <c r="K8" s="184"/>
      <c r="L8" s="184"/>
      <c r="M8" s="201"/>
      <c r="N8" s="184"/>
      <c r="O8" s="184"/>
      <c r="P8" s="358"/>
      <c r="Q8" s="343">
        <f t="shared" si="41"/>
        <v>0</v>
      </c>
      <c r="R8" s="333">
        <f t="shared" si="94"/>
        <v>0</v>
      </c>
      <c r="S8" s="344">
        <f t="shared" si="95"/>
        <v>0</v>
      </c>
      <c r="T8" s="348">
        <f t="shared" si="87"/>
        <v>0</v>
      </c>
      <c r="U8" s="334">
        <f t="shared" si="88"/>
        <v>0</v>
      </c>
      <c r="V8" s="333">
        <f t="shared" si="89"/>
        <v>0</v>
      </c>
      <c r="W8" s="334">
        <f t="shared" si="90"/>
        <v>0</v>
      </c>
      <c r="X8" s="333">
        <f t="shared" si="91"/>
        <v>0</v>
      </c>
      <c r="Y8" s="403">
        <f t="shared" si="92"/>
        <v>0</v>
      </c>
      <c r="Z8" s="451">
        <f>IFERROR(VLOOKUP(C8,list!B$2:C$100,2,),)</f>
        <v>0</v>
      </c>
      <c r="AA8" s="451">
        <f>IFERROR(VLOOKUP(F8,list!G$1:H$60,2,),)</f>
        <v>0</v>
      </c>
      <c r="AB8" s="452">
        <f t="shared" si="93"/>
        <v>0</v>
      </c>
      <c r="AC8" s="453">
        <f t="shared" si="50"/>
        <v>0</v>
      </c>
      <c r="AD8" s="451">
        <f>IFERROR(VLOOKUP(AC8,list!I$2:J$12,2,),)</f>
        <v>0</v>
      </c>
      <c r="AE8" s="452">
        <f t="shared" si="51"/>
        <v>0</v>
      </c>
      <c r="AF8" s="451">
        <f t="shared" si="3"/>
        <v>0</v>
      </c>
      <c r="AG8" s="451">
        <f>IF(COUNTIF($C$4:C8,C8)&gt;1,0,1)</f>
        <v>1</v>
      </c>
      <c r="AH8" s="454">
        <f t="shared" si="4"/>
        <v>0</v>
      </c>
      <c r="AI8" s="451" t="str">
        <f t="shared" si="5"/>
        <v/>
      </c>
      <c r="AJ8" s="455" t="str">
        <f>IFERROR(VLOOKUP(AI8,list!A$1:B$100,2,),"")</f>
        <v/>
      </c>
      <c r="AK8" s="451">
        <f>IF(COUNTIF($AE$4:$AE8,$AE8)&gt;1,0,1)</f>
        <v>0</v>
      </c>
      <c r="AL8" s="451">
        <f>VALUE(IF(AND(AE8&gt;0,AK8&gt;0),AE8,))</f>
        <v>0</v>
      </c>
      <c r="AM8" s="451" t="str">
        <f t="shared" si="6"/>
        <v/>
      </c>
      <c r="AN8" s="417">
        <f t="shared" si="52"/>
        <v>0</v>
      </c>
      <c r="AO8" s="420">
        <f t="shared" si="7"/>
        <v>0</v>
      </c>
      <c r="AP8" s="420">
        <f t="shared" si="8"/>
        <v>0</v>
      </c>
      <c r="AQ8" s="420">
        <f t="shared" si="9"/>
        <v>0</v>
      </c>
      <c r="AR8" s="420">
        <f t="shared" si="10"/>
        <v>0</v>
      </c>
      <c r="AS8" s="409">
        <f t="shared" si="11"/>
        <v>0</v>
      </c>
      <c r="AT8" s="422">
        <f t="shared" si="12"/>
        <v>0</v>
      </c>
      <c r="AU8" s="422">
        <f t="shared" si="13"/>
        <v>0</v>
      </c>
      <c r="AV8" s="409">
        <f t="shared" si="14"/>
        <v>0</v>
      </c>
      <c r="AW8" s="422">
        <f t="shared" si="15"/>
        <v>0</v>
      </c>
      <c r="AX8" s="422">
        <f t="shared" si="16"/>
        <v>0</v>
      </c>
      <c r="AY8" s="409">
        <f t="shared" si="17"/>
        <v>0</v>
      </c>
      <c r="AZ8" s="422">
        <f t="shared" si="53"/>
        <v>0</v>
      </c>
      <c r="BA8" s="422">
        <f t="shared" si="54"/>
        <v>0</v>
      </c>
      <c r="BB8" s="420">
        <f t="shared" si="55"/>
        <v>0</v>
      </c>
      <c r="BC8" s="413">
        <f t="shared" si="56"/>
        <v>0</v>
      </c>
      <c r="BD8" s="420">
        <f t="shared" si="57"/>
        <v>0</v>
      </c>
      <c r="BE8" s="409">
        <f t="shared" si="58"/>
        <v>0</v>
      </c>
      <c r="BF8" s="420">
        <f t="shared" si="59"/>
        <v>0</v>
      </c>
      <c r="BG8" s="409">
        <f t="shared" si="60"/>
        <v>0</v>
      </c>
      <c r="BH8" s="425" t="str">
        <f t="shared" si="18"/>
        <v/>
      </c>
      <c r="BI8" s="420">
        <f t="shared" si="61"/>
        <v>0</v>
      </c>
      <c r="BJ8" s="420">
        <f t="shared" si="62"/>
        <v>0</v>
      </c>
      <c r="BK8" s="420">
        <f t="shared" si="19"/>
        <v>0</v>
      </c>
      <c r="BL8" s="420">
        <f t="shared" si="20"/>
        <v>0</v>
      </c>
      <c r="BM8" s="413">
        <f t="shared" si="21"/>
        <v>0</v>
      </c>
      <c r="BN8" s="420">
        <f t="shared" si="22"/>
        <v>0</v>
      </c>
      <c r="BO8" s="420">
        <f t="shared" si="23"/>
        <v>0</v>
      </c>
      <c r="BP8" s="413">
        <f t="shared" si="24"/>
        <v>0</v>
      </c>
      <c r="BQ8" s="422">
        <f t="shared" si="25"/>
        <v>0</v>
      </c>
      <c r="BR8" s="422">
        <f t="shared" si="26"/>
        <v>0</v>
      </c>
      <c r="BS8" s="413">
        <f t="shared" si="27"/>
        <v>0</v>
      </c>
      <c r="BT8" s="420">
        <f t="shared" si="63"/>
        <v>0</v>
      </c>
      <c r="BU8" s="413">
        <f t="shared" si="64"/>
        <v>0</v>
      </c>
      <c r="BV8" s="420">
        <f t="shared" si="65"/>
        <v>0</v>
      </c>
      <c r="BW8" s="409">
        <f t="shared" si="66"/>
        <v>0</v>
      </c>
      <c r="BX8" s="420">
        <f t="shared" si="67"/>
        <v>0</v>
      </c>
      <c r="BY8" s="413">
        <f t="shared" si="68"/>
        <v>0</v>
      </c>
      <c r="BZ8" s="32" t="str">
        <f t="shared" si="69"/>
        <v/>
      </c>
      <c r="CA8">
        <f t="shared" si="70"/>
        <v>0</v>
      </c>
      <c r="CB8" s="32">
        <f t="shared" si="71"/>
        <v>0</v>
      </c>
      <c r="CC8">
        <f t="shared" si="28"/>
        <v>0</v>
      </c>
      <c r="CD8">
        <f t="shared" si="29"/>
        <v>0</v>
      </c>
      <c r="CE8">
        <f t="shared" si="30"/>
        <v>0</v>
      </c>
      <c r="CF8" s="29">
        <f t="shared" si="31"/>
        <v>0</v>
      </c>
      <c r="CG8" s="29">
        <f t="shared" si="32"/>
        <v>0</v>
      </c>
      <c r="CH8" s="29">
        <f t="shared" si="72"/>
        <v>0</v>
      </c>
      <c r="CI8" s="29">
        <f t="shared" si="33"/>
        <v>0</v>
      </c>
      <c r="CJ8" s="29">
        <f t="shared" si="34"/>
        <v>0</v>
      </c>
      <c r="CK8" s="458">
        <f t="shared" si="35"/>
        <v>0</v>
      </c>
      <c r="CL8" s="29">
        <f t="shared" si="73"/>
        <v>0</v>
      </c>
      <c r="CM8" s="29">
        <f t="shared" si="36"/>
        <v>0</v>
      </c>
      <c r="CN8" s="458">
        <f t="shared" si="37"/>
        <v>0</v>
      </c>
      <c r="CO8" s="29">
        <f t="shared" si="74"/>
        <v>0</v>
      </c>
      <c r="CP8" s="29">
        <f t="shared" si="38"/>
        <v>0</v>
      </c>
      <c r="CQ8" s="458">
        <f t="shared" si="39"/>
        <v>0</v>
      </c>
      <c r="CR8" s="29">
        <f t="shared" si="75"/>
        <v>0</v>
      </c>
      <c r="CS8" s="29">
        <f t="shared" si="76"/>
        <v>0</v>
      </c>
      <c r="CT8" s="29">
        <f t="shared" si="77"/>
        <v>0</v>
      </c>
      <c r="CU8" s="29">
        <f t="shared" si="78"/>
        <v>0</v>
      </c>
      <c r="CV8" s="458">
        <f t="shared" si="79"/>
        <v>0</v>
      </c>
      <c r="CW8" s="29">
        <f t="shared" si="80"/>
        <v>0</v>
      </c>
      <c r="CX8" s="29">
        <f t="shared" si="81"/>
        <v>0</v>
      </c>
      <c r="CY8" s="458">
        <f t="shared" si="82"/>
        <v>0</v>
      </c>
      <c r="CZ8" s="29">
        <f t="shared" si="83"/>
        <v>0</v>
      </c>
      <c r="DA8" s="29">
        <f t="shared" si="84"/>
        <v>0</v>
      </c>
      <c r="DB8" s="458">
        <f t="shared" si="85"/>
        <v>0</v>
      </c>
      <c r="DC8" s="29">
        <f t="shared" si="86"/>
        <v>0</v>
      </c>
    </row>
    <row r="9" spans="1:107">
      <c r="A9">
        <f t="shared" si="40"/>
        <v>6</v>
      </c>
      <c r="B9" s="33">
        <f t="shared" si="2"/>
        <v>0</v>
      </c>
      <c r="C9" s="368"/>
      <c r="D9" s="40"/>
      <c r="E9" s="48"/>
      <c r="F9" s="1"/>
      <c r="G9" s="208"/>
      <c r="H9" s="184"/>
      <c r="I9" s="184"/>
      <c r="J9" s="306"/>
      <c r="K9" s="184"/>
      <c r="L9" s="184"/>
      <c r="M9" s="201"/>
      <c r="N9" s="184"/>
      <c r="O9" s="184"/>
      <c r="P9" s="358"/>
      <c r="Q9" s="343">
        <f t="shared" si="41"/>
        <v>0</v>
      </c>
      <c r="R9" s="333">
        <f t="shared" si="94"/>
        <v>0</v>
      </c>
      <c r="S9" s="344">
        <f t="shared" si="95"/>
        <v>0</v>
      </c>
      <c r="T9" s="348">
        <f t="shared" si="87"/>
        <v>0</v>
      </c>
      <c r="U9" s="334">
        <f t="shared" si="88"/>
        <v>0</v>
      </c>
      <c r="V9" s="333">
        <f t="shared" si="89"/>
        <v>0</v>
      </c>
      <c r="W9" s="334">
        <f t="shared" si="90"/>
        <v>0</v>
      </c>
      <c r="X9" s="333">
        <f t="shared" si="91"/>
        <v>0</v>
      </c>
      <c r="Y9" s="403">
        <f t="shared" si="92"/>
        <v>0</v>
      </c>
      <c r="Z9" s="451">
        <f>IFERROR(VLOOKUP(C9,list!B$2:C$100,2,),)</f>
        <v>0</v>
      </c>
      <c r="AA9" s="451">
        <f>IFERROR(VLOOKUP(F9,list!G$1:H$60,2,),)</f>
        <v>0</v>
      </c>
      <c r="AB9" s="452">
        <f t="shared" si="93"/>
        <v>0</v>
      </c>
      <c r="AC9" s="453">
        <f t="shared" si="50"/>
        <v>0</v>
      </c>
      <c r="AD9" s="451">
        <f>IFERROR(VLOOKUP(AC9,list!I$2:J$12,2,),)</f>
        <v>0</v>
      </c>
      <c r="AE9" s="452">
        <f t="shared" si="51"/>
        <v>0</v>
      </c>
      <c r="AF9" s="451">
        <f t="shared" si="3"/>
        <v>0</v>
      </c>
      <c r="AG9" s="451">
        <f>IF(COUNTIF($C$4:C9,C9)&gt;1,0,1)</f>
        <v>1</v>
      </c>
      <c r="AH9" s="454">
        <f t="shared" si="4"/>
        <v>0</v>
      </c>
      <c r="AI9" s="451" t="str">
        <f t="shared" si="5"/>
        <v/>
      </c>
      <c r="AJ9" s="455" t="str">
        <f>IFERROR(VLOOKUP(AI9,list!A$1:B$100,2,),"")</f>
        <v/>
      </c>
      <c r="AK9" s="451">
        <f>IF(COUNTIF($AE$4:$AE9,$AE9)&gt;1,0,1)</f>
        <v>0</v>
      </c>
      <c r="AL9" s="451">
        <f t="shared" ref="AL9:AL17" si="96">VALUE(IF(AND(AE9&gt;0,AK9&gt;0),AE9,))</f>
        <v>0</v>
      </c>
      <c r="AM9" s="451" t="str">
        <f t="shared" si="6"/>
        <v/>
      </c>
      <c r="AN9" s="417">
        <f t="shared" si="52"/>
        <v>0</v>
      </c>
      <c r="AO9" s="420">
        <f t="shared" si="7"/>
        <v>0</v>
      </c>
      <c r="AP9" s="420">
        <f t="shared" si="8"/>
        <v>0</v>
      </c>
      <c r="AQ9" s="420">
        <f t="shared" si="9"/>
        <v>0</v>
      </c>
      <c r="AR9" s="420">
        <f t="shared" si="10"/>
        <v>0</v>
      </c>
      <c r="AS9" s="409">
        <f t="shared" si="11"/>
        <v>0</v>
      </c>
      <c r="AT9" s="422">
        <f t="shared" si="12"/>
        <v>0</v>
      </c>
      <c r="AU9" s="422">
        <f t="shared" si="13"/>
        <v>0</v>
      </c>
      <c r="AV9" s="409">
        <f t="shared" si="14"/>
        <v>0</v>
      </c>
      <c r="AW9" s="422">
        <f t="shared" si="15"/>
        <v>0</v>
      </c>
      <c r="AX9" s="422">
        <f t="shared" si="16"/>
        <v>0</v>
      </c>
      <c r="AY9" s="409">
        <f t="shared" si="17"/>
        <v>0</v>
      </c>
      <c r="AZ9" s="422">
        <f t="shared" si="53"/>
        <v>0</v>
      </c>
      <c r="BA9" s="422">
        <f t="shared" si="54"/>
        <v>0</v>
      </c>
      <c r="BB9" s="420">
        <f t="shared" si="55"/>
        <v>0</v>
      </c>
      <c r="BC9" s="413">
        <f t="shared" si="56"/>
        <v>0</v>
      </c>
      <c r="BD9" s="420">
        <f t="shared" si="57"/>
        <v>0</v>
      </c>
      <c r="BE9" s="409">
        <f t="shared" si="58"/>
        <v>0</v>
      </c>
      <c r="BF9" s="420">
        <f t="shared" si="59"/>
        <v>0</v>
      </c>
      <c r="BG9" s="409">
        <f t="shared" si="60"/>
        <v>0</v>
      </c>
      <c r="BH9" s="425" t="str">
        <f t="shared" si="18"/>
        <v/>
      </c>
      <c r="BI9" s="420">
        <f t="shared" si="61"/>
        <v>0</v>
      </c>
      <c r="BJ9" s="420">
        <f t="shared" si="62"/>
        <v>0</v>
      </c>
      <c r="BK9" s="420">
        <f t="shared" si="19"/>
        <v>0</v>
      </c>
      <c r="BL9" s="420">
        <f t="shared" si="20"/>
        <v>0</v>
      </c>
      <c r="BM9" s="413">
        <f t="shared" si="21"/>
        <v>0</v>
      </c>
      <c r="BN9" s="420">
        <f t="shared" si="22"/>
        <v>0</v>
      </c>
      <c r="BO9" s="420">
        <f t="shared" si="23"/>
        <v>0</v>
      </c>
      <c r="BP9" s="413">
        <f t="shared" si="24"/>
        <v>0</v>
      </c>
      <c r="BQ9" s="422">
        <f t="shared" si="25"/>
        <v>0</v>
      </c>
      <c r="BR9" s="422">
        <f t="shared" si="26"/>
        <v>0</v>
      </c>
      <c r="BS9" s="413">
        <f t="shared" si="27"/>
        <v>0</v>
      </c>
      <c r="BT9" s="420">
        <f t="shared" si="63"/>
        <v>0</v>
      </c>
      <c r="BU9" s="413">
        <f t="shared" si="64"/>
        <v>0</v>
      </c>
      <c r="BV9" s="420">
        <f t="shared" si="65"/>
        <v>0</v>
      </c>
      <c r="BW9" s="409">
        <f t="shared" si="66"/>
        <v>0</v>
      </c>
      <c r="BX9" s="420">
        <f t="shared" si="67"/>
        <v>0</v>
      </c>
      <c r="BY9" s="413">
        <f t="shared" si="68"/>
        <v>0</v>
      </c>
      <c r="BZ9" s="32" t="str">
        <f t="shared" si="69"/>
        <v/>
      </c>
      <c r="CA9">
        <f t="shared" si="70"/>
        <v>0</v>
      </c>
      <c r="CB9" s="32">
        <f t="shared" si="71"/>
        <v>0</v>
      </c>
      <c r="CC9">
        <f t="shared" si="28"/>
        <v>0</v>
      </c>
      <c r="CD9">
        <f t="shared" si="29"/>
        <v>0</v>
      </c>
      <c r="CE9">
        <f t="shared" si="30"/>
        <v>0</v>
      </c>
      <c r="CF9" s="29">
        <f t="shared" si="31"/>
        <v>0</v>
      </c>
      <c r="CG9" s="29">
        <f t="shared" si="32"/>
        <v>0</v>
      </c>
      <c r="CH9" s="29">
        <f t="shared" si="72"/>
        <v>0</v>
      </c>
      <c r="CI9" s="29">
        <f t="shared" si="33"/>
        <v>0</v>
      </c>
      <c r="CJ9" s="29">
        <f t="shared" si="34"/>
        <v>0</v>
      </c>
      <c r="CK9" s="458">
        <f t="shared" si="35"/>
        <v>0</v>
      </c>
      <c r="CL9" s="29">
        <f t="shared" si="73"/>
        <v>0</v>
      </c>
      <c r="CM9" s="29">
        <f t="shared" si="36"/>
        <v>0</v>
      </c>
      <c r="CN9" s="458">
        <f t="shared" si="37"/>
        <v>0</v>
      </c>
      <c r="CO9" s="29">
        <f t="shared" si="74"/>
        <v>0</v>
      </c>
      <c r="CP9" s="29">
        <f t="shared" si="38"/>
        <v>0</v>
      </c>
      <c r="CQ9" s="458">
        <f t="shared" si="39"/>
        <v>0</v>
      </c>
      <c r="CR9" s="29">
        <f t="shared" si="75"/>
        <v>0</v>
      </c>
      <c r="CS9" s="29">
        <f t="shared" si="76"/>
        <v>0</v>
      </c>
      <c r="CT9" s="29">
        <f t="shared" si="77"/>
        <v>0</v>
      </c>
      <c r="CU9" s="29">
        <f t="shared" si="78"/>
        <v>0</v>
      </c>
      <c r="CV9" s="458">
        <f t="shared" si="79"/>
        <v>0</v>
      </c>
      <c r="CW9" s="29">
        <f t="shared" si="80"/>
        <v>0</v>
      </c>
      <c r="CX9" s="29">
        <f t="shared" si="81"/>
        <v>0</v>
      </c>
      <c r="CY9" s="458">
        <f t="shared" si="82"/>
        <v>0</v>
      </c>
      <c r="CZ9" s="29">
        <f t="shared" si="83"/>
        <v>0</v>
      </c>
      <c r="DA9" s="29">
        <f t="shared" si="84"/>
        <v>0</v>
      </c>
      <c r="DB9" s="458">
        <f t="shared" si="85"/>
        <v>0</v>
      </c>
      <c r="DC9" s="29">
        <f t="shared" si="86"/>
        <v>0</v>
      </c>
    </row>
    <row r="10" spans="1:107">
      <c r="A10">
        <f t="shared" si="40"/>
        <v>7</v>
      </c>
      <c r="B10" s="33">
        <f t="shared" si="2"/>
        <v>0</v>
      </c>
      <c r="C10" s="368"/>
      <c r="D10" s="40"/>
      <c r="E10" s="48"/>
      <c r="F10" s="1"/>
      <c r="G10" s="208"/>
      <c r="H10" s="184"/>
      <c r="I10" s="184"/>
      <c r="J10" s="306"/>
      <c r="K10" s="184"/>
      <c r="L10" s="184"/>
      <c r="M10" s="201"/>
      <c r="N10" s="184"/>
      <c r="O10" s="184"/>
      <c r="P10" s="358"/>
      <c r="Q10" s="343">
        <f t="shared" si="41"/>
        <v>0</v>
      </c>
      <c r="R10" s="333">
        <f t="shared" si="94"/>
        <v>0</v>
      </c>
      <c r="S10" s="344">
        <f t="shared" si="95"/>
        <v>0</v>
      </c>
      <c r="T10" s="348">
        <f t="shared" si="87"/>
        <v>0</v>
      </c>
      <c r="U10" s="334">
        <f t="shared" si="88"/>
        <v>0</v>
      </c>
      <c r="V10" s="333">
        <f t="shared" si="89"/>
        <v>0</v>
      </c>
      <c r="W10" s="334">
        <f t="shared" si="90"/>
        <v>0</v>
      </c>
      <c r="X10" s="333">
        <f t="shared" si="91"/>
        <v>0</v>
      </c>
      <c r="Y10" s="403">
        <f t="shared" si="92"/>
        <v>0</v>
      </c>
      <c r="Z10" s="451">
        <f>IFERROR(VLOOKUP(C10,list!B$2:C$100,2,),)</f>
        <v>0</v>
      </c>
      <c r="AA10" s="451">
        <f>IFERROR(VLOOKUP(F10,list!G$1:H$60,2,),)</f>
        <v>0</v>
      </c>
      <c r="AB10" s="452">
        <f t="shared" si="93"/>
        <v>0</v>
      </c>
      <c r="AC10" s="453">
        <f t="shared" si="50"/>
        <v>0</v>
      </c>
      <c r="AD10" s="451">
        <f>IFERROR(VLOOKUP(AC10,list!I$2:J$12,2,),)</f>
        <v>0</v>
      </c>
      <c r="AE10" s="452">
        <f t="shared" si="51"/>
        <v>0</v>
      </c>
      <c r="AF10" s="451">
        <f t="shared" si="3"/>
        <v>0</v>
      </c>
      <c r="AG10" s="451">
        <f>IF(COUNTIF($C$4:C10,C10)&gt;1,0,1)</f>
        <v>1</v>
      </c>
      <c r="AH10" s="454">
        <f t="shared" si="4"/>
        <v>0</v>
      </c>
      <c r="AI10" s="451" t="str">
        <f t="shared" si="5"/>
        <v/>
      </c>
      <c r="AJ10" s="455" t="str">
        <f>IFERROR(VLOOKUP(AI10,list!A$1:B$100,2,),"")</f>
        <v/>
      </c>
      <c r="AK10" s="451">
        <f>IF(COUNTIF($AE$4:$AE10,$AE10)&gt;1,0,1)</f>
        <v>0</v>
      </c>
      <c r="AL10" s="451">
        <f t="shared" si="96"/>
        <v>0</v>
      </c>
      <c r="AM10" s="451" t="str">
        <f t="shared" si="6"/>
        <v/>
      </c>
      <c r="AN10" s="417">
        <f t="shared" si="52"/>
        <v>0</v>
      </c>
      <c r="AO10" s="420">
        <f t="shared" si="7"/>
        <v>0</v>
      </c>
      <c r="AP10" s="420">
        <f t="shared" si="8"/>
        <v>0</v>
      </c>
      <c r="AQ10" s="420">
        <f t="shared" si="9"/>
        <v>0</v>
      </c>
      <c r="AR10" s="420">
        <f t="shared" si="10"/>
        <v>0</v>
      </c>
      <c r="AS10" s="409">
        <f t="shared" si="11"/>
        <v>0</v>
      </c>
      <c r="AT10" s="422">
        <f t="shared" si="12"/>
        <v>0</v>
      </c>
      <c r="AU10" s="422">
        <f t="shared" si="13"/>
        <v>0</v>
      </c>
      <c r="AV10" s="409">
        <f t="shared" si="14"/>
        <v>0</v>
      </c>
      <c r="AW10" s="422">
        <f t="shared" si="15"/>
        <v>0</v>
      </c>
      <c r="AX10" s="422">
        <f t="shared" si="16"/>
        <v>0</v>
      </c>
      <c r="AY10" s="409">
        <f t="shared" si="17"/>
        <v>0</v>
      </c>
      <c r="AZ10" s="422">
        <f t="shared" si="53"/>
        <v>0</v>
      </c>
      <c r="BA10" s="422">
        <f t="shared" si="54"/>
        <v>0</v>
      </c>
      <c r="BB10" s="420">
        <f t="shared" si="55"/>
        <v>0</v>
      </c>
      <c r="BC10" s="413">
        <f t="shared" si="56"/>
        <v>0</v>
      </c>
      <c r="BD10" s="420">
        <f t="shared" si="57"/>
        <v>0</v>
      </c>
      <c r="BE10" s="409">
        <f t="shared" si="58"/>
        <v>0</v>
      </c>
      <c r="BF10" s="420">
        <f t="shared" si="59"/>
        <v>0</v>
      </c>
      <c r="BG10" s="409">
        <f t="shared" si="60"/>
        <v>0</v>
      </c>
      <c r="BH10" s="425" t="str">
        <f t="shared" si="18"/>
        <v/>
      </c>
      <c r="BI10" s="420">
        <f t="shared" si="61"/>
        <v>0</v>
      </c>
      <c r="BJ10" s="420">
        <f t="shared" si="62"/>
        <v>0</v>
      </c>
      <c r="BK10" s="420">
        <f t="shared" si="19"/>
        <v>0</v>
      </c>
      <c r="BL10" s="420">
        <f t="shared" si="20"/>
        <v>0</v>
      </c>
      <c r="BM10" s="413">
        <f t="shared" si="21"/>
        <v>0</v>
      </c>
      <c r="BN10" s="420">
        <f t="shared" si="22"/>
        <v>0</v>
      </c>
      <c r="BO10" s="420">
        <f t="shared" si="23"/>
        <v>0</v>
      </c>
      <c r="BP10" s="413">
        <f t="shared" si="24"/>
        <v>0</v>
      </c>
      <c r="BQ10" s="422">
        <f t="shared" si="25"/>
        <v>0</v>
      </c>
      <c r="BR10" s="422">
        <f t="shared" si="26"/>
        <v>0</v>
      </c>
      <c r="BS10" s="413">
        <f t="shared" si="27"/>
        <v>0</v>
      </c>
      <c r="BT10" s="420">
        <f t="shared" si="63"/>
        <v>0</v>
      </c>
      <c r="BU10" s="413">
        <f t="shared" si="64"/>
        <v>0</v>
      </c>
      <c r="BV10" s="420">
        <f t="shared" si="65"/>
        <v>0</v>
      </c>
      <c r="BW10" s="409">
        <f t="shared" si="66"/>
        <v>0</v>
      </c>
      <c r="BX10" s="420">
        <f t="shared" si="67"/>
        <v>0</v>
      </c>
      <c r="BY10" s="413">
        <f t="shared" si="68"/>
        <v>0</v>
      </c>
      <c r="BZ10" s="32" t="str">
        <f t="shared" si="69"/>
        <v/>
      </c>
      <c r="CA10">
        <f t="shared" si="70"/>
        <v>0</v>
      </c>
      <c r="CB10" s="32">
        <f t="shared" si="71"/>
        <v>0</v>
      </c>
      <c r="CC10">
        <f t="shared" si="28"/>
        <v>0</v>
      </c>
      <c r="CD10">
        <f t="shared" si="29"/>
        <v>0</v>
      </c>
      <c r="CE10">
        <f t="shared" si="30"/>
        <v>0</v>
      </c>
      <c r="CF10" s="29">
        <f t="shared" si="31"/>
        <v>0</v>
      </c>
      <c r="CG10" s="29">
        <f t="shared" si="32"/>
        <v>0</v>
      </c>
      <c r="CH10" s="29">
        <f t="shared" si="72"/>
        <v>0</v>
      </c>
      <c r="CI10" s="29">
        <f t="shared" si="33"/>
        <v>0</v>
      </c>
      <c r="CJ10" s="29">
        <f t="shared" si="34"/>
        <v>0</v>
      </c>
      <c r="CK10" s="458">
        <f t="shared" si="35"/>
        <v>0</v>
      </c>
      <c r="CL10" s="29">
        <f t="shared" si="73"/>
        <v>0</v>
      </c>
      <c r="CM10" s="29">
        <f t="shared" si="36"/>
        <v>0</v>
      </c>
      <c r="CN10" s="458">
        <f t="shared" si="37"/>
        <v>0</v>
      </c>
      <c r="CO10" s="29">
        <f t="shared" si="74"/>
        <v>0</v>
      </c>
      <c r="CP10" s="29">
        <f t="shared" si="38"/>
        <v>0</v>
      </c>
      <c r="CQ10" s="458">
        <f t="shared" si="39"/>
        <v>0</v>
      </c>
      <c r="CR10" s="29">
        <f t="shared" si="75"/>
        <v>0</v>
      </c>
      <c r="CS10" s="29">
        <f t="shared" si="76"/>
        <v>0</v>
      </c>
      <c r="CT10" s="29">
        <f t="shared" si="77"/>
        <v>0</v>
      </c>
      <c r="CU10" s="29">
        <f t="shared" si="78"/>
        <v>0</v>
      </c>
      <c r="CV10" s="458">
        <f t="shared" si="79"/>
        <v>0</v>
      </c>
      <c r="CW10" s="29">
        <f t="shared" si="80"/>
        <v>0</v>
      </c>
      <c r="CX10" s="29">
        <f t="shared" si="81"/>
        <v>0</v>
      </c>
      <c r="CY10" s="458">
        <f t="shared" si="82"/>
        <v>0</v>
      </c>
      <c r="CZ10" s="29">
        <f t="shared" si="83"/>
        <v>0</v>
      </c>
      <c r="DA10" s="29">
        <f t="shared" si="84"/>
        <v>0</v>
      </c>
      <c r="DB10" s="458">
        <f t="shared" si="85"/>
        <v>0</v>
      </c>
      <c r="DC10" s="29">
        <f t="shared" si="86"/>
        <v>0</v>
      </c>
    </row>
    <row r="11" spans="1:107">
      <c r="A11">
        <f t="shared" si="40"/>
        <v>8</v>
      </c>
      <c r="B11" s="33">
        <f t="shared" si="2"/>
        <v>0</v>
      </c>
      <c r="C11" s="368"/>
      <c r="D11" s="40"/>
      <c r="E11" s="48"/>
      <c r="F11" s="1"/>
      <c r="G11" s="208"/>
      <c r="H11" s="184"/>
      <c r="I11" s="184"/>
      <c r="J11" s="306"/>
      <c r="K11" s="184"/>
      <c r="L11" s="184"/>
      <c r="M11" s="201"/>
      <c r="N11" s="184"/>
      <c r="O11" s="184"/>
      <c r="P11" s="358"/>
      <c r="Q11" s="343">
        <f t="shared" si="41"/>
        <v>0</v>
      </c>
      <c r="R11" s="333">
        <f t="shared" si="94"/>
        <v>0</v>
      </c>
      <c r="S11" s="344">
        <f t="shared" si="95"/>
        <v>0</v>
      </c>
      <c r="T11" s="348">
        <f t="shared" si="87"/>
        <v>0</v>
      </c>
      <c r="U11" s="334">
        <f t="shared" si="88"/>
        <v>0</v>
      </c>
      <c r="V11" s="333">
        <f t="shared" si="89"/>
        <v>0</v>
      </c>
      <c r="W11" s="334">
        <f t="shared" si="90"/>
        <v>0</v>
      </c>
      <c r="X11" s="333">
        <f t="shared" si="91"/>
        <v>0</v>
      </c>
      <c r="Y11" s="403">
        <f t="shared" si="92"/>
        <v>0</v>
      </c>
      <c r="Z11" s="451">
        <f>IFERROR(VLOOKUP(C11,list!B$2:C$100,2,),)</f>
        <v>0</v>
      </c>
      <c r="AA11" s="451">
        <f>IFERROR(VLOOKUP(F11,list!G$1:H$60,2,),)</f>
        <v>0</v>
      </c>
      <c r="AB11" s="452">
        <f t="shared" si="93"/>
        <v>0</v>
      </c>
      <c r="AC11" s="453">
        <f t="shared" si="50"/>
        <v>0</v>
      </c>
      <c r="AD11" s="451">
        <f>IFERROR(VLOOKUP(AC11,list!I$2:J$12,2,),)</f>
        <v>0</v>
      </c>
      <c r="AE11" s="452">
        <f t="shared" si="51"/>
        <v>0</v>
      </c>
      <c r="AF11" s="451">
        <f t="shared" si="3"/>
        <v>0</v>
      </c>
      <c r="AG11" s="451">
        <f>IF(COUNTIF($C$4:C11,C11)&gt;1,0,1)</f>
        <v>1</v>
      </c>
      <c r="AH11" s="454">
        <f t="shared" si="4"/>
        <v>0</v>
      </c>
      <c r="AI11" s="451" t="str">
        <f t="shared" si="5"/>
        <v/>
      </c>
      <c r="AJ11" s="455" t="str">
        <f>IFERROR(VLOOKUP(AI11,list!A$1:B$100,2,),"")</f>
        <v/>
      </c>
      <c r="AK11" s="451">
        <f>IF(COUNTIF($AE$4:$AE11,$AE11)&gt;1,0,1)</f>
        <v>0</v>
      </c>
      <c r="AL11" s="451">
        <f t="shared" si="96"/>
        <v>0</v>
      </c>
      <c r="AM11" s="451" t="str">
        <f t="shared" si="6"/>
        <v/>
      </c>
      <c r="AN11" s="417">
        <f t="shared" si="52"/>
        <v>0</v>
      </c>
      <c r="AO11" s="420">
        <f t="shared" si="7"/>
        <v>0</v>
      </c>
      <c r="AP11" s="420">
        <f t="shared" si="8"/>
        <v>0</v>
      </c>
      <c r="AQ11" s="420">
        <f t="shared" si="9"/>
        <v>0</v>
      </c>
      <c r="AR11" s="420">
        <f t="shared" si="10"/>
        <v>0</v>
      </c>
      <c r="AS11" s="409">
        <f t="shared" si="11"/>
        <v>0</v>
      </c>
      <c r="AT11" s="422">
        <f t="shared" si="12"/>
        <v>0</v>
      </c>
      <c r="AU11" s="422">
        <f t="shared" si="13"/>
        <v>0</v>
      </c>
      <c r="AV11" s="409">
        <f t="shared" si="14"/>
        <v>0</v>
      </c>
      <c r="AW11" s="422">
        <f t="shared" si="15"/>
        <v>0</v>
      </c>
      <c r="AX11" s="422">
        <f t="shared" si="16"/>
        <v>0</v>
      </c>
      <c r="AY11" s="409">
        <f t="shared" si="17"/>
        <v>0</v>
      </c>
      <c r="AZ11" s="422">
        <f t="shared" si="53"/>
        <v>0</v>
      </c>
      <c r="BA11" s="422">
        <f t="shared" si="54"/>
        <v>0</v>
      </c>
      <c r="BB11" s="420">
        <f t="shared" si="55"/>
        <v>0</v>
      </c>
      <c r="BC11" s="413">
        <f t="shared" si="56"/>
        <v>0</v>
      </c>
      <c r="BD11" s="420">
        <f t="shared" si="57"/>
        <v>0</v>
      </c>
      <c r="BE11" s="409">
        <f t="shared" si="58"/>
        <v>0</v>
      </c>
      <c r="BF11" s="420">
        <f t="shared" si="59"/>
        <v>0</v>
      </c>
      <c r="BG11" s="409">
        <f t="shared" si="60"/>
        <v>0</v>
      </c>
      <c r="BH11" s="425" t="str">
        <f t="shared" si="18"/>
        <v/>
      </c>
      <c r="BI11" s="420">
        <f t="shared" si="61"/>
        <v>0</v>
      </c>
      <c r="BJ11" s="420">
        <f t="shared" si="62"/>
        <v>0</v>
      </c>
      <c r="BK11" s="420">
        <f t="shared" si="19"/>
        <v>0</v>
      </c>
      <c r="BL11" s="420">
        <f t="shared" si="20"/>
        <v>0</v>
      </c>
      <c r="BM11" s="413">
        <f t="shared" si="21"/>
        <v>0</v>
      </c>
      <c r="BN11" s="420">
        <f t="shared" si="22"/>
        <v>0</v>
      </c>
      <c r="BO11" s="420">
        <f t="shared" si="23"/>
        <v>0</v>
      </c>
      <c r="BP11" s="413">
        <f t="shared" si="24"/>
        <v>0</v>
      </c>
      <c r="BQ11" s="422">
        <f t="shared" si="25"/>
        <v>0</v>
      </c>
      <c r="BR11" s="422">
        <f t="shared" si="26"/>
        <v>0</v>
      </c>
      <c r="BS11" s="413">
        <f t="shared" si="27"/>
        <v>0</v>
      </c>
      <c r="BT11" s="420">
        <f t="shared" si="63"/>
        <v>0</v>
      </c>
      <c r="BU11" s="413">
        <f t="shared" si="64"/>
        <v>0</v>
      </c>
      <c r="BV11" s="420">
        <f t="shared" si="65"/>
        <v>0</v>
      </c>
      <c r="BW11" s="409">
        <f t="shared" si="66"/>
        <v>0</v>
      </c>
      <c r="BX11" s="420">
        <f t="shared" si="67"/>
        <v>0</v>
      </c>
      <c r="BY11" s="413">
        <f t="shared" si="68"/>
        <v>0</v>
      </c>
      <c r="BZ11" s="32" t="str">
        <f t="shared" si="69"/>
        <v/>
      </c>
      <c r="CA11">
        <f t="shared" si="70"/>
        <v>0</v>
      </c>
      <c r="CB11" s="32">
        <f t="shared" si="71"/>
        <v>0</v>
      </c>
      <c r="CC11">
        <f t="shared" si="28"/>
        <v>0</v>
      </c>
      <c r="CD11">
        <f t="shared" si="29"/>
        <v>0</v>
      </c>
      <c r="CE11">
        <f t="shared" si="30"/>
        <v>0</v>
      </c>
      <c r="CF11" s="29">
        <f t="shared" si="31"/>
        <v>0</v>
      </c>
      <c r="CG11" s="29">
        <f t="shared" si="32"/>
        <v>0</v>
      </c>
      <c r="CH11" s="29">
        <f t="shared" si="72"/>
        <v>0</v>
      </c>
      <c r="CI11" s="29">
        <f t="shared" si="33"/>
        <v>0</v>
      </c>
      <c r="CJ11" s="29">
        <f t="shared" si="34"/>
        <v>0</v>
      </c>
      <c r="CK11" s="458">
        <f t="shared" si="35"/>
        <v>0</v>
      </c>
      <c r="CL11" s="29">
        <f t="shared" si="73"/>
        <v>0</v>
      </c>
      <c r="CM11" s="29">
        <f t="shared" si="36"/>
        <v>0</v>
      </c>
      <c r="CN11" s="458">
        <f t="shared" si="37"/>
        <v>0</v>
      </c>
      <c r="CO11" s="29">
        <f t="shared" si="74"/>
        <v>0</v>
      </c>
      <c r="CP11" s="29">
        <f t="shared" si="38"/>
        <v>0</v>
      </c>
      <c r="CQ11" s="458">
        <f t="shared" si="39"/>
        <v>0</v>
      </c>
      <c r="CR11" s="29">
        <f t="shared" si="75"/>
        <v>0</v>
      </c>
      <c r="CS11" s="29">
        <f t="shared" si="76"/>
        <v>0</v>
      </c>
      <c r="CT11" s="29">
        <f t="shared" si="77"/>
        <v>0</v>
      </c>
      <c r="CU11" s="29">
        <f t="shared" si="78"/>
        <v>0</v>
      </c>
      <c r="CV11" s="458">
        <f t="shared" si="79"/>
        <v>0</v>
      </c>
      <c r="CW11" s="29">
        <f t="shared" si="80"/>
        <v>0</v>
      </c>
      <c r="CX11" s="29">
        <f t="shared" si="81"/>
        <v>0</v>
      </c>
      <c r="CY11" s="458">
        <f t="shared" si="82"/>
        <v>0</v>
      </c>
      <c r="CZ11" s="29">
        <f t="shared" si="83"/>
        <v>0</v>
      </c>
      <c r="DA11" s="29">
        <f t="shared" si="84"/>
        <v>0</v>
      </c>
      <c r="DB11" s="458">
        <f t="shared" si="85"/>
        <v>0</v>
      </c>
      <c r="DC11" s="29">
        <f t="shared" si="86"/>
        <v>0</v>
      </c>
    </row>
    <row r="12" spans="1:107">
      <c r="A12">
        <f t="shared" si="40"/>
        <v>9</v>
      </c>
      <c r="B12" s="33">
        <f t="shared" ref="B12:B17" si="97">IFERROR(VALUE(Z12&amp;AE12&amp;AA12),)</f>
        <v>0</v>
      </c>
      <c r="C12" s="357"/>
      <c r="D12" s="40"/>
      <c r="E12" s="49"/>
      <c r="F12" s="1"/>
      <c r="G12" s="208"/>
      <c r="H12" s="184"/>
      <c r="I12" s="184"/>
      <c r="J12" s="306"/>
      <c r="K12" s="184"/>
      <c r="L12" s="184"/>
      <c r="M12" s="201"/>
      <c r="N12" s="184"/>
      <c r="O12" s="184"/>
      <c r="P12" s="358"/>
      <c r="Q12" s="343">
        <f t="shared" si="41"/>
        <v>0</v>
      </c>
      <c r="R12" s="333">
        <f t="shared" si="94"/>
        <v>0</v>
      </c>
      <c r="S12" s="344">
        <f t="shared" si="95"/>
        <v>0</v>
      </c>
      <c r="T12" s="348">
        <f t="shared" si="87"/>
        <v>0</v>
      </c>
      <c r="U12" s="334">
        <f t="shared" si="88"/>
        <v>0</v>
      </c>
      <c r="V12" s="333">
        <f t="shared" si="89"/>
        <v>0</v>
      </c>
      <c r="W12" s="334">
        <f t="shared" si="90"/>
        <v>0</v>
      </c>
      <c r="X12" s="333">
        <f t="shared" si="91"/>
        <v>0</v>
      </c>
      <c r="Y12" s="403">
        <f t="shared" si="92"/>
        <v>0</v>
      </c>
      <c r="Z12" s="451">
        <f>IFERROR(VLOOKUP(C12,list!B$2:C$100,2,),)</f>
        <v>0</v>
      </c>
      <c r="AA12" s="451">
        <f>IFERROR(VLOOKUP(F12,list!G$1:H$60,2,),)</f>
        <v>0</v>
      </c>
      <c r="AB12" s="452">
        <f t="shared" si="93"/>
        <v>0</v>
      </c>
      <c r="AC12" s="453">
        <f t="shared" si="50"/>
        <v>0</v>
      </c>
      <c r="AD12" s="451">
        <f>IFERROR(VLOOKUP(AC12,list!I$2:J$12,2,),)</f>
        <v>0</v>
      </c>
      <c r="AE12" s="452">
        <f t="shared" si="51"/>
        <v>0</v>
      </c>
      <c r="AF12" s="451">
        <f t="shared" si="3"/>
        <v>0</v>
      </c>
      <c r="AG12" s="451">
        <f>IF(COUNTIF($C$4:C12,C12)&gt;1,0,1)</f>
        <v>1</v>
      </c>
      <c r="AH12" s="454">
        <f t="shared" ref="AH12:AH75" si="98">IF(AG12&gt;0,Z12,)</f>
        <v>0</v>
      </c>
      <c r="AI12" s="451" t="str">
        <f t="shared" si="5"/>
        <v/>
      </c>
      <c r="AJ12" s="455" t="str">
        <f>IFERROR(VLOOKUP(AI12,list!A$1:B$100,2,),"")</f>
        <v/>
      </c>
      <c r="AK12" s="451">
        <f>IF(COUNTIF($AE$4:$AE12,$AE12)&gt;1,0,1)</f>
        <v>0</v>
      </c>
      <c r="AL12" s="451">
        <f t="shared" si="96"/>
        <v>0</v>
      </c>
      <c r="AM12" s="451" t="str">
        <f t="shared" si="6"/>
        <v/>
      </c>
      <c r="AN12" s="417">
        <f t="shared" si="52"/>
        <v>0</v>
      </c>
      <c r="AO12" s="420">
        <f t="shared" si="7"/>
        <v>0</v>
      </c>
      <c r="AP12" s="420">
        <f t="shared" si="8"/>
        <v>0</v>
      </c>
      <c r="AQ12" s="420">
        <f t="shared" si="9"/>
        <v>0</v>
      </c>
      <c r="AR12" s="420">
        <f t="shared" si="10"/>
        <v>0</v>
      </c>
      <c r="AS12" s="409">
        <f t="shared" si="11"/>
        <v>0</v>
      </c>
      <c r="AT12" s="422">
        <f t="shared" si="12"/>
        <v>0</v>
      </c>
      <c r="AU12" s="422">
        <f t="shared" si="13"/>
        <v>0</v>
      </c>
      <c r="AV12" s="409">
        <f t="shared" si="14"/>
        <v>0</v>
      </c>
      <c r="AW12" s="422">
        <f t="shared" si="15"/>
        <v>0</v>
      </c>
      <c r="AX12" s="422">
        <f t="shared" si="16"/>
        <v>0</v>
      </c>
      <c r="AY12" s="409">
        <f t="shared" si="17"/>
        <v>0</v>
      </c>
      <c r="AZ12" s="422">
        <f t="shared" si="53"/>
        <v>0</v>
      </c>
      <c r="BA12" s="422">
        <f t="shared" si="54"/>
        <v>0</v>
      </c>
      <c r="BB12" s="420">
        <f t="shared" ref="BB12:BB75" si="99">IFERROR(AR12/AS12,)</f>
        <v>0</v>
      </c>
      <c r="BC12" s="413">
        <f t="shared" si="56"/>
        <v>0</v>
      </c>
      <c r="BD12" s="420">
        <f t="shared" ref="BD12:BD75" si="100">IFERROR(AU12/AV12,)</f>
        <v>0</v>
      </c>
      <c r="BE12" s="409">
        <f t="shared" si="58"/>
        <v>0</v>
      </c>
      <c r="BF12" s="420">
        <f t="shared" ref="BF12:BF75" si="101">IFERROR(AX12/AY12,)</f>
        <v>0</v>
      </c>
      <c r="BG12" s="409">
        <f t="shared" si="60"/>
        <v>0</v>
      </c>
      <c r="BH12" s="425" t="str">
        <f t="shared" si="18"/>
        <v/>
      </c>
      <c r="BI12" s="420">
        <f t="shared" si="61"/>
        <v>0</v>
      </c>
      <c r="BJ12" s="420">
        <f t="shared" si="62"/>
        <v>0</v>
      </c>
      <c r="BK12" s="420">
        <f t="shared" si="19"/>
        <v>0</v>
      </c>
      <c r="BL12" s="420">
        <f t="shared" si="20"/>
        <v>0</v>
      </c>
      <c r="BM12" s="413">
        <f t="shared" si="21"/>
        <v>0</v>
      </c>
      <c r="BN12" s="420">
        <f t="shared" si="22"/>
        <v>0</v>
      </c>
      <c r="BO12" s="420">
        <f t="shared" si="23"/>
        <v>0</v>
      </c>
      <c r="BP12" s="413">
        <f t="shared" si="24"/>
        <v>0</v>
      </c>
      <c r="BQ12" s="422">
        <f t="shared" si="25"/>
        <v>0</v>
      </c>
      <c r="BR12" s="422">
        <f t="shared" si="26"/>
        <v>0</v>
      </c>
      <c r="BS12" s="413">
        <f t="shared" si="27"/>
        <v>0</v>
      </c>
      <c r="BT12" s="420">
        <f t="shared" si="63"/>
        <v>0</v>
      </c>
      <c r="BU12" s="413">
        <f t="shared" si="64"/>
        <v>0</v>
      </c>
      <c r="BV12" s="420">
        <f t="shared" si="65"/>
        <v>0</v>
      </c>
      <c r="BW12" s="409">
        <f t="shared" si="66"/>
        <v>0</v>
      </c>
      <c r="BX12" s="420">
        <f t="shared" si="67"/>
        <v>0</v>
      </c>
      <c r="BY12" s="413">
        <f t="shared" si="68"/>
        <v>0</v>
      </c>
      <c r="BZ12" s="32" t="str">
        <f t="shared" si="69"/>
        <v/>
      </c>
      <c r="CA12">
        <f t="shared" si="70"/>
        <v>0</v>
      </c>
      <c r="CB12" s="32">
        <f t="shared" si="71"/>
        <v>0</v>
      </c>
      <c r="CC12">
        <f t="shared" si="28"/>
        <v>0</v>
      </c>
      <c r="CD12">
        <f t="shared" si="29"/>
        <v>0</v>
      </c>
      <c r="CE12">
        <f t="shared" si="30"/>
        <v>0</v>
      </c>
      <c r="CF12" s="29">
        <f t="shared" si="31"/>
        <v>0</v>
      </c>
      <c r="CG12" s="29">
        <f t="shared" si="32"/>
        <v>0</v>
      </c>
      <c r="CH12" s="29">
        <f t="shared" si="72"/>
        <v>0</v>
      </c>
      <c r="CI12" s="29">
        <f t="shared" si="33"/>
        <v>0</v>
      </c>
      <c r="CJ12" s="29">
        <f t="shared" si="34"/>
        <v>0</v>
      </c>
      <c r="CK12" s="458">
        <f t="shared" si="35"/>
        <v>0</v>
      </c>
      <c r="CL12" s="29">
        <f t="shared" si="73"/>
        <v>0</v>
      </c>
      <c r="CM12" s="29">
        <f t="shared" si="36"/>
        <v>0</v>
      </c>
      <c r="CN12" s="458">
        <f t="shared" si="37"/>
        <v>0</v>
      </c>
      <c r="CO12" s="29">
        <f t="shared" si="74"/>
        <v>0</v>
      </c>
      <c r="CP12" s="29">
        <f t="shared" si="38"/>
        <v>0</v>
      </c>
      <c r="CQ12" s="458">
        <f t="shared" si="39"/>
        <v>0</v>
      </c>
      <c r="CR12" s="29">
        <f t="shared" si="75"/>
        <v>0</v>
      </c>
      <c r="CS12" s="29">
        <f t="shared" si="76"/>
        <v>0</v>
      </c>
      <c r="CT12" s="29">
        <f t="shared" si="77"/>
        <v>0</v>
      </c>
      <c r="CU12" s="29">
        <f t="shared" si="78"/>
        <v>0</v>
      </c>
      <c r="CV12" s="458">
        <f t="shared" si="79"/>
        <v>0</v>
      </c>
      <c r="CW12" s="29">
        <f t="shared" si="80"/>
        <v>0</v>
      </c>
      <c r="CX12" s="29">
        <f t="shared" si="81"/>
        <v>0</v>
      </c>
      <c r="CY12" s="458">
        <f t="shared" si="82"/>
        <v>0</v>
      </c>
      <c r="CZ12" s="29">
        <f t="shared" si="83"/>
        <v>0</v>
      </c>
      <c r="DA12" s="29">
        <f t="shared" si="84"/>
        <v>0</v>
      </c>
      <c r="DB12" s="458">
        <f t="shared" si="85"/>
        <v>0</v>
      </c>
      <c r="DC12" s="29">
        <f t="shared" si="86"/>
        <v>0</v>
      </c>
    </row>
    <row r="13" spans="1:107">
      <c r="A13">
        <f t="shared" si="40"/>
        <v>10</v>
      </c>
      <c r="B13" s="33">
        <f t="shared" si="97"/>
        <v>0</v>
      </c>
      <c r="C13" s="357"/>
      <c r="D13" s="40"/>
      <c r="E13" s="49"/>
      <c r="F13" s="1"/>
      <c r="G13" s="208"/>
      <c r="H13" s="184"/>
      <c r="I13" s="184"/>
      <c r="J13" s="306"/>
      <c r="K13" s="184"/>
      <c r="L13" s="184"/>
      <c r="M13" s="201"/>
      <c r="N13" s="184"/>
      <c r="O13" s="184"/>
      <c r="P13" s="358"/>
      <c r="Q13" s="343">
        <f t="shared" si="41"/>
        <v>0</v>
      </c>
      <c r="R13" s="333">
        <f t="shared" si="94"/>
        <v>0</v>
      </c>
      <c r="S13" s="344">
        <f t="shared" si="95"/>
        <v>0</v>
      </c>
      <c r="T13" s="348">
        <f t="shared" si="87"/>
        <v>0</v>
      </c>
      <c r="U13" s="334">
        <f t="shared" si="88"/>
        <v>0</v>
      </c>
      <c r="V13" s="333">
        <f t="shared" si="89"/>
        <v>0</v>
      </c>
      <c r="W13" s="334">
        <f t="shared" si="90"/>
        <v>0</v>
      </c>
      <c r="X13" s="333">
        <f t="shared" si="91"/>
        <v>0</v>
      </c>
      <c r="Y13" s="403">
        <f t="shared" si="92"/>
        <v>0</v>
      </c>
      <c r="Z13" s="451">
        <f>IFERROR(VLOOKUP(C13,list!B$2:C$100,2,),)</f>
        <v>0</v>
      </c>
      <c r="AA13" s="451">
        <f>IFERROR(VLOOKUP(F13,list!G$1:H$60,2,),)</f>
        <v>0</v>
      </c>
      <c r="AB13" s="452">
        <f t="shared" si="93"/>
        <v>0</v>
      </c>
      <c r="AC13" s="453">
        <f t="shared" si="50"/>
        <v>0</v>
      </c>
      <c r="AD13" s="451">
        <f>IFERROR(VLOOKUP(AC13,list!I$2:J$12,2,),)</f>
        <v>0</v>
      </c>
      <c r="AE13" s="452">
        <f t="shared" si="51"/>
        <v>0</v>
      </c>
      <c r="AF13" s="451">
        <f t="shared" si="3"/>
        <v>0</v>
      </c>
      <c r="AG13" s="451">
        <f>IF(COUNTIF($C$4:C13,C13)&gt;1,0,1)</f>
        <v>1</v>
      </c>
      <c r="AH13" s="454">
        <f t="shared" si="98"/>
        <v>0</v>
      </c>
      <c r="AI13" s="451" t="str">
        <f t="shared" si="5"/>
        <v/>
      </c>
      <c r="AJ13" s="455" t="str">
        <f>IFERROR(VLOOKUP(AI13,list!A$1:B$100,2,),"")</f>
        <v/>
      </c>
      <c r="AK13" s="451">
        <f>IF(COUNTIF($AE$4:$AE13,$AE13)&gt;1,0,1)</f>
        <v>0</v>
      </c>
      <c r="AL13" s="451">
        <f t="shared" si="96"/>
        <v>0</v>
      </c>
      <c r="AM13" s="451" t="str">
        <f t="shared" si="6"/>
        <v/>
      </c>
      <c r="AN13" s="417">
        <f t="shared" si="52"/>
        <v>0</v>
      </c>
      <c r="AO13" s="420">
        <f t="shared" si="7"/>
        <v>0</v>
      </c>
      <c r="AP13" s="420">
        <f t="shared" si="8"/>
        <v>0</v>
      </c>
      <c r="AQ13" s="420">
        <f t="shared" si="9"/>
        <v>0</v>
      </c>
      <c r="AR13" s="420">
        <f t="shared" si="10"/>
        <v>0</v>
      </c>
      <c r="AS13" s="409">
        <f t="shared" si="11"/>
        <v>0</v>
      </c>
      <c r="AT13" s="422">
        <f t="shared" si="12"/>
        <v>0</v>
      </c>
      <c r="AU13" s="422">
        <f t="shared" si="13"/>
        <v>0</v>
      </c>
      <c r="AV13" s="409">
        <f t="shared" si="14"/>
        <v>0</v>
      </c>
      <c r="AW13" s="422">
        <f t="shared" si="15"/>
        <v>0</v>
      </c>
      <c r="AX13" s="422">
        <f t="shared" si="16"/>
        <v>0</v>
      </c>
      <c r="AY13" s="409">
        <f t="shared" si="17"/>
        <v>0</v>
      </c>
      <c r="AZ13" s="422">
        <f t="shared" si="53"/>
        <v>0</v>
      </c>
      <c r="BA13" s="422">
        <f t="shared" si="54"/>
        <v>0</v>
      </c>
      <c r="BB13" s="420">
        <f t="shared" si="99"/>
        <v>0</v>
      </c>
      <c r="BC13" s="413">
        <f t="shared" si="56"/>
        <v>0</v>
      </c>
      <c r="BD13" s="420">
        <f t="shared" si="100"/>
        <v>0</v>
      </c>
      <c r="BE13" s="409">
        <f t="shared" si="58"/>
        <v>0</v>
      </c>
      <c r="BF13" s="420">
        <f t="shared" si="101"/>
        <v>0</v>
      </c>
      <c r="BG13" s="409">
        <f t="shared" si="60"/>
        <v>0</v>
      </c>
      <c r="BH13" s="425" t="str">
        <f t="shared" si="18"/>
        <v/>
      </c>
      <c r="BI13" s="420">
        <f t="shared" si="61"/>
        <v>0</v>
      </c>
      <c r="BJ13" s="420">
        <f t="shared" si="62"/>
        <v>0</v>
      </c>
      <c r="BK13" s="420">
        <f t="shared" si="19"/>
        <v>0</v>
      </c>
      <c r="BL13" s="420">
        <f t="shared" si="20"/>
        <v>0</v>
      </c>
      <c r="BM13" s="413">
        <f t="shared" si="21"/>
        <v>0</v>
      </c>
      <c r="BN13" s="420">
        <f t="shared" si="22"/>
        <v>0</v>
      </c>
      <c r="BO13" s="420">
        <f t="shared" si="23"/>
        <v>0</v>
      </c>
      <c r="BP13" s="413">
        <f t="shared" si="24"/>
        <v>0</v>
      </c>
      <c r="BQ13" s="422">
        <f t="shared" si="25"/>
        <v>0</v>
      </c>
      <c r="BR13" s="422">
        <f t="shared" si="26"/>
        <v>0</v>
      </c>
      <c r="BS13" s="413">
        <f t="shared" si="27"/>
        <v>0</v>
      </c>
      <c r="BT13" s="420">
        <f t="shared" si="63"/>
        <v>0</v>
      </c>
      <c r="BU13" s="413">
        <f t="shared" si="64"/>
        <v>0</v>
      </c>
      <c r="BV13" s="420">
        <f t="shared" si="65"/>
        <v>0</v>
      </c>
      <c r="BW13" s="409">
        <f t="shared" si="66"/>
        <v>0</v>
      </c>
      <c r="BX13" s="420">
        <f t="shared" si="67"/>
        <v>0</v>
      </c>
      <c r="BY13" s="413">
        <f t="shared" si="68"/>
        <v>0</v>
      </c>
      <c r="BZ13" s="32" t="str">
        <f t="shared" si="69"/>
        <v/>
      </c>
      <c r="CA13">
        <f t="shared" si="70"/>
        <v>0</v>
      </c>
      <c r="CB13" s="32">
        <f t="shared" si="71"/>
        <v>0</v>
      </c>
      <c r="CC13">
        <f t="shared" si="28"/>
        <v>0</v>
      </c>
      <c r="CD13">
        <f t="shared" si="29"/>
        <v>0</v>
      </c>
      <c r="CE13">
        <f t="shared" si="30"/>
        <v>0</v>
      </c>
      <c r="CF13" s="29">
        <f t="shared" si="31"/>
        <v>0</v>
      </c>
      <c r="CG13" s="29">
        <f t="shared" si="32"/>
        <v>0</v>
      </c>
      <c r="CH13" s="29">
        <f t="shared" si="72"/>
        <v>0</v>
      </c>
      <c r="CI13" s="29">
        <f t="shared" si="33"/>
        <v>0</v>
      </c>
      <c r="CJ13" s="29">
        <f t="shared" si="34"/>
        <v>0</v>
      </c>
      <c r="CK13" s="458">
        <f t="shared" si="35"/>
        <v>0</v>
      </c>
      <c r="CL13" s="29">
        <f t="shared" si="73"/>
        <v>0</v>
      </c>
      <c r="CM13" s="29">
        <f t="shared" si="36"/>
        <v>0</v>
      </c>
      <c r="CN13" s="458">
        <f t="shared" si="37"/>
        <v>0</v>
      </c>
      <c r="CO13" s="29">
        <f t="shared" si="74"/>
        <v>0</v>
      </c>
      <c r="CP13" s="29">
        <f t="shared" si="38"/>
        <v>0</v>
      </c>
      <c r="CQ13" s="458">
        <f t="shared" si="39"/>
        <v>0</v>
      </c>
      <c r="CR13" s="29">
        <f t="shared" si="75"/>
        <v>0</v>
      </c>
      <c r="CS13" s="29">
        <f t="shared" si="76"/>
        <v>0</v>
      </c>
      <c r="CT13" s="29">
        <f t="shared" si="77"/>
        <v>0</v>
      </c>
      <c r="CU13" s="29">
        <f t="shared" si="78"/>
        <v>0</v>
      </c>
      <c r="CV13" s="458">
        <f t="shared" si="79"/>
        <v>0</v>
      </c>
      <c r="CW13" s="29">
        <f t="shared" si="80"/>
        <v>0</v>
      </c>
      <c r="CX13" s="29">
        <f t="shared" si="81"/>
        <v>0</v>
      </c>
      <c r="CY13" s="458">
        <f t="shared" si="82"/>
        <v>0</v>
      </c>
      <c r="CZ13" s="29">
        <f t="shared" si="83"/>
        <v>0</v>
      </c>
      <c r="DA13" s="29">
        <f t="shared" si="84"/>
        <v>0</v>
      </c>
      <c r="DB13" s="458">
        <f t="shared" si="85"/>
        <v>0</v>
      </c>
      <c r="DC13" s="29">
        <f t="shared" si="86"/>
        <v>0</v>
      </c>
    </row>
    <row r="14" spans="1:107">
      <c r="A14">
        <f t="shared" si="40"/>
        <v>11</v>
      </c>
      <c r="B14" s="33">
        <f t="shared" si="97"/>
        <v>0</v>
      </c>
      <c r="C14" s="357"/>
      <c r="D14" s="40"/>
      <c r="E14" s="49"/>
      <c r="F14" s="1"/>
      <c r="G14" s="208"/>
      <c r="H14" s="184"/>
      <c r="I14" s="184"/>
      <c r="J14" s="306"/>
      <c r="K14" s="184"/>
      <c r="L14" s="184"/>
      <c r="M14" s="201"/>
      <c r="N14" s="184"/>
      <c r="O14" s="184"/>
      <c r="P14" s="358"/>
      <c r="Q14" s="343">
        <f t="shared" si="41"/>
        <v>0</v>
      </c>
      <c r="R14" s="333">
        <f t="shared" si="94"/>
        <v>0</v>
      </c>
      <c r="S14" s="344">
        <f t="shared" si="95"/>
        <v>0</v>
      </c>
      <c r="T14" s="348">
        <f t="shared" si="87"/>
        <v>0</v>
      </c>
      <c r="U14" s="334">
        <f t="shared" si="88"/>
        <v>0</v>
      </c>
      <c r="V14" s="333">
        <f t="shared" si="89"/>
        <v>0</v>
      </c>
      <c r="W14" s="334">
        <f t="shared" si="90"/>
        <v>0</v>
      </c>
      <c r="X14" s="333">
        <f t="shared" si="91"/>
        <v>0</v>
      </c>
      <c r="Y14" s="403">
        <f t="shared" si="92"/>
        <v>0</v>
      </c>
      <c r="Z14" s="451">
        <f>IFERROR(VLOOKUP(C14,list!B$2:C$100,2,),)</f>
        <v>0</v>
      </c>
      <c r="AA14" s="451">
        <f>IFERROR(VLOOKUP(F14,list!G$1:H$60,2,),)</f>
        <v>0</v>
      </c>
      <c r="AB14" s="452">
        <f t="shared" si="93"/>
        <v>0</v>
      </c>
      <c r="AC14" s="453">
        <f t="shared" si="50"/>
        <v>0</v>
      </c>
      <c r="AD14" s="451">
        <f>IFERROR(VLOOKUP(AC14,list!I$2:J$12,2,),)</f>
        <v>0</v>
      </c>
      <c r="AE14" s="452">
        <f t="shared" si="51"/>
        <v>0</v>
      </c>
      <c r="AF14" s="451">
        <f t="shared" si="3"/>
        <v>0</v>
      </c>
      <c r="AG14" s="451">
        <f>IF(COUNTIF($C$4:C14,C14)&gt;1,0,1)</f>
        <v>1</v>
      </c>
      <c r="AH14" s="454">
        <f t="shared" si="98"/>
        <v>0</v>
      </c>
      <c r="AI14" s="451" t="str">
        <f t="shared" si="5"/>
        <v/>
      </c>
      <c r="AJ14" s="455" t="str">
        <f>IFERROR(VLOOKUP(AI14,list!A$1:B$100,2,),"")</f>
        <v/>
      </c>
      <c r="AK14" s="451">
        <f>IF(COUNTIF($AE$4:$AE14,$AE14)&gt;1,0,1)</f>
        <v>0</v>
      </c>
      <c r="AL14" s="451">
        <f t="shared" si="96"/>
        <v>0</v>
      </c>
      <c r="AM14" s="451" t="str">
        <f t="shared" si="6"/>
        <v/>
      </c>
      <c r="AN14" s="417">
        <f t="shared" si="52"/>
        <v>0</v>
      </c>
      <c r="AO14" s="420">
        <f t="shared" si="7"/>
        <v>0</v>
      </c>
      <c r="AP14" s="420">
        <f t="shared" si="8"/>
        <v>0</v>
      </c>
      <c r="AQ14" s="420">
        <f t="shared" si="9"/>
        <v>0</v>
      </c>
      <c r="AR14" s="420">
        <f t="shared" si="10"/>
        <v>0</v>
      </c>
      <c r="AS14" s="409">
        <f t="shared" si="11"/>
        <v>0</v>
      </c>
      <c r="AT14" s="422">
        <f t="shared" si="12"/>
        <v>0</v>
      </c>
      <c r="AU14" s="422">
        <f t="shared" si="13"/>
        <v>0</v>
      </c>
      <c r="AV14" s="409">
        <f t="shared" si="14"/>
        <v>0</v>
      </c>
      <c r="AW14" s="422">
        <f t="shared" si="15"/>
        <v>0</v>
      </c>
      <c r="AX14" s="422">
        <f t="shared" si="16"/>
        <v>0</v>
      </c>
      <c r="AY14" s="409">
        <f t="shared" si="17"/>
        <v>0</v>
      </c>
      <c r="AZ14" s="422">
        <f t="shared" si="53"/>
        <v>0</v>
      </c>
      <c r="BA14" s="422">
        <f t="shared" si="54"/>
        <v>0</v>
      </c>
      <c r="BB14" s="420">
        <f t="shared" si="99"/>
        <v>0</v>
      </c>
      <c r="BC14" s="413">
        <f t="shared" si="56"/>
        <v>0</v>
      </c>
      <c r="BD14" s="420">
        <f t="shared" si="100"/>
        <v>0</v>
      </c>
      <c r="BE14" s="409">
        <f t="shared" si="58"/>
        <v>0</v>
      </c>
      <c r="BF14" s="420">
        <f t="shared" si="101"/>
        <v>0</v>
      </c>
      <c r="BG14" s="409">
        <f t="shared" si="60"/>
        <v>0</v>
      </c>
      <c r="BH14" s="425" t="str">
        <f t="shared" si="18"/>
        <v/>
      </c>
      <c r="BI14" s="420">
        <f t="shared" si="61"/>
        <v>0</v>
      </c>
      <c r="BJ14" s="420">
        <f t="shared" si="62"/>
        <v>0</v>
      </c>
      <c r="BK14" s="420">
        <f t="shared" si="19"/>
        <v>0</v>
      </c>
      <c r="BL14" s="420">
        <f t="shared" si="20"/>
        <v>0</v>
      </c>
      <c r="BM14" s="413">
        <f t="shared" si="21"/>
        <v>0</v>
      </c>
      <c r="BN14" s="420">
        <f t="shared" si="22"/>
        <v>0</v>
      </c>
      <c r="BO14" s="420">
        <f t="shared" si="23"/>
        <v>0</v>
      </c>
      <c r="BP14" s="413">
        <f t="shared" si="24"/>
        <v>0</v>
      </c>
      <c r="BQ14" s="422">
        <f t="shared" si="25"/>
        <v>0</v>
      </c>
      <c r="BR14" s="422">
        <f t="shared" si="26"/>
        <v>0</v>
      </c>
      <c r="BS14" s="413">
        <f t="shared" si="27"/>
        <v>0</v>
      </c>
      <c r="BT14" s="420">
        <f t="shared" si="63"/>
        <v>0</v>
      </c>
      <c r="BU14" s="413">
        <f t="shared" si="64"/>
        <v>0</v>
      </c>
      <c r="BV14" s="420">
        <f t="shared" si="65"/>
        <v>0</v>
      </c>
      <c r="BW14" s="409">
        <f t="shared" si="66"/>
        <v>0</v>
      </c>
      <c r="BX14" s="420">
        <f t="shared" si="67"/>
        <v>0</v>
      </c>
      <c r="BY14" s="413">
        <f t="shared" si="68"/>
        <v>0</v>
      </c>
      <c r="BZ14" s="32" t="str">
        <f t="shared" si="69"/>
        <v/>
      </c>
      <c r="CA14">
        <f t="shared" si="70"/>
        <v>0</v>
      </c>
      <c r="CB14" s="32">
        <f t="shared" si="71"/>
        <v>0</v>
      </c>
      <c r="CC14">
        <f t="shared" si="28"/>
        <v>0</v>
      </c>
      <c r="CD14">
        <f t="shared" si="29"/>
        <v>0</v>
      </c>
      <c r="CE14">
        <f t="shared" si="30"/>
        <v>0</v>
      </c>
      <c r="CF14" s="29">
        <f t="shared" si="31"/>
        <v>0</v>
      </c>
      <c r="CG14" s="29">
        <f t="shared" si="32"/>
        <v>0</v>
      </c>
      <c r="CH14" s="29">
        <f t="shared" si="72"/>
        <v>0</v>
      </c>
      <c r="CI14" s="29">
        <f t="shared" si="33"/>
        <v>0</v>
      </c>
      <c r="CJ14" s="29">
        <f t="shared" si="34"/>
        <v>0</v>
      </c>
      <c r="CK14" s="458">
        <f t="shared" si="35"/>
        <v>0</v>
      </c>
      <c r="CL14" s="29">
        <f t="shared" si="73"/>
        <v>0</v>
      </c>
      <c r="CM14" s="29">
        <f t="shared" si="36"/>
        <v>0</v>
      </c>
      <c r="CN14" s="458">
        <f t="shared" si="37"/>
        <v>0</v>
      </c>
      <c r="CO14" s="29">
        <f t="shared" si="74"/>
        <v>0</v>
      </c>
      <c r="CP14" s="29">
        <f t="shared" si="38"/>
        <v>0</v>
      </c>
      <c r="CQ14" s="458">
        <f t="shared" si="39"/>
        <v>0</v>
      </c>
      <c r="CR14" s="29">
        <f t="shared" si="75"/>
        <v>0</v>
      </c>
      <c r="CS14" s="29">
        <f t="shared" si="76"/>
        <v>0</v>
      </c>
      <c r="CT14" s="29">
        <f t="shared" si="77"/>
        <v>0</v>
      </c>
      <c r="CU14" s="29">
        <f t="shared" si="78"/>
        <v>0</v>
      </c>
      <c r="CV14" s="458">
        <f t="shared" si="79"/>
        <v>0</v>
      </c>
      <c r="CW14" s="29">
        <f t="shared" si="80"/>
        <v>0</v>
      </c>
      <c r="CX14" s="29">
        <f t="shared" si="81"/>
        <v>0</v>
      </c>
      <c r="CY14" s="458">
        <f t="shared" si="82"/>
        <v>0</v>
      </c>
      <c r="CZ14" s="29">
        <f t="shared" si="83"/>
        <v>0</v>
      </c>
      <c r="DA14" s="29">
        <f t="shared" si="84"/>
        <v>0</v>
      </c>
      <c r="DB14" s="458">
        <f t="shared" si="85"/>
        <v>0</v>
      </c>
      <c r="DC14" s="29">
        <f t="shared" si="86"/>
        <v>0</v>
      </c>
    </row>
    <row r="15" spans="1:107">
      <c r="A15">
        <f t="shared" si="40"/>
        <v>12</v>
      </c>
      <c r="B15" s="33">
        <f t="shared" si="97"/>
        <v>0</v>
      </c>
      <c r="C15" s="357"/>
      <c r="D15" s="40"/>
      <c r="E15" s="48"/>
      <c r="F15" s="1"/>
      <c r="G15" s="208"/>
      <c r="H15" s="184"/>
      <c r="I15" s="184"/>
      <c r="J15" s="306"/>
      <c r="K15" s="184"/>
      <c r="L15" s="184"/>
      <c r="M15" s="201"/>
      <c r="N15" s="184"/>
      <c r="O15" s="184"/>
      <c r="P15" s="358"/>
      <c r="Q15" s="343">
        <f t="shared" ref="Q15:Q78" si="102">H15+K15+N15</f>
        <v>0</v>
      </c>
      <c r="R15" s="333">
        <f t="shared" ref="R15:R78" si="103">I15+L15+O15</f>
        <v>0</v>
      </c>
      <c r="S15" s="344">
        <f t="shared" ref="S15:S78" si="104">J15+M15+P15</f>
        <v>0</v>
      </c>
      <c r="T15" s="348">
        <f t="shared" ref="T15" si="105">IFERROR(I15/J15,)</f>
        <v>0</v>
      </c>
      <c r="U15" s="334">
        <f t="shared" ref="U15" si="106">J15</f>
        <v>0</v>
      </c>
      <c r="V15" s="333">
        <f t="shared" ref="V15" si="107">IFERROR(L15/M15,)</f>
        <v>0</v>
      </c>
      <c r="W15" s="334">
        <f t="shared" ref="W15" si="108">M15</f>
        <v>0</v>
      </c>
      <c r="X15" s="333">
        <f t="shared" ref="X15" si="109">IFERROR(O15/P15,)</f>
        <v>0</v>
      </c>
      <c r="Y15" s="403">
        <f t="shared" ref="Y15" si="110">P15</f>
        <v>0</v>
      </c>
      <c r="Z15" s="451">
        <f>IFERROR(VLOOKUP(C15,list!B$2:C$100,2,),)</f>
        <v>0</v>
      </c>
      <c r="AA15" s="451">
        <f>IFERROR(VLOOKUP(F15,list!G$1:H$60,2,),)</f>
        <v>0</v>
      </c>
      <c r="AB15" s="452">
        <f t="shared" si="93"/>
        <v>0</v>
      </c>
      <c r="AC15" s="453">
        <f t="shared" si="50"/>
        <v>0</v>
      </c>
      <c r="AD15" s="451">
        <f>IFERROR(VLOOKUP(AC15,list!I$2:J$12,2,),)</f>
        <v>0</v>
      </c>
      <c r="AE15" s="452">
        <f t="shared" si="51"/>
        <v>0</v>
      </c>
      <c r="AF15" s="451">
        <f t="shared" si="3"/>
        <v>0</v>
      </c>
      <c r="AG15" s="451">
        <f>IF(COUNTIF($C$4:C15,C15)&gt;1,0,1)</f>
        <v>1</v>
      </c>
      <c r="AH15" s="454">
        <f t="shared" si="98"/>
        <v>0</v>
      </c>
      <c r="AI15" s="451" t="str">
        <f t="shared" si="5"/>
        <v/>
      </c>
      <c r="AJ15" s="455" t="str">
        <f>IFERROR(VLOOKUP(AI15,list!A$1:B$100,2,),"")</f>
        <v/>
      </c>
      <c r="AK15" s="451">
        <f>IF(COUNTIF($AE$4:$AE15,$AE15)&gt;1,0,1)</f>
        <v>0</v>
      </c>
      <c r="AL15" s="451">
        <f t="shared" si="96"/>
        <v>0</v>
      </c>
      <c r="AM15" s="451" t="str">
        <f t="shared" si="6"/>
        <v/>
      </c>
      <c r="AN15" s="417">
        <f t="shared" si="52"/>
        <v>0</v>
      </c>
      <c r="AO15" s="420">
        <f t="shared" si="7"/>
        <v>0</v>
      </c>
      <c r="AP15" s="420">
        <f t="shared" si="8"/>
        <v>0</v>
      </c>
      <c r="AQ15" s="420">
        <f t="shared" si="9"/>
        <v>0</v>
      </c>
      <c r="AR15" s="420">
        <f t="shared" si="10"/>
        <v>0</v>
      </c>
      <c r="AS15" s="409">
        <f t="shared" si="11"/>
        <v>0</v>
      </c>
      <c r="AT15" s="422">
        <f t="shared" si="12"/>
        <v>0</v>
      </c>
      <c r="AU15" s="422">
        <f t="shared" si="13"/>
        <v>0</v>
      </c>
      <c r="AV15" s="409">
        <f t="shared" si="14"/>
        <v>0</v>
      </c>
      <c r="AW15" s="422">
        <f t="shared" si="15"/>
        <v>0</v>
      </c>
      <c r="AX15" s="422">
        <f t="shared" si="16"/>
        <v>0</v>
      </c>
      <c r="AY15" s="409">
        <f t="shared" si="17"/>
        <v>0</v>
      </c>
      <c r="AZ15" s="422">
        <f t="shared" si="53"/>
        <v>0</v>
      </c>
      <c r="BA15" s="422">
        <f t="shared" si="54"/>
        <v>0</v>
      </c>
      <c r="BB15" s="420">
        <f t="shared" si="99"/>
        <v>0</v>
      </c>
      <c r="BC15" s="413">
        <f t="shared" si="56"/>
        <v>0</v>
      </c>
      <c r="BD15" s="420">
        <f t="shared" si="100"/>
        <v>0</v>
      </c>
      <c r="BE15" s="409">
        <f t="shared" si="58"/>
        <v>0</v>
      </c>
      <c r="BF15" s="420">
        <f t="shared" si="101"/>
        <v>0</v>
      </c>
      <c r="BG15" s="409">
        <f t="shared" si="60"/>
        <v>0</v>
      </c>
      <c r="BH15" s="425" t="str">
        <f t="shared" si="18"/>
        <v/>
      </c>
      <c r="BI15" s="420">
        <f t="shared" si="61"/>
        <v>0</v>
      </c>
      <c r="BJ15" s="420">
        <f t="shared" si="62"/>
        <v>0</v>
      </c>
      <c r="BK15" s="420">
        <f t="shared" si="19"/>
        <v>0</v>
      </c>
      <c r="BL15" s="420">
        <f t="shared" si="20"/>
        <v>0</v>
      </c>
      <c r="BM15" s="413">
        <f t="shared" si="21"/>
        <v>0</v>
      </c>
      <c r="BN15" s="420">
        <f t="shared" si="22"/>
        <v>0</v>
      </c>
      <c r="BO15" s="420">
        <f t="shared" si="23"/>
        <v>0</v>
      </c>
      <c r="BP15" s="413">
        <f t="shared" si="24"/>
        <v>0</v>
      </c>
      <c r="BQ15" s="422">
        <f t="shared" si="25"/>
        <v>0</v>
      </c>
      <c r="BR15" s="422">
        <f t="shared" si="26"/>
        <v>0</v>
      </c>
      <c r="BS15" s="413">
        <f t="shared" si="27"/>
        <v>0</v>
      </c>
      <c r="BT15" s="420">
        <f t="shared" si="63"/>
        <v>0</v>
      </c>
      <c r="BU15" s="413">
        <f t="shared" si="64"/>
        <v>0</v>
      </c>
      <c r="BV15" s="420">
        <f t="shared" si="65"/>
        <v>0</v>
      </c>
      <c r="BW15" s="409">
        <f t="shared" si="66"/>
        <v>0</v>
      </c>
      <c r="BX15" s="420">
        <f t="shared" si="67"/>
        <v>0</v>
      </c>
      <c r="BY15" s="413">
        <f t="shared" si="68"/>
        <v>0</v>
      </c>
      <c r="BZ15" s="32" t="str">
        <f t="shared" si="69"/>
        <v/>
      </c>
      <c r="CA15">
        <f t="shared" si="70"/>
        <v>0</v>
      </c>
      <c r="CB15" s="32">
        <f t="shared" si="71"/>
        <v>0</v>
      </c>
      <c r="CC15">
        <f t="shared" si="28"/>
        <v>0</v>
      </c>
      <c r="CD15">
        <f t="shared" si="29"/>
        <v>0</v>
      </c>
      <c r="CE15">
        <f t="shared" si="30"/>
        <v>0</v>
      </c>
      <c r="CF15" s="29">
        <f t="shared" si="31"/>
        <v>0</v>
      </c>
      <c r="CG15" s="29">
        <f t="shared" si="32"/>
        <v>0</v>
      </c>
      <c r="CH15" s="29">
        <f t="shared" si="72"/>
        <v>0</v>
      </c>
      <c r="CI15" s="29">
        <f t="shared" si="33"/>
        <v>0</v>
      </c>
      <c r="CJ15" s="29">
        <f t="shared" si="34"/>
        <v>0</v>
      </c>
      <c r="CK15" s="458">
        <f t="shared" si="35"/>
        <v>0</v>
      </c>
      <c r="CL15" s="29">
        <f t="shared" si="73"/>
        <v>0</v>
      </c>
      <c r="CM15" s="29">
        <f t="shared" si="36"/>
        <v>0</v>
      </c>
      <c r="CN15" s="458">
        <f t="shared" si="37"/>
        <v>0</v>
      </c>
      <c r="CO15" s="29">
        <f t="shared" si="74"/>
        <v>0</v>
      </c>
      <c r="CP15" s="29">
        <f t="shared" si="38"/>
        <v>0</v>
      </c>
      <c r="CQ15" s="458">
        <f t="shared" si="39"/>
        <v>0</v>
      </c>
      <c r="CR15" s="29">
        <f t="shared" si="75"/>
        <v>0</v>
      </c>
      <c r="CS15" s="29">
        <f t="shared" si="76"/>
        <v>0</v>
      </c>
      <c r="CT15" s="29">
        <f t="shared" si="77"/>
        <v>0</v>
      </c>
      <c r="CU15" s="29">
        <f t="shared" si="78"/>
        <v>0</v>
      </c>
      <c r="CV15" s="458">
        <f t="shared" si="79"/>
        <v>0</v>
      </c>
      <c r="CW15" s="29">
        <f t="shared" si="80"/>
        <v>0</v>
      </c>
      <c r="CX15" s="29">
        <f t="shared" si="81"/>
        <v>0</v>
      </c>
      <c r="CY15" s="458">
        <f t="shared" si="82"/>
        <v>0</v>
      </c>
      <c r="CZ15" s="29">
        <f t="shared" si="83"/>
        <v>0</v>
      </c>
      <c r="DA15" s="29">
        <f t="shared" si="84"/>
        <v>0</v>
      </c>
      <c r="DB15" s="458">
        <f t="shared" si="85"/>
        <v>0</v>
      </c>
      <c r="DC15" s="29">
        <f t="shared" si="86"/>
        <v>0</v>
      </c>
    </row>
    <row r="16" spans="1:107">
      <c r="A16">
        <f t="shared" si="40"/>
        <v>13</v>
      </c>
      <c r="B16" s="33">
        <f t="shared" si="97"/>
        <v>0</v>
      </c>
      <c r="C16" s="357"/>
      <c r="D16" s="40"/>
      <c r="E16" s="48"/>
      <c r="F16" s="1"/>
      <c r="G16" s="208"/>
      <c r="H16" s="184"/>
      <c r="I16" s="184"/>
      <c r="J16" s="306"/>
      <c r="K16" s="184"/>
      <c r="L16" s="184"/>
      <c r="M16" s="201"/>
      <c r="N16" s="184"/>
      <c r="O16" s="184"/>
      <c r="P16" s="358"/>
      <c r="Q16" s="343">
        <f t="shared" si="102"/>
        <v>0</v>
      </c>
      <c r="R16" s="333">
        <f t="shared" si="103"/>
        <v>0</v>
      </c>
      <c r="S16" s="344">
        <f t="shared" si="104"/>
        <v>0</v>
      </c>
      <c r="T16" s="348">
        <f t="shared" ref="T16:T79" si="111">IFERROR(I16/J16,)</f>
        <v>0</v>
      </c>
      <c r="U16" s="334">
        <f t="shared" ref="U16:U79" si="112">J16</f>
        <v>0</v>
      </c>
      <c r="V16" s="333">
        <f t="shared" ref="V16:V79" si="113">IFERROR(L16/M16,)</f>
        <v>0</v>
      </c>
      <c r="W16" s="334">
        <f t="shared" ref="W16:W79" si="114">M16</f>
        <v>0</v>
      </c>
      <c r="X16" s="333">
        <f t="shared" ref="X16:X79" si="115">IFERROR(O16/P16,)</f>
        <v>0</v>
      </c>
      <c r="Y16" s="403">
        <f t="shared" ref="Y16:Y79" si="116">P16</f>
        <v>0</v>
      </c>
      <c r="Z16" s="451">
        <f>IFERROR(VLOOKUP(C16,list!B$2:C$100,2,),)</f>
        <v>0</v>
      </c>
      <c r="AA16" s="451">
        <f>IFERROR(VLOOKUP(F16,list!G$1:H$60,2,),)</f>
        <v>0</v>
      </c>
      <c r="AB16" s="452">
        <f t="shared" si="93"/>
        <v>0</v>
      </c>
      <c r="AC16" s="453">
        <f t="shared" si="50"/>
        <v>0</v>
      </c>
      <c r="AD16" s="451">
        <f>IFERROR(VLOOKUP(AC16,list!I$2:J$12,2,),)</f>
        <v>0</v>
      </c>
      <c r="AE16" s="452">
        <f t="shared" si="51"/>
        <v>0</v>
      </c>
      <c r="AF16" s="451">
        <f t="shared" si="3"/>
        <v>0</v>
      </c>
      <c r="AG16" s="451">
        <f>IF(COUNTIF($C$4:C16,C16)&gt;1,0,1)</f>
        <v>1</v>
      </c>
      <c r="AH16" s="454">
        <f t="shared" si="98"/>
        <v>0</v>
      </c>
      <c r="AI16" s="451" t="str">
        <f t="shared" si="5"/>
        <v/>
      </c>
      <c r="AJ16" s="455" t="str">
        <f>IFERROR(VLOOKUP(AI16,list!A$1:B$100,2,),"")</f>
        <v/>
      </c>
      <c r="AK16" s="451">
        <f>IF(COUNTIF($AE$4:$AE16,$AE16)&gt;1,0,1)</f>
        <v>0</v>
      </c>
      <c r="AL16" s="451">
        <f t="shared" si="96"/>
        <v>0</v>
      </c>
      <c r="AM16" s="451" t="str">
        <f t="shared" si="6"/>
        <v/>
      </c>
      <c r="AN16" s="417">
        <f t="shared" si="52"/>
        <v>0</v>
      </c>
      <c r="AO16" s="420">
        <f t="shared" si="7"/>
        <v>0</v>
      </c>
      <c r="AP16" s="420">
        <f t="shared" si="8"/>
        <v>0</v>
      </c>
      <c r="AQ16" s="420">
        <f t="shared" si="9"/>
        <v>0</v>
      </c>
      <c r="AR16" s="420">
        <f t="shared" si="10"/>
        <v>0</v>
      </c>
      <c r="AS16" s="409">
        <f t="shared" si="11"/>
        <v>0</v>
      </c>
      <c r="AT16" s="422">
        <f t="shared" si="12"/>
        <v>0</v>
      </c>
      <c r="AU16" s="422">
        <f t="shared" si="13"/>
        <v>0</v>
      </c>
      <c r="AV16" s="409">
        <f t="shared" si="14"/>
        <v>0</v>
      </c>
      <c r="AW16" s="422">
        <f t="shared" si="15"/>
        <v>0</v>
      </c>
      <c r="AX16" s="422">
        <f t="shared" si="16"/>
        <v>0</v>
      </c>
      <c r="AY16" s="409">
        <f t="shared" si="17"/>
        <v>0</v>
      </c>
      <c r="AZ16" s="422">
        <f t="shared" si="53"/>
        <v>0</v>
      </c>
      <c r="BA16" s="422">
        <f t="shared" si="54"/>
        <v>0</v>
      </c>
      <c r="BB16" s="420">
        <f t="shared" si="99"/>
        <v>0</v>
      </c>
      <c r="BC16" s="413">
        <f t="shared" si="56"/>
        <v>0</v>
      </c>
      <c r="BD16" s="420">
        <f t="shared" si="100"/>
        <v>0</v>
      </c>
      <c r="BE16" s="409">
        <f t="shared" si="58"/>
        <v>0</v>
      </c>
      <c r="BF16" s="420">
        <f t="shared" si="101"/>
        <v>0</v>
      </c>
      <c r="BG16" s="409">
        <f t="shared" si="60"/>
        <v>0</v>
      </c>
      <c r="BH16" s="425" t="str">
        <f t="shared" si="18"/>
        <v/>
      </c>
      <c r="BI16" s="420">
        <f t="shared" si="61"/>
        <v>0</v>
      </c>
      <c r="BJ16" s="420">
        <f t="shared" si="62"/>
        <v>0</v>
      </c>
      <c r="BK16" s="420">
        <f t="shared" si="19"/>
        <v>0</v>
      </c>
      <c r="BL16" s="420">
        <f t="shared" si="20"/>
        <v>0</v>
      </c>
      <c r="BM16" s="413">
        <f t="shared" si="21"/>
        <v>0</v>
      </c>
      <c r="BN16" s="420">
        <f t="shared" si="22"/>
        <v>0</v>
      </c>
      <c r="BO16" s="420">
        <f t="shared" si="23"/>
        <v>0</v>
      </c>
      <c r="BP16" s="413">
        <f t="shared" si="24"/>
        <v>0</v>
      </c>
      <c r="BQ16" s="422">
        <f t="shared" si="25"/>
        <v>0</v>
      </c>
      <c r="BR16" s="422">
        <f t="shared" si="26"/>
        <v>0</v>
      </c>
      <c r="BS16" s="413">
        <f t="shared" si="27"/>
        <v>0</v>
      </c>
      <c r="BT16" s="420">
        <f t="shared" si="63"/>
        <v>0</v>
      </c>
      <c r="BU16" s="413">
        <f t="shared" si="64"/>
        <v>0</v>
      </c>
      <c r="BV16" s="420">
        <f t="shared" si="65"/>
        <v>0</v>
      </c>
      <c r="BW16" s="409">
        <f t="shared" si="66"/>
        <v>0</v>
      </c>
      <c r="BX16" s="420">
        <f t="shared" si="67"/>
        <v>0</v>
      </c>
      <c r="BY16" s="413">
        <f t="shared" si="68"/>
        <v>0</v>
      </c>
      <c r="BZ16" s="32" t="str">
        <f t="shared" si="69"/>
        <v/>
      </c>
      <c r="CA16">
        <f t="shared" si="70"/>
        <v>0</v>
      </c>
      <c r="CB16" s="32">
        <f t="shared" si="71"/>
        <v>0</v>
      </c>
      <c r="CC16">
        <f t="shared" si="28"/>
        <v>0</v>
      </c>
      <c r="CD16">
        <f t="shared" si="29"/>
        <v>0</v>
      </c>
      <c r="CE16">
        <f t="shared" si="30"/>
        <v>0</v>
      </c>
      <c r="CF16" s="29">
        <f t="shared" si="31"/>
        <v>0</v>
      </c>
      <c r="CG16" s="29">
        <f t="shared" si="32"/>
        <v>0</v>
      </c>
      <c r="CH16" s="29">
        <f t="shared" si="72"/>
        <v>0</v>
      </c>
      <c r="CI16" s="29">
        <f t="shared" si="33"/>
        <v>0</v>
      </c>
      <c r="CJ16" s="29">
        <f t="shared" si="34"/>
        <v>0</v>
      </c>
      <c r="CK16" s="458">
        <f t="shared" si="35"/>
        <v>0</v>
      </c>
      <c r="CL16" s="29">
        <f t="shared" si="73"/>
        <v>0</v>
      </c>
      <c r="CM16" s="29">
        <f t="shared" si="36"/>
        <v>0</v>
      </c>
      <c r="CN16" s="458">
        <f t="shared" si="37"/>
        <v>0</v>
      </c>
      <c r="CO16" s="29">
        <f t="shared" si="74"/>
        <v>0</v>
      </c>
      <c r="CP16" s="29">
        <f t="shared" si="38"/>
        <v>0</v>
      </c>
      <c r="CQ16" s="458">
        <f t="shared" si="39"/>
        <v>0</v>
      </c>
      <c r="CR16" s="29">
        <f t="shared" si="75"/>
        <v>0</v>
      </c>
      <c r="CS16" s="29">
        <f t="shared" si="76"/>
        <v>0</v>
      </c>
      <c r="CT16" s="29">
        <f t="shared" si="77"/>
        <v>0</v>
      </c>
      <c r="CU16" s="29">
        <f t="shared" si="78"/>
        <v>0</v>
      </c>
      <c r="CV16" s="458">
        <f t="shared" si="79"/>
        <v>0</v>
      </c>
      <c r="CW16" s="29">
        <f t="shared" si="80"/>
        <v>0</v>
      </c>
      <c r="CX16" s="29">
        <f t="shared" si="81"/>
        <v>0</v>
      </c>
      <c r="CY16" s="458">
        <f t="shared" si="82"/>
        <v>0</v>
      </c>
      <c r="CZ16" s="29">
        <f t="shared" si="83"/>
        <v>0</v>
      </c>
      <c r="DA16" s="29">
        <f t="shared" si="84"/>
        <v>0</v>
      </c>
      <c r="DB16" s="458">
        <f t="shared" si="85"/>
        <v>0</v>
      </c>
      <c r="DC16" s="29">
        <f t="shared" si="86"/>
        <v>0</v>
      </c>
    </row>
    <row r="17" spans="1:107">
      <c r="A17">
        <f t="shared" si="40"/>
        <v>14</v>
      </c>
      <c r="B17" s="33">
        <f t="shared" si="97"/>
        <v>0</v>
      </c>
      <c r="C17" s="357"/>
      <c r="D17" s="40"/>
      <c r="E17" s="48"/>
      <c r="F17" s="1"/>
      <c r="G17" s="208"/>
      <c r="H17" s="184"/>
      <c r="I17" s="184"/>
      <c r="J17" s="306"/>
      <c r="K17" s="184"/>
      <c r="L17" s="184"/>
      <c r="M17" s="201"/>
      <c r="N17" s="184"/>
      <c r="O17" s="184"/>
      <c r="P17" s="358"/>
      <c r="Q17" s="343">
        <f t="shared" si="102"/>
        <v>0</v>
      </c>
      <c r="R17" s="333">
        <f t="shared" si="103"/>
        <v>0</v>
      </c>
      <c r="S17" s="344">
        <f t="shared" si="104"/>
        <v>0</v>
      </c>
      <c r="T17" s="348">
        <f t="shared" si="111"/>
        <v>0</v>
      </c>
      <c r="U17" s="334">
        <f t="shared" si="112"/>
        <v>0</v>
      </c>
      <c r="V17" s="333">
        <f t="shared" si="113"/>
        <v>0</v>
      </c>
      <c r="W17" s="334">
        <f t="shared" si="114"/>
        <v>0</v>
      </c>
      <c r="X17" s="333">
        <f t="shared" si="115"/>
        <v>0</v>
      </c>
      <c r="Y17" s="403">
        <f t="shared" si="116"/>
        <v>0</v>
      </c>
      <c r="Z17" s="451">
        <f>IFERROR(VLOOKUP(C17,list!B$2:C$100,2,),)</f>
        <v>0</v>
      </c>
      <c r="AA17" s="451">
        <f>IFERROR(VLOOKUP(F17,list!G$1:H$60,2,),)</f>
        <v>0</v>
      </c>
      <c r="AB17" s="452">
        <f t="shared" si="93"/>
        <v>0</v>
      </c>
      <c r="AC17" s="453">
        <f t="shared" si="50"/>
        <v>0</v>
      </c>
      <c r="AD17" s="451">
        <f>IFERROR(VLOOKUP(AC17,list!I$2:J$12,2,),)</f>
        <v>0</v>
      </c>
      <c r="AE17" s="452">
        <f t="shared" si="51"/>
        <v>0</v>
      </c>
      <c r="AF17" s="451">
        <f t="shared" si="3"/>
        <v>0</v>
      </c>
      <c r="AG17" s="451">
        <f>IF(COUNTIF($C$4:C17,C17)&gt;1,0,1)</f>
        <v>1</v>
      </c>
      <c r="AH17" s="454">
        <f t="shared" si="98"/>
        <v>0</v>
      </c>
      <c r="AI17" s="451" t="str">
        <f t="shared" si="5"/>
        <v/>
      </c>
      <c r="AJ17" s="455" t="str">
        <f>IFERROR(VLOOKUP(AI17,list!A$1:B$100,2,),"")</f>
        <v/>
      </c>
      <c r="AK17" s="451">
        <f>IF(COUNTIF($AE$4:$AE17,$AE17)&gt;1,0,1)</f>
        <v>0</v>
      </c>
      <c r="AL17" s="451">
        <f t="shared" si="96"/>
        <v>0</v>
      </c>
      <c r="AM17" s="451" t="str">
        <f t="shared" si="6"/>
        <v/>
      </c>
      <c r="AN17" s="417">
        <f t="shared" si="52"/>
        <v>0</v>
      </c>
      <c r="AO17" s="420">
        <f t="shared" si="7"/>
        <v>0</v>
      </c>
      <c r="AP17" s="420">
        <f t="shared" si="8"/>
        <v>0</v>
      </c>
      <c r="AQ17" s="420">
        <f t="shared" si="9"/>
        <v>0</v>
      </c>
      <c r="AR17" s="420">
        <f t="shared" si="10"/>
        <v>0</v>
      </c>
      <c r="AS17" s="409">
        <f t="shared" si="11"/>
        <v>0</v>
      </c>
      <c r="AT17" s="422">
        <f t="shared" si="12"/>
        <v>0</v>
      </c>
      <c r="AU17" s="422">
        <f t="shared" si="13"/>
        <v>0</v>
      </c>
      <c r="AV17" s="409">
        <f t="shared" si="14"/>
        <v>0</v>
      </c>
      <c r="AW17" s="422">
        <f t="shared" si="15"/>
        <v>0</v>
      </c>
      <c r="AX17" s="422">
        <f t="shared" si="16"/>
        <v>0</v>
      </c>
      <c r="AY17" s="409">
        <f t="shared" si="17"/>
        <v>0</v>
      </c>
      <c r="AZ17" s="422">
        <f t="shared" si="53"/>
        <v>0</v>
      </c>
      <c r="BA17" s="422">
        <f t="shared" si="54"/>
        <v>0</v>
      </c>
      <c r="BB17" s="420">
        <f t="shared" si="99"/>
        <v>0</v>
      </c>
      <c r="BC17" s="413">
        <f t="shared" si="56"/>
        <v>0</v>
      </c>
      <c r="BD17" s="420">
        <f t="shared" si="100"/>
        <v>0</v>
      </c>
      <c r="BE17" s="409">
        <f t="shared" si="58"/>
        <v>0</v>
      </c>
      <c r="BF17" s="420">
        <f t="shared" si="101"/>
        <v>0</v>
      </c>
      <c r="BG17" s="409">
        <f t="shared" si="60"/>
        <v>0</v>
      </c>
      <c r="BH17" s="425" t="str">
        <f t="shared" si="18"/>
        <v/>
      </c>
      <c r="BI17" s="420">
        <f t="shared" si="61"/>
        <v>0</v>
      </c>
      <c r="BJ17" s="420">
        <f t="shared" si="62"/>
        <v>0</v>
      </c>
      <c r="BK17" s="420">
        <f t="shared" si="19"/>
        <v>0</v>
      </c>
      <c r="BL17" s="420">
        <f t="shared" si="20"/>
        <v>0</v>
      </c>
      <c r="BM17" s="413">
        <f t="shared" si="21"/>
        <v>0</v>
      </c>
      <c r="BN17" s="420">
        <f t="shared" si="22"/>
        <v>0</v>
      </c>
      <c r="BO17" s="420">
        <f t="shared" si="23"/>
        <v>0</v>
      </c>
      <c r="BP17" s="413">
        <f t="shared" si="24"/>
        <v>0</v>
      </c>
      <c r="BQ17" s="422">
        <f t="shared" si="25"/>
        <v>0</v>
      </c>
      <c r="BR17" s="422">
        <f t="shared" si="26"/>
        <v>0</v>
      </c>
      <c r="BS17" s="413">
        <f t="shared" si="27"/>
        <v>0</v>
      </c>
      <c r="BT17" s="420">
        <f t="shared" si="63"/>
        <v>0</v>
      </c>
      <c r="BU17" s="413">
        <f t="shared" si="64"/>
        <v>0</v>
      </c>
      <c r="BV17" s="420">
        <f t="shared" si="65"/>
        <v>0</v>
      </c>
      <c r="BW17" s="409">
        <f t="shared" si="66"/>
        <v>0</v>
      </c>
      <c r="BX17" s="420">
        <f t="shared" si="67"/>
        <v>0</v>
      </c>
      <c r="BY17" s="413">
        <f t="shared" si="68"/>
        <v>0</v>
      </c>
      <c r="BZ17" s="32" t="str">
        <f t="shared" si="69"/>
        <v/>
      </c>
      <c r="CA17">
        <f t="shared" si="70"/>
        <v>0</v>
      </c>
      <c r="CB17" s="32">
        <f t="shared" si="71"/>
        <v>0</v>
      </c>
      <c r="CC17">
        <f t="shared" si="28"/>
        <v>0</v>
      </c>
      <c r="CD17">
        <f t="shared" si="29"/>
        <v>0</v>
      </c>
      <c r="CE17">
        <f t="shared" si="30"/>
        <v>0</v>
      </c>
      <c r="CF17" s="29">
        <f t="shared" si="31"/>
        <v>0</v>
      </c>
      <c r="CG17" s="29">
        <f t="shared" si="32"/>
        <v>0</v>
      </c>
      <c r="CH17" s="29">
        <f t="shared" si="72"/>
        <v>0</v>
      </c>
      <c r="CI17" s="29">
        <f t="shared" si="33"/>
        <v>0</v>
      </c>
      <c r="CJ17" s="29">
        <f t="shared" si="34"/>
        <v>0</v>
      </c>
      <c r="CK17" s="458">
        <f t="shared" si="35"/>
        <v>0</v>
      </c>
      <c r="CL17" s="29">
        <f t="shared" si="73"/>
        <v>0</v>
      </c>
      <c r="CM17" s="29">
        <f t="shared" si="36"/>
        <v>0</v>
      </c>
      <c r="CN17" s="458">
        <f t="shared" si="37"/>
        <v>0</v>
      </c>
      <c r="CO17" s="29">
        <f t="shared" si="74"/>
        <v>0</v>
      </c>
      <c r="CP17" s="29">
        <f t="shared" si="38"/>
        <v>0</v>
      </c>
      <c r="CQ17" s="458">
        <f t="shared" si="39"/>
        <v>0</v>
      </c>
      <c r="CR17" s="29">
        <f t="shared" si="75"/>
        <v>0</v>
      </c>
      <c r="CS17" s="29">
        <f t="shared" si="76"/>
        <v>0</v>
      </c>
      <c r="CT17" s="29">
        <f t="shared" si="77"/>
        <v>0</v>
      </c>
      <c r="CU17" s="29">
        <f t="shared" si="78"/>
        <v>0</v>
      </c>
      <c r="CV17" s="458">
        <f t="shared" si="79"/>
        <v>0</v>
      </c>
      <c r="CW17" s="29">
        <f t="shared" si="80"/>
        <v>0</v>
      </c>
      <c r="CX17" s="29">
        <f t="shared" si="81"/>
        <v>0</v>
      </c>
      <c r="CY17" s="458">
        <f t="shared" si="82"/>
        <v>0</v>
      </c>
      <c r="CZ17" s="29">
        <f t="shared" si="83"/>
        <v>0</v>
      </c>
      <c r="DA17" s="29">
        <f t="shared" si="84"/>
        <v>0</v>
      </c>
      <c r="DB17" s="458">
        <f t="shared" si="85"/>
        <v>0</v>
      </c>
      <c r="DC17" s="29">
        <f t="shared" si="86"/>
        <v>0</v>
      </c>
    </row>
    <row r="18" spans="1:107">
      <c r="A18">
        <f t="shared" si="40"/>
        <v>15</v>
      </c>
      <c r="B18" s="33">
        <f t="shared" ref="B18:B49" si="117">IFERROR(VALUE(Z18&amp;AE18&amp;AA18),)</f>
        <v>0</v>
      </c>
      <c r="C18" s="357"/>
      <c r="D18" s="40"/>
      <c r="E18" s="48"/>
      <c r="F18" s="1"/>
      <c r="G18" s="208"/>
      <c r="H18" s="184"/>
      <c r="I18" s="184"/>
      <c r="J18" s="306"/>
      <c r="K18" s="184"/>
      <c r="L18" s="184"/>
      <c r="M18" s="201"/>
      <c r="N18" s="184"/>
      <c r="O18" s="184"/>
      <c r="P18" s="358"/>
      <c r="Q18" s="343">
        <f t="shared" si="102"/>
        <v>0</v>
      </c>
      <c r="R18" s="333">
        <f t="shared" si="103"/>
        <v>0</v>
      </c>
      <c r="S18" s="344">
        <f t="shared" si="104"/>
        <v>0</v>
      </c>
      <c r="T18" s="348">
        <f t="shared" si="111"/>
        <v>0</v>
      </c>
      <c r="U18" s="334">
        <f t="shared" si="112"/>
        <v>0</v>
      </c>
      <c r="V18" s="333">
        <f t="shared" si="113"/>
        <v>0</v>
      </c>
      <c r="W18" s="334">
        <f t="shared" si="114"/>
        <v>0</v>
      </c>
      <c r="X18" s="333">
        <f t="shared" si="115"/>
        <v>0</v>
      </c>
      <c r="Y18" s="403">
        <f t="shared" si="116"/>
        <v>0</v>
      </c>
      <c r="Z18" s="451">
        <f>IFERROR(VLOOKUP(C18,list!B$2:C$100,2,),)</f>
        <v>0</v>
      </c>
      <c r="AA18" s="451">
        <f>IFERROR(VLOOKUP(F18,list!G$1:H$60,2,),)</f>
        <v>0</v>
      </c>
      <c r="AB18" s="452">
        <f t="shared" si="93"/>
        <v>0</v>
      </c>
      <c r="AC18" s="453">
        <f t="shared" si="50"/>
        <v>0</v>
      </c>
      <c r="AD18" s="451">
        <f>IFERROR(VLOOKUP(AC18,list!I$2:J$12,2,),)</f>
        <v>0</v>
      </c>
      <c r="AE18" s="452">
        <f t="shared" si="51"/>
        <v>0</v>
      </c>
      <c r="AF18" s="451">
        <f t="shared" si="3"/>
        <v>0</v>
      </c>
      <c r="AG18" s="451">
        <f>IF(COUNTIF($C$4:C18,C18)&gt;1,0,1)</f>
        <v>1</v>
      </c>
      <c r="AH18" s="454">
        <f t="shared" si="98"/>
        <v>0</v>
      </c>
      <c r="AI18" s="451" t="str">
        <f t="shared" si="5"/>
        <v/>
      </c>
      <c r="AJ18" s="455" t="str">
        <f>IFERROR(VLOOKUP(AI18,list!A$1:B$100,2,),"")</f>
        <v/>
      </c>
      <c r="AK18" s="451">
        <f>IF(COUNTIF($AE$4:$AE18,$AE18)&gt;1,0,1)</f>
        <v>0</v>
      </c>
      <c r="AL18" s="451">
        <f t="shared" ref="AL18:AL49" si="118">VALUE(IF(AND(AE18&gt;0,AK18&gt;0),AE18,))</f>
        <v>0</v>
      </c>
      <c r="AM18" s="451" t="str">
        <f t="shared" si="6"/>
        <v/>
      </c>
      <c r="AN18" s="417">
        <f t="shared" si="52"/>
        <v>0</v>
      </c>
      <c r="AO18" s="420">
        <f t="shared" si="7"/>
        <v>0</v>
      </c>
      <c r="AP18" s="420">
        <f t="shared" si="8"/>
        <v>0</v>
      </c>
      <c r="AQ18" s="420">
        <f t="shared" si="9"/>
        <v>0</v>
      </c>
      <c r="AR18" s="420">
        <f t="shared" si="10"/>
        <v>0</v>
      </c>
      <c r="AS18" s="409">
        <f t="shared" si="11"/>
        <v>0</v>
      </c>
      <c r="AT18" s="422">
        <f t="shared" si="12"/>
        <v>0</v>
      </c>
      <c r="AU18" s="422">
        <f t="shared" si="13"/>
        <v>0</v>
      </c>
      <c r="AV18" s="409">
        <f t="shared" si="14"/>
        <v>0</v>
      </c>
      <c r="AW18" s="422">
        <f t="shared" si="15"/>
        <v>0</v>
      </c>
      <c r="AX18" s="422">
        <f t="shared" si="16"/>
        <v>0</v>
      </c>
      <c r="AY18" s="409">
        <f t="shared" si="17"/>
        <v>0</v>
      </c>
      <c r="AZ18" s="422">
        <f t="shared" si="53"/>
        <v>0</v>
      </c>
      <c r="BA18" s="422">
        <f t="shared" si="54"/>
        <v>0</v>
      </c>
      <c r="BB18" s="420">
        <f t="shared" si="99"/>
        <v>0</v>
      </c>
      <c r="BC18" s="413">
        <f t="shared" si="56"/>
        <v>0</v>
      </c>
      <c r="BD18" s="420">
        <f t="shared" si="100"/>
        <v>0</v>
      </c>
      <c r="BE18" s="409">
        <f t="shared" si="58"/>
        <v>0</v>
      </c>
      <c r="BF18" s="420">
        <f t="shared" si="101"/>
        <v>0</v>
      </c>
      <c r="BG18" s="409">
        <f t="shared" si="60"/>
        <v>0</v>
      </c>
      <c r="BH18" s="425" t="str">
        <f t="shared" si="18"/>
        <v/>
      </c>
      <c r="BI18" s="420">
        <f t="shared" si="61"/>
        <v>0</v>
      </c>
      <c r="BJ18" s="420">
        <f t="shared" si="62"/>
        <v>0</v>
      </c>
      <c r="BK18" s="420">
        <f t="shared" si="19"/>
        <v>0</v>
      </c>
      <c r="BL18" s="420">
        <f t="shared" si="20"/>
        <v>0</v>
      </c>
      <c r="BM18" s="413">
        <f t="shared" si="21"/>
        <v>0</v>
      </c>
      <c r="BN18" s="420">
        <f t="shared" si="22"/>
        <v>0</v>
      </c>
      <c r="BO18" s="420">
        <f t="shared" si="23"/>
        <v>0</v>
      </c>
      <c r="BP18" s="413">
        <f t="shared" si="24"/>
        <v>0</v>
      </c>
      <c r="BQ18" s="422">
        <f t="shared" si="25"/>
        <v>0</v>
      </c>
      <c r="BR18" s="422">
        <f t="shared" si="26"/>
        <v>0</v>
      </c>
      <c r="BS18" s="413">
        <f t="shared" si="27"/>
        <v>0</v>
      </c>
      <c r="BT18" s="420">
        <f t="shared" si="63"/>
        <v>0</v>
      </c>
      <c r="BU18" s="413">
        <f t="shared" si="64"/>
        <v>0</v>
      </c>
      <c r="BV18" s="420">
        <f t="shared" si="65"/>
        <v>0</v>
      </c>
      <c r="BW18" s="409">
        <f t="shared" si="66"/>
        <v>0</v>
      </c>
      <c r="BX18" s="420">
        <f t="shared" si="67"/>
        <v>0</v>
      </c>
      <c r="BY18" s="413">
        <f t="shared" si="68"/>
        <v>0</v>
      </c>
      <c r="BZ18" s="32" t="str">
        <f t="shared" si="69"/>
        <v/>
      </c>
      <c r="CA18">
        <f t="shared" si="70"/>
        <v>0</v>
      </c>
      <c r="CB18" s="32">
        <f t="shared" si="71"/>
        <v>0</v>
      </c>
      <c r="CC18">
        <f t="shared" si="28"/>
        <v>0</v>
      </c>
      <c r="CD18">
        <f t="shared" si="29"/>
        <v>0</v>
      </c>
      <c r="CE18">
        <f t="shared" si="30"/>
        <v>0</v>
      </c>
      <c r="CF18" s="29">
        <f t="shared" si="31"/>
        <v>0</v>
      </c>
      <c r="CG18" s="29">
        <f t="shared" si="32"/>
        <v>0</v>
      </c>
      <c r="CH18" s="29">
        <f t="shared" si="72"/>
        <v>0</v>
      </c>
      <c r="CI18" s="29">
        <f t="shared" si="33"/>
        <v>0</v>
      </c>
      <c r="CJ18" s="29">
        <f t="shared" si="34"/>
        <v>0</v>
      </c>
      <c r="CK18" s="458">
        <f t="shared" si="35"/>
        <v>0</v>
      </c>
      <c r="CL18" s="29">
        <f t="shared" si="73"/>
        <v>0</v>
      </c>
      <c r="CM18" s="29">
        <f t="shared" si="36"/>
        <v>0</v>
      </c>
      <c r="CN18" s="458">
        <f t="shared" si="37"/>
        <v>0</v>
      </c>
      <c r="CO18" s="29">
        <f t="shared" si="74"/>
        <v>0</v>
      </c>
      <c r="CP18" s="29">
        <f t="shared" si="38"/>
        <v>0</v>
      </c>
      <c r="CQ18" s="458">
        <f t="shared" si="39"/>
        <v>0</v>
      </c>
      <c r="CR18" s="29">
        <f t="shared" si="75"/>
        <v>0</v>
      </c>
      <c r="CS18" s="29">
        <f t="shared" si="76"/>
        <v>0</v>
      </c>
      <c r="CT18" s="29">
        <f t="shared" si="77"/>
        <v>0</v>
      </c>
      <c r="CU18" s="29">
        <f t="shared" si="78"/>
        <v>0</v>
      </c>
      <c r="CV18" s="458">
        <f t="shared" si="79"/>
        <v>0</v>
      </c>
      <c r="CW18" s="29">
        <f t="shared" si="80"/>
        <v>0</v>
      </c>
      <c r="CX18" s="29">
        <f t="shared" si="81"/>
        <v>0</v>
      </c>
      <c r="CY18" s="458">
        <f t="shared" si="82"/>
        <v>0</v>
      </c>
      <c r="CZ18" s="29">
        <f t="shared" si="83"/>
        <v>0</v>
      </c>
      <c r="DA18" s="29">
        <f t="shared" si="84"/>
        <v>0</v>
      </c>
      <c r="DB18" s="458">
        <f t="shared" si="85"/>
        <v>0</v>
      </c>
      <c r="DC18" s="29">
        <f t="shared" si="86"/>
        <v>0</v>
      </c>
    </row>
    <row r="19" spans="1:107">
      <c r="A19">
        <f t="shared" si="40"/>
        <v>16</v>
      </c>
      <c r="B19" s="33">
        <f t="shared" si="117"/>
        <v>0</v>
      </c>
      <c r="C19" s="357"/>
      <c r="D19" s="40"/>
      <c r="E19" s="48"/>
      <c r="F19" s="1"/>
      <c r="G19" s="208"/>
      <c r="H19" s="184"/>
      <c r="I19" s="184"/>
      <c r="J19" s="306"/>
      <c r="K19" s="184"/>
      <c r="L19" s="184"/>
      <c r="M19" s="201"/>
      <c r="N19" s="184"/>
      <c r="O19" s="184"/>
      <c r="P19" s="358"/>
      <c r="Q19" s="343">
        <f t="shared" si="102"/>
        <v>0</v>
      </c>
      <c r="R19" s="333">
        <f t="shared" si="103"/>
        <v>0</v>
      </c>
      <c r="S19" s="344">
        <f t="shared" si="104"/>
        <v>0</v>
      </c>
      <c r="T19" s="348">
        <f t="shared" si="111"/>
        <v>0</v>
      </c>
      <c r="U19" s="334">
        <f t="shared" si="112"/>
        <v>0</v>
      </c>
      <c r="V19" s="333">
        <f t="shared" si="113"/>
        <v>0</v>
      </c>
      <c r="W19" s="334">
        <f t="shared" si="114"/>
        <v>0</v>
      </c>
      <c r="X19" s="333">
        <f t="shared" si="115"/>
        <v>0</v>
      </c>
      <c r="Y19" s="403">
        <f t="shared" si="116"/>
        <v>0</v>
      </c>
      <c r="Z19" s="451">
        <f>IFERROR(VLOOKUP(C19,list!B$2:C$100,2,),)</f>
        <v>0</v>
      </c>
      <c r="AA19" s="451">
        <f>IFERROR(VLOOKUP(F19,list!G$1:H$60,2,),)</f>
        <v>0</v>
      </c>
      <c r="AB19" s="452">
        <f t="shared" si="93"/>
        <v>0</v>
      </c>
      <c r="AC19" s="453">
        <f t="shared" si="50"/>
        <v>0</v>
      </c>
      <c r="AD19" s="451">
        <f>IFERROR(VLOOKUP(AC19,list!I$2:J$12,2,),)</f>
        <v>0</v>
      </c>
      <c r="AE19" s="452">
        <f t="shared" si="51"/>
        <v>0</v>
      </c>
      <c r="AF19" s="451">
        <f t="shared" si="3"/>
        <v>0</v>
      </c>
      <c r="AG19" s="451">
        <f>IF(COUNTIF($C$4:C19,C19)&gt;1,0,1)</f>
        <v>1</v>
      </c>
      <c r="AH19" s="454">
        <f t="shared" si="98"/>
        <v>0</v>
      </c>
      <c r="AI19" s="451" t="str">
        <f t="shared" si="5"/>
        <v/>
      </c>
      <c r="AJ19" s="455" t="str">
        <f>IFERROR(VLOOKUP(AI19,list!A$1:B$100,2,),"")</f>
        <v/>
      </c>
      <c r="AK19" s="451">
        <f>IF(COUNTIF($AE$4:$AE19,$AE19)&gt;1,0,1)</f>
        <v>0</v>
      </c>
      <c r="AL19" s="451">
        <f t="shared" si="118"/>
        <v>0</v>
      </c>
      <c r="AM19" s="451" t="str">
        <f t="shared" si="6"/>
        <v/>
      </c>
      <c r="AN19" s="417">
        <f t="shared" si="52"/>
        <v>0</v>
      </c>
      <c r="AO19" s="420">
        <f t="shared" si="7"/>
        <v>0</v>
      </c>
      <c r="AP19" s="420">
        <f t="shared" si="8"/>
        <v>0</v>
      </c>
      <c r="AQ19" s="420">
        <f t="shared" si="9"/>
        <v>0</v>
      </c>
      <c r="AR19" s="420">
        <f t="shared" si="10"/>
        <v>0</v>
      </c>
      <c r="AS19" s="409">
        <f t="shared" si="11"/>
        <v>0</v>
      </c>
      <c r="AT19" s="422">
        <f t="shared" si="12"/>
        <v>0</v>
      </c>
      <c r="AU19" s="422">
        <f t="shared" si="13"/>
        <v>0</v>
      </c>
      <c r="AV19" s="409">
        <f t="shared" si="14"/>
        <v>0</v>
      </c>
      <c r="AW19" s="422">
        <f t="shared" si="15"/>
        <v>0</v>
      </c>
      <c r="AX19" s="422">
        <f t="shared" si="16"/>
        <v>0</v>
      </c>
      <c r="AY19" s="409">
        <f t="shared" si="17"/>
        <v>0</v>
      </c>
      <c r="AZ19" s="422">
        <f t="shared" si="53"/>
        <v>0</v>
      </c>
      <c r="BA19" s="422">
        <f t="shared" si="54"/>
        <v>0</v>
      </c>
      <c r="BB19" s="420">
        <f t="shared" si="99"/>
        <v>0</v>
      </c>
      <c r="BC19" s="413">
        <f t="shared" si="56"/>
        <v>0</v>
      </c>
      <c r="BD19" s="420">
        <f t="shared" si="100"/>
        <v>0</v>
      </c>
      <c r="BE19" s="409">
        <f t="shared" si="58"/>
        <v>0</v>
      </c>
      <c r="BF19" s="420">
        <f t="shared" si="101"/>
        <v>0</v>
      </c>
      <c r="BG19" s="409">
        <f t="shared" si="60"/>
        <v>0</v>
      </c>
      <c r="BH19" s="425" t="str">
        <f t="shared" si="18"/>
        <v/>
      </c>
      <c r="BI19" s="420">
        <f t="shared" si="61"/>
        <v>0</v>
      </c>
      <c r="BJ19" s="420">
        <f t="shared" si="62"/>
        <v>0</v>
      </c>
      <c r="BK19" s="420">
        <f t="shared" si="19"/>
        <v>0</v>
      </c>
      <c r="BL19" s="420">
        <f t="shared" si="20"/>
        <v>0</v>
      </c>
      <c r="BM19" s="413">
        <f t="shared" si="21"/>
        <v>0</v>
      </c>
      <c r="BN19" s="420">
        <f t="shared" si="22"/>
        <v>0</v>
      </c>
      <c r="BO19" s="420">
        <f t="shared" si="23"/>
        <v>0</v>
      </c>
      <c r="BP19" s="413">
        <f t="shared" si="24"/>
        <v>0</v>
      </c>
      <c r="BQ19" s="422">
        <f t="shared" si="25"/>
        <v>0</v>
      </c>
      <c r="BR19" s="422">
        <f t="shared" si="26"/>
        <v>0</v>
      </c>
      <c r="BS19" s="413">
        <f t="shared" si="27"/>
        <v>0</v>
      </c>
      <c r="BT19" s="420">
        <f t="shared" si="63"/>
        <v>0</v>
      </c>
      <c r="BU19" s="413">
        <f t="shared" si="64"/>
        <v>0</v>
      </c>
      <c r="BV19" s="420">
        <f t="shared" si="65"/>
        <v>0</v>
      </c>
      <c r="BW19" s="409">
        <f t="shared" si="66"/>
        <v>0</v>
      </c>
      <c r="BX19" s="420">
        <f t="shared" si="67"/>
        <v>0</v>
      </c>
      <c r="BY19" s="413">
        <f t="shared" si="68"/>
        <v>0</v>
      </c>
      <c r="BZ19" s="32" t="str">
        <f t="shared" si="69"/>
        <v/>
      </c>
      <c r="CA19">
        <f t="shared" si="70"/>
        <v>0</v>
      </c>
      <c r="CB19" s="32">
        <f t="shared" si="71"/>
        <v>0</v>
      </c>
      <c r="CC19">
        <f t="shared" si="28"/>
        <v>0</v>
      </c>
      <c r="CD19">
        <f t="shared" si="29"/>
        <v>0</v>
      </c>
      <c r="CE19">
        <f t="shared" si="30"/>
        <v>0</v>
      </c>
      <c r="CF19" s="29">
        <f t="shared" si="31"/>
        <v>0</v>
      </c>
      <c r="CG19" s="29">
        <f t="shared" si="32"/>
        <v>0</v>
      </c>
      <c r="CH19" s="29">
        <f t="shared" si="72"/>
        <v>0</v>
      </c>
      <c r="CI19" s="29">
        <f t="shared" si="33"/>
        <v>0</v>
      </c>
      <c r="CJ19" s="29">
        <f t="shared" si="34"/>
        <v>0</v>
      </c>
      <c r="CK19" s="458">
        <f t="shared" si="35"/>
        <v>0</v>
      </c>
      <c r="CL19" s="29">
        <f t="shared" si="73"/>
        <v>0</v>
      </c>
      <c r="CM19" s="29">
        <f t="shared" si="36"/>
        <v>0</v>
      </c>
      <c r="CN19" s="458">
        <f t="shared" si="37"/>
        <v>0</v>
      </c>
      <c r="CO19" s="29">
        <f t="shared" si="74"/>
        <v>0</v>
      </c>
      <c r="CP19" s="29">
        <f t="shared" si="38"/>
        <v>0</v>
      </c>
      <c r="CQ19" s="458">
        <f t="shared" si="39"/>
        <v>0</v>
      </c>
      <c r="CR19" s="29">
        <f t="shared" si="75"/>
        <v>0</v>
      </c>
      <c r="CS19" s="29">
        <f t="shared" si="76"/>
        <v>0</v>
      </c>
      <c r="CT19" s="29">
        <f t="shared" si="77"/>
        <v>0</v>
      </c>
      <c r="CU19" s="29">
        <f t="shared" si="78"/>
        <v>0</v>
      </c>
      <c r="CV19" s="458">
        <f t="shared" si="79"/>
        <v>0</v>
      </c>
      <c r="CW19" s="29">
        <f t="shared" si="80"/>
        <v>0</v>
      </c>
      <c r="CX19" s="29">
        <f t="shared" si="81"/>
        <v>0</v>
      </c>
      <c r="CY19" s="458">
        <f t="shared" si="82"/>
        <v>0</v>
      </c>
      <c r="CZ19" s="29">
        <f t="shared" si="83"/>
        <v>0</v>
      </c>
      <c r="DA19" s="29">
        <f t="shared" si="84"/>
        <v>0</v>
      </c>
      <c r="DB19" s="458">
        <f t="shared" si="85"/>
        <v>0</v>
      </c>
      <c r="DC19" s="29">
        <f t="shared" si="86"/>
        <v>0</v>
      </c>
    </row>
    <row r="20" spans="1:107">
      <c r="A20">
        <f t="shared" si="40"/>
        <v>17</v>
      </c>
      <c r="B20" s="33">
        <f t="shared" si="117"/>
        <v>0</v>
      </c>
      <c r="C20" s="357"/>
      <c r="D20" s="40"/>
      <c r="E20" s="48"/>
      <c r="F20" s="1"/>
      <c r="G20" s="208"/>
      <c r="H20" s="184"/>
      <c r="I20" s="184"/>
      <c r="J20" s="306"/>
      <c r="K20" s="184"/>
      <c r="L20" s="184"/>
      <c r="M20" s="201"/>
      <c r="N20" s="184"/>
      <c r="O20" s="184"/>
      <c r="P20" s="358"/>
      <c r="Q20" s="343">
        <f t="shared" si="102"/>
        <v>0</v>
      </c>
      <c r="R20" s="333">
        <f t="shared" si="103"/>
        <v>0</v>
      </c>
      <c r="S20" s="344">
        <f t="shared" si="104"/>
        <v>0</v>
      </c>
      <c r="T20" s="348">
        <f t="shared" si="111"/>
        <v>0</v>
      </c>
      <c r="U20" s="334">
        <f t="shared" si="112"/>
        <v>0</v>
      </c>
      <c r="V20" s="333">
        <f t="shared" si="113"/>
        <v>0</v>
      </c>
      <c r="W20" s="334">
        <f t="shared" si="114"/>
        <v>0</v>
      </c>
      <c r="X20" s="333">
        <f t="shared" si="115"/>
        <v>0</v>
      </c>
      <c r="Y20" s="403">
        <f t="shared" si="116"/>
        <v>0</v>
      </c>
      <c r="Z20" s="451">
        <f>IFERROR(VLOOKUP(C20,list!B$2:C$100,2,),)</f>
        <v>0</v>
      </c>
      <c r="AA20" s="451">
        <f>IFERROR(VLOOKUP(F20,list!G$1:H$60,2,),)</f>
        <v>0</v>
      </c>
      <c r="AB20" s="452">
        <f t="shared" si="93"/>
        <v>0</v>
      </c>
      <c r="AC20" s="453">
        <f t="shared" si="50"/>
        <v>0</v>
      </c>
      <c r="AD20" s="451">
        <f>IFERROR(VLOOKUP(AC20,list!I$2:J$12,2,),)</f>
        <v>0</v>
      </c>
      <c r="AE20" s="452">
        <f t="shared" si="51"/>
        <v>0</v>
      </c>
      <c r="AF20" s="451">
        <f t="shared" si="3"/>
        <v>0</v>
      </c>
      <c r="AG20" s="451">
        <f>IF(COUNTIF($C$4:C20,C20)&gt;1,0,1)</f>
        <v>1</v>
      </c>
      <c r="AH20" s="454">
        <f t="shared" si="98"/>
        <v>0</v>
      </c>
      <c r="AI20" s="451" t="str">
        <f t="shared" si="5"/>
        <v/>
      </c>
      <c r="AJ20" s="455" t="str">
        <f>IFERROR(VLOOKUP(AI20,list!A$1:B$100,2,),"")</f>
        <v/>
      </c>
      <c r="AK20" s="451">
        <f>IF(COUNTIF($AE$4:$AE20,$AE20)&gt;1,0,1)</f>
        <v>0</v>
      </c>
      <c r="AL20" s="451">
        <f t="shared" si="118"/>
        <v>0</v>
      </c>
      <c r="AM20" s="451" t="str">
        <f t="shared" si="6"/>
        <v/>
      </c>
      <c r="AN20" s="417">
        <f t="shared" si="52"/>
        <v>0</v>
      </c>
      <c r="AO20" s="420">
        <f t="shared" si="7"/>
        <v>0</v>
      </c>
      <c r="AP20" s="420">
        <f t="shared" si="8"/>
        <v>0</v>
      </c>
      <c r="AQ20" s="420">
        <f t="shared" si="9"/>
        <v>0</v>
      </c>
      <c r="AR20" s="420">
        <f t="shared" si="10"/>
        <v>0</v>
      </c>
      <c r="AS20" s="409">
        <f t="shared" si="11"/>
        <v>0</v>
      </c>
      <c r="AT20" s="422">
        <f t="shared" si="12"/>
        <v>0</v>
      </c>
      <c r="AU20" s="422">
        <f t="shared" si="13"/>
        <v>0</v>
      </c>
      <c r="AV20" s="409">
        <f t="shared" si="14"/>
        <v>0</v>
      </c>
      <c r="AW20" s="422">
        <f t="shared" si="15"/>
        <v>0</v>
      </c>
      <c r="AX20" s="422">
        <f t="shared" si="16"/>
        <v>0</v>
      </c>
      <c r="AY20" s="409">
        <f t="shared" si="17"/>
        <v>0</v>
      </c>
      <c r="AZ20" s="422">
        <f t="shared" si="53"/>
        <v>0</v>
      </c>
      <c r="BA20" s="422">
        <f t="shared" si="54"/>
        <v>0</v>
      </c>
      <c r="BB20" s="420">
        <f t="shared" si="99"/>
        <v>0</v>
      </c>
      <c r="BC20" s="413">
        <f t="shared" si="56"/>
        <v>0</v>
      </c>
      <c r="BD20" s="420">
        <f t="shared" si="100"/>
        <v>0</v>
      </c>
      <c r="BE20" s="409">
        <f t="shared" si="58"/>
        <v>0</v>
      </c>
      <c r="BF20" s="420">
        <f t="shared" si="101"/>
        <v>0</v>
      </c>
      <c r="BG20" s="409">
        <f t="shared" si="60"/>
        <v>0</v>
      </c>
      <c r="BH20" s="425" t="str">
        <f t="shared" si="18"/>
        <v/>
      </c>
      <c r="BI20" s="420">
        <f t="shared" si="61"/>
        <v>0</v>
      </c>
      <c r="BJ20" s="420">
        <f t="shared" si="62"/>
        <v>0</v>
      </c>
      <c r="BK20" s="420">
        <f t="shared" si="19"/>
        <v>0</v>
      </c>
      <c r="BL20" s="420">
        <f t="shared" si="20"/>
        <v>0</v>
      </c>
      <c r="BM20" s="413">
        <f t="shared" si="21"/>
        <v>0</v>
      </c>
      <c r="BN20" s="420">
        <f t="shared" si="22"/>
        <v>0</v>
      </c>
      <c r="BO20" s="420">
        <f t="shared" si="23"/>
        <v>0</v>
      </c>
      <c r="BP20" s="413">
        <f t="shared" si="24"/>
        <v>0</v>
      </c>
      <c r="BQ20" s="422">
        <f t="shared" si="25"/>
        <v>0</v>
      </c>
      <c r="BR20" s="422">
        <f t="shared" si="26"/>
        <v>0</v>
      </c>
      <c r="BS20" s="413">
        <f t="shared" si="27"/>
        <v>0</v>
      </c>
      <c r="BT20" s="420">
        <f t="shared" si="63"/>
        <v>0</v>
      </c>
      <c r="BU20" s="413">
        <f t="shared" si="64"/>
        <v>0</v>
      </c>
      <c r="BV20" s="420">
        <f t="shared" si="65"/>
        <v>0</v>
      </c>
      <c r="BW20" s="409">
        <f t="shared" si="66"/>
        <v>0</v>
      </c>
      <c r="BX20" s="420">
        <f t="shared" si="67"/>
        <v>0</v>
      </c>
      <c r="BY20" s="413">
        <f t="shared" si="68"/>
        <v>0</v>
      </c>
      <c r="BZ20" s="32" t="str">
        <f t="shared" si="69"/>
        <v/>
      </c>
      <c r="CA20">
        <f t="shared" si="70"/>
        <v>0</v>
      </c>
      <c r="CB20" s="32">
        <f t="shared" si="71"/>
        <v>0</v>
      </c>
      <c r="CC20">
        <f t="shared" si="28"/>
        <v>0</v>
      </c>
      <c r="CD20">
        <f t="shared" si="29"/>
        <v>0</v>
      </c>
      <c r="CE20">
        <f t="shared" si="30"/>
        <v>0</v>
      </c>
      <c r="CF20" s="29">
        <f t="shared" si="31"/>
        <v>0</v>
      </c>
      <c r="CG20" s="29">
        <f t="shared" si="32"/>
        <v>0</v>
      </c>
      <c r="CH20" s="29">
        <f t="shared" si="72"/>
        <v>0</v>
      </c>
      <c r="CI20" s="29">
        <f t="shared" si="33"/>
        <v>0</v>
      </c>
      <c r="CJ20" s="29">
        <f t="shared" si="34"/>
        <v>0</v>
      </c>
      <c r="CK20" s="458">
        <f t="shared" si="35"/>
        <v>0</v>
      </c>
      <c r="CL20" s="29">
        <f t="shared" si="73"/>
        <v>0</v>
      </c>
      <c r="CM20" s="29">
        <f t="shared" si="36"/>
        <v>0</v>
      </c>
      <c r="CN20" s="458">
        <f t="shared" si="37"/>
        <v>0</v>
      </c>
      <c r="CO20" s="29">
        <f t="shared" si="74"/>
        <v>0</v>
      </c>
      <c r="CP20" s="29">
        <f t="shared" si="38"/>
        <v>0</v>
      </c>
      <c r="CQ20" s="458">
        <f t="shared" si="39"/>
        <v>0</v>
      </c>
      <c r="CR20" s="29">
        <f t="shared" si="75"/>
        <v>0</v>
      </c>
      <c r="CS20" s="29">
        <f t="shared" si="76"/>
        <v>0</v>
      </c>
      <c r="CT20" s="29">
        <f t="shared" si="77"/>
        <v>0</v>
      </c>
      <c r="CU20" s="29">
        <f t="shared" si="78"/>
        <v>0</v>
      </c>
      <c r="CV20" s="458">
        <f t="shared" si="79"/>
        <v>0</v>
      </c>
      <c r="CW20" s="29">
        <f t="shared" si="80"/>
        <v>0</v>
      </c>
      <c r="CX20" s="29">
        <f t="shared" si="81"/>
        <v>0</v>
      </c>
      <c r="CY20" s="458">
        <f t="shared" si="82"/>
        <v>0</v>
      </c>
      <c r="CZ20" s="29">
        <f t="shared" si="83"/>
        <v>0</v>
      </c>
      <c r="DA20" s="29">
        <f t="shared" si="84"/>
        <v>0</v>
      </c>
      <c r="DB20" s="458">
        <f t="shared" si="85"/>
        <v>0</v>
      </c>
      <c r="DC20" s="29">
        <f t="shared" si="86"/>
        <v>0</v>
      </c>
    </row>
    <row r="21" spans="1:107">
      <c r="A21">
        <f t="shared" si="40"/>
        <v>18</v>
      </c>
      <c r="B21" s="33">
        <f t="shared" si="117"/>
        <v>0</v>
      </c>
      <c r="C21" s="357"/>
      <c r="D21" s="40"/>
      <c r="E21" s="48"/>
      <c r="F21" s="1"/>
      <c r="G21" s="208"/>
      <c r="H21" s="184"/>
      <c r="I21" s="184"/>
      <c r="J21" s="306"/>
      <c r="K21" s="184"/>
      <c r="L21" s="184"/>
      <c r="M21" s="201"/>
      <c r="N21" s="184"/>
      <c r="O21" s="184"/>
      <c r="P21" s="358"/>
      <c r="Q21" s="343">
        <f t="shared" si="102"/>
        <v>0</v>
      </c>
      <c r="R21" s="333">
        <f t="shared" si="103"/>
        <v>0</v>
      </c>
      <c r="S21" s="344">
        <f t="shared" si="104"/>
        <v>0</v>
      </c>
      <c r="T21" s="348">
        <f t="shared" si="111"/>
        <v>0</v>
      </c>
      <c r="U21" s="334">
        <f t="shared" si="112"/>
        <v>0</v>
      </c>
      <c r="V21" s="333">
        <f t="shared" si="113"/>
        <v>0</v>
      </c>
      <c r="W21" s="334">
        <f t="shared" si="114"/>
        <v>0</v>
      </c>
      <c r="X21" s="333">
        <f t="shared" si="115"/>
        <v>0</v>
      </c>
      <c r="Y21" s="403">
        <f t="shared" si="116"/>
        <v>0</v>
      </c>
      <c r="Z21" s="451">
        <f>IFERROR(VLOOKUP(C21,list!B$2:C$100,2,),)</f>
        <v>0</v>
      </c>
      <c r="AA21" s="451">
        <f>IFERROR(VLOOKUP(F21,list!G$1:H$60,2,),)</f>
        <v>0</v>
      </c>
      <c r="AB21" s="452">
        <f t="shared" si="93"/>
        <v>0</v>
      </c>
      <c r="AC21" s="453">
        <f t="shared" si="50"/>
        <v>0</v>
      </c>
      <c r="AD21" s="451">
        <f>IFERROR(VLOOKUP(AC21,list!I$2:J$12,2,),)</f>
        <v>0</v>
      </c>
      <c r="AE21" s="452">
        <f t="shared" si="51"/>
        <v>0</v>
      </c>
      <c r="AF21" s="451">
        <f t="shared" si="3"/>
        <v>0</v>
      </c>
      <c r="AG21" s="451">
        <f>IF(COUNTIF($C$4:C21,C21)&gt;1,0,1)</f>
        <v>1</v>
      </c>
      <c r="AH21" s="454">
        <f t="shared" si="98"/>
        <v>0</v>
      </c>
      <c r="AI21" s="451" t="str">
        <f t="shared" si="5"/>
        <v/>
      </c>
      <c r="AJ21" s="455" t="str">
        <f>IFERROR(VLOOKUP(AI21,list!A$1:B$100,2,),"")</f>
        <v/>
      </c>
      <c r="AK21" s="451">
        <f>IF(COUNTIF($AE$4:$AE21,$AE21)&gt;1,0,1)</f>
        <v>0</v>
      </c>
      <c r="AL21" s="451">
        <f t="shared" si="118"/>
        <v>0</v>
      </c>
      <c r="AM21" s="451" t="str">
        <f t="shared" si="6"/>
        <v/>
      </c>
      <c r="AN21" s="417">
        <f t="shared" si="52"/>
        <v>0</v>
      </c>
      <c r="AO21" s="420">
        <f t="shared" si="7"/>
        <v>0</v>
      </c>
      <c r="AP21" s="420">
        <f t="shared" si="8"/>
        <v>0</v>
      </c>
      <c r="AQ21" s="420">
        <f t="shared" si="9"/>
        <v>0</v>
      </c>
      <c r="AR21" s="420">
        <f t="shared" si="10"/>
        <v>0</v>
      </c>
      <c r="AS21" s="409">
        <f t="shared" si="11"/>
        <v>0</v>
      </c>
      <c r="AT21" s="422">
        <f t="shared" si="12"/>
        <v>0</v>
      </c>
      <c r="AU21" s="422">
        <f t="shared" si="13"/>
        <v>0</v>
      </c>
      <c r="AV21" s="409">
        <f t="shared" si="14"/>
        <v>0</v>
      </c>
      <c r="AW21" s="422">
        <f t="shared" si="15"/>
        <v>0</v>
      </c>
      <c r="AX21" s="422">
        <f t="shared" si="16"/>
        <v>0</v>
      </c>
      <c r="AY21" s="409">
        <f t="shared" si="17"/>
        <v>0</v>
      </c>
      <c r="AZ21" s="422">
        <f t="shared" si="53"/>
        <v>0</v>
      </c>
      <c r="BA21" s="422">
        <f t="shared" si="54"/>
        <v>0</v>
      </c>
      <c r="BB21" s="420">
        <f t="shared" si="99"/>
        <v>0</v>
      </c>
      <c r="BC21" s="413">
        <f t="shared" si="56"/>
        <v>0</v>
      </c>
      <c r="BD21" s="420">
        <f t="shared" si="100"/>
        <v>0</v>
      </c>
      <c r="BE21" s="409">
        <f t="shared" si="58"/>
        <v>0</v>
      </c>
      <c r="BF21" s="420">
        <f t="shared" si="101"/>
        <v>0</v>
      </c>
      <c r="BG21" s="409">
        <f t="shared" si="60"/>
        <v>0</v>
      </c>
      <c r="BH21" s="425" t="str">
        <f t="shared" si="18"/>
        <v/>
      </c>
      <c r="BI21" s="420">
        <f t="shared" si="61"/>
        <v>0</v>
      </c>
      <c r="BJ21" s="420">
        <f t="shared" si="62"/>
        <v>0</v>
      </c>
      <c r="BK21" s="420">
        <f t="shared" si="19"/>
        <v>0</v>
      </c>
      <c r="BL21" s="420">
        <f t="shared" si="20"/>
        <v>0</v>
      </c>
      <c r="BM21" s="413">
        <f t="shared" si="21"/>
        <v>0</v>
      </c>
      <c r="BN21" s="420">
        <f t="shared" si="22"/>
        <v>0</v>
      </c>
      <c r="BO21" s="420">
        <f t="shared" si="23"/>
        <v>0</v>
      </c>
      <c r="BP21" s="413">
        <f t="shared" si="24"/>
        <v>0</v>
      </c>
      <c r="BQ21" s="422">
        <f t="shared" si="25"/>
        <v>0</v>
      </c>
      <c r="BR21" s="422">
        <f t="shared" si="26"/>
        <v>0</v>
      </c>
      <c r="BS21" s="413">
        <f t="shared" si="27"/>
        <v>0</v>
      </c>
      <c r="BT21" s="420">
        <f t="shared" si="63"/>
        <v>0</v>
      </c>
      <c r="BU21" s="413">
        <f t="shared" si="64"/>
        <v>0</v>
      </c>
      <c r="BV21" s="420">
        <f t="shared" si="65"/>
        <v>0</v>
      </c>
      <c r="BW21" s="409">
        <f t="shared" si="66"/>
        <v>0</v>
      </c>
      <c r="BX21" s="420">
        <f t="shared" si="67"/>
        <v>0</v>
      </c>
      <c r="BY21" s="413">
        <f t="shared" si="68"/>
        <v>0</v>
      </c>
      <c r="BZ21" s="32" t="str">
        <f t="shared" si="69"/>
        <v/>
      </c>
      <c r="CA21">
        <f t="shared" si="70"/>
        <v>0</v>
      </c>
      <c r="CB21" s="32">
        <f t="shared" si="71"/>
        <v>0</v>
      </c>
      <c r="CC21">
        <f t="shared" si="28"/>
        <v>0</v>
      </c>
      <c r="CD21">
        <f t="shared" si="29"/>
        <v>0</v>
      </c>
      <c r="CE21">
        <f t="shared" si="30"/>
        <v>0</v>
      </c>
      <c r="CF21" s="29">
        <f t="shared" si="31"/>
        <v>0</v>
      </c>
      <c r="CG21" s="29">
        <f t="shared" si="32"/>
        <v>0</v>
      </c>
      <c r="CH21" s="29">
        <f t="shared" si="72"/>
        <v>0</v>
      </c>
      <c r="CI21" s="29">
        <f t="shared" si="33"/>
        <v>0</v>
      </c>
      <c r="CJ21" s="29">
        <f t="shared" si="34"/>
        <v>0</v>
      </c>
      <c r="CK21" s="458">
        <f t="shared" si="35"/>
        <v>0</v>
      </c>
      <c r="CL21" s="29">
        <f t="shared" si="73"/>
        <v>0</v>
      </c>
      <c r="CM21" s="29">
        <f t="shared" si="36"/>
        <v>0</v>
      </c>
      <c r="CN21" s="458">
        <f t="shared" si="37"/>
        <v>0</v>
      </c>
      <c r="CO21" s="29">
        <f t="shared" si="74"/>
        <v>0</v>
      </c>
      <c r="CP21" s="29">
        <f t="shared" si="38"/>
        <v>0</v>
      </c>
      <c r="CQ21" s="458">
        <f t="shared" si="39"/>
        <v>0</v>
      </c>
      <c r="CR21" s="29">
        <f t="shared" si="75"/>
        <v>0</v>
      </c>
      <c r="CS21" s="29">
        <f t="shared" si="76"/>
        <v>0</v>
      </c>
      <c r="CT21" s="29">
        <f t="shared" si="77"/>
        <v>0</v>
      </c>
      <c r="CU21" s="29">
        <f t="shared" si="78"/>
        <v>0</v>
      </c>
      <c r="CV21" s="458">
        <f t="shared" si="79"/>
        <v>0</v>
      </c>
      <c r="CW21" s="29">
        <f t="shared" si="80"/>
        <v>0</v>
      </c>
      <c r="CX21" s="29">
        <f t="shared" si="81"/>
        <v>0</v>
      </c>
      <c r="CY21" s="458">
        <f t="shared" si="82"/>
        <v>0</v>
      </c>
      <c r="CZ21" s="29">
        <f t="shared" si="83"/>
        <v>0</v>
      </c>
      <c r="DA21" s="29">
        <f t="shared" si="84"/>
        <v>0</v>
      </c>
      <c r="DB21" s="458">
        <f t="shared" si="85"/>
        <v>0</v>
      </c>
      <c r="DC21" s="29">
        <f t="shared" si="86"/>
        <v>0</v>
      </c>
    </row>
    <row r="22" spans="1:107">
      <c r="A22">
        <f t="shared" si="40"/>
        <v>19</v>
      </c>
      <c r="B22" s="33">
        <f t="shared" si="117"/>
        <v>0</v>
      </c>
      <c r="C22" s="357"/>
      <c r="D22" s="40"/>
      <c r="E22" s="48"/>
      <c r="F22" s="1"/>
      <c r="G22" s="208"/>
      <c r="H22" s="184"/>
      <c r="I22" s="184"/>
      <c r="J22" s="306"/>
      <c r="K22" s="184"/>
      <c r="L22" s="184"/>
      <c r="M22" s="201"/>
      <c r="N22" s="184"/>
      <c r="O22" s="184"/>
      <c r="P22" s="358"/>
      <c r="Q22" s="343">
        <f t="shared" si="102"/>
        <v>0</v>
      </c>
      <c r="R22" s="333">
        <f t="shared" si="103"/>
        <v>0</v>
      </c>
      <c r="S22" s="344">
        <f t="shared" si="104"/>
        <v>0</v>
      </c>
      <c r="T22" s="348">
        <f t="shared" si="111"/>
        <v>0</v>
      </c>
      <c r="U22" s="334">
        <f t="shared" si="112"/>
        <v>0</v>
      </c>
      <c r="V22" s="333">
        <f t="shared" si="113"/>
        <v>0</v>
      </c>
      <c r="W22" s="334">
        <f t="shared" si="114"/>
        <v>0</v>
      </c>
      <c r="X22" s="333">
        <f t="shared" si="115"/>
        <v>0</v>
      </c>
      <c r="Y22" s="403">
        <f t="shared" si="116"/>
        <v>0</v>
      </c>
      <c r="Z22" s="451">
        <f>IFERROR(VLOOKUP(C22,list!B$2:C$100,2,),)</f>
        <v>0</v>
      </c>
      <c r="AA22" s="451">
        <f>IFERROR(VLOOKUP(F22,list!G$1:H$60,2,),)</f>
        <v>0</v>
      </c>
      <c r="AB22" s="452">
        <f t="shared" si="93"/>
        <v>0</v>
      </c>
      <c r="AC22" s="453">
        <f t="shared" si="50"/>
        <v>0</v>
      </c>
      <c r="AD22" s="451">
        <f>IFERROR(VLOOKUP(AC22,list!I$2:J$12,2,),)</f>
        <v>0</v>
      </c>
      <c r="AE22" s="452">
        <f t="shared" si="51"/>
        <v>0</v>
      </c>
      <c r="AF22" s="451">
        <f t="shared" si="3"/>
        <v>0</v>
      </c>
      <c r="AG22" s="451">
        <f>IF(COUNTIF($C$4:C22,C22)&gt;1,0,1)</f>
        <v>1</v>
      </c>
      <c r="AH22" s="454">
        <f t="shared" si="98"/>
        <v>0</v>
      </c>
      <c r="AI22" s="451" t="str">
        <f t="shared" si="5"/>
        <v/>
      </c>
      <c r="AJ22" s="455" t="str">
        <f>IFERROR(VLOOKUP(AI22,list!A$1:B$100,2,),"")</f>
        <v/>
      </c>
      <c r="AK22" s="451">
        <f>IF(COUNTIF($AE$4:$AE22,$AE22)&gt;1,0,1)</f>
        <v>0</v>
      </c>
      <c r="AL22" s="451">
        <f t="shared" si="118"/>
        <v>0</v>
      </c>
      <c r="AM22" s="451" t="str">
        <f t="shared" si="6"/>
        <v/>
      </c>
      <c r="AN22" s="417">
        <f t="shared" si="52"/>
        <v>0</v>
      </c>
      <c r="AO22" s="420">
        <f t="shared" si="7"/>
        <v>0</v>
      </c>
      <c r="AP22" s="420">
        <f t="shared" si="8"/>
        <v>0</v>
      </c>
      <c r="AQ22" s="420">
        <f t="shared" si="9"/>
        <v>0</v>
      </c>
      <c r="AR22" s="420">
        <f t="shared" si="10"/>
        <v>0</v>
      </c>
      <c r="AS22" s="409">
        <f t="shared" si="11"/>
        <v>0</v>
      </c>
      <c r="AT22" s="422">
        <f t="shared" si="12"/>
        <v>0</v>
      </c>
      <c r="AU22" s="422">
        <f t="shared" si="13"/>
        <v>0</v>
      </c>
      <c r="AV22" s="409">
        <f t="shared" si="14"/>
        <v>0</v>
      </c>
      <c r="AW22" s="422">
        <f t="shared" si="15"/>
        <v>0</v>
      </c>
      <c r="AX22" s="422">
        <f t="shared" si="16"/>
        <v>0</v>
      </c>
      <c r="AY22" s="409">
        <f t="shared" si="17"/>
        <v>0</v>
      </c>
      <c r="AZ22" s="422">
        <f t="shared" si="53"/>
        <v>0</v>
      </c>
      <c r="BA22" s="422">
        <f t="shared" si="54"/>
        <v>0</v>
      </c>
      <c r="BB22" s="420">
        <f t="shared" si="99"/>
        <v>0</v>
      </c>
      <c r="BC22" s="413">
        <f t="shared" si="56"/>
        <v>0</v>
      </c>
      <c r="BD22" s="420">
        <f t="shared" si="100"/>
        <v>0</v>
      </c>
      <c r="BE22" s="409">
        <f t="shared" si="58"/>
        <v>0</v>
      </c>
      <c r="BF22" s="420">
        <f t="shared" si="101"/>
        <v>0</v>
      </c>
      <c r="BG22" s="409">
        <f t="shared" si="60"/>
        <v>0</v>
      </c>
      <c r="BH22" s="425" t="str">
        <f t="shared" si="18"/>
        <v/>
      </c>
      <c r="BI22" s="420">
        <f t="shared" si="61"/>
        <v>0</v>
      </c>
      <c r="BJ22" s="420">
        <f t="shared" si="62"/>
        <v>0</v>
      </c>
      <c r="BK22" s="420">
        <f t="shared" si="19"/>
        <v>0</v>
      </c>
      <c r="BL22" s="420">
        <f t="shared" si="20"/>
        <v>0</v>
      </c>
      <c r="BM22" s="413">
        <f t="shared" si="21"/>
        <v>0</v>
      </c>
      <c r="BN22" s="420">
        <f t="shared" si="22"/>
        <v>0</v>
      </c>
      <c r="BO22" s="420">
        <f t="shared" si="23"/>
        <v>0</v>
      </c>
      <c r="BP22" s="413">
        <f t="shared" si="24"/>
        <v>0</v>
      </c>
      <c r="BQ22" s="422">
        <f t="shared" si="25"/>
        <v>0</v>
      </c>
      <c r="BR22" s="422">
        <f t="shared" si="26"/>
        <v>0</v>
      </c>
      <c r="BS22" s="413">
        <f t="shared" si="27"/>
        <v>0</v>
      </c>
      <c r="BT22" s="420">
        <f t="shared" si="63"/>
        <v>0</v>
      </c>
      <c r="BU22" s="413">
        <f t="shared" si="64"/>
        <v>0</v>
      </c>
      <c r="BV22" s="420">
        <f t="shared" si="65"/>
        <v>0</v>
      </c>
      <c r="BW22" s="409">
        <f t="shared" si="66"/>
        <v>0</v>
      </c>
      <c r="BX22" s="420">
        <f t="shared" si="67"/>
        <v>0</v>
      </c>
      <c r="BY22" s="413">
        <f t="shared" si="68"/>
        <v>0</v>
      </c>
      <c r="BZ22" s="32" t="str">
        <f t="shared" si="69"/>
        <v/>
      </c>
      <c r="CA22">
        <f t="shared" si="70"/>
        <v>0</v>
      </c>
      <c r="CB22" s="32">
        <f t="shared" si="71"/>
        <v>0</v>
      </c>
      <c r="CC22">
        <f t="shared" si="28"/>
        <v>0</v>
      </c>
      <c r="CD22">
        <f t="shared" si="29"/>
        <v>0</v>
      </c>
      <c r="CE22">
        <f t="shared" si="30"/>
        <v>0</v>
      </c>
      <c r="CF22" s="29">
        <f t="shared" si="31"/>
        <v>0</v>
      </c>
      <c r="CG22" s="29">
        <f t="shared" si="32"/>
        <v>0</v>
      </c>
      <c r="CH22" s="29">
        <f t="shared" si="72"/>
        <v>0</v>
      </c>
      <c r="CI22" s="29">
        <f t="shared" si="33"/>
        <v>0</v>
      </c>
      <c r="CJ22" s="29">
        <f t="shared" si="34"/>
        <v>0</v>
      </c>
      <c r="CK22" s="458">
        <f t="shared" si="35"/>
        <v>0</v>
      </c>
      <c r="CL22" s="29">
        <f t="shared" si="73"/>
        <v>0</v>
      </c>
      <c r="CM22" s="29">
        <f t="shared" si="36"/>
        <v>0</v>
      </c>
      <c r="CN22" s="458">
        <f t="shared" si="37"/>
        <v>0</v>
      </c>
      <c r="CO22" s="29">
        <f t="shared" si="74"/>
        <v>0</v>
      </c>
      <c r="CP22" s="29">
        <f t="shared" si="38"/>
        <v>0</v>
      </c>
      <c r="CQ22" s="458">
        <f t="shared" si="39"/>
        <v>0</v>
      </c>
      <c r="CR22" s="29">
        <f t="shared" si="75"/>
        <v>0</v>
      </c>
      <c r="CS22" s="29">
        <f t="shared" si="76"/>
        <v>0</v>
      </c>
      <c r="CT22" s="29">
        <f t="shared" si="77"/>
        <v>0</v>
      </c>
      <c r="CU22" s="29">
        <f t="shared" si="78"/>
        <v>0</v>
      </c>
      <c r="CV22" s="458">
        <f t="shared" si="79"/>
        <v>0</v>
      </c>
      <c r="CW22" s="29">
        <f t="shared" si="80"/>
        <v>0</v>
      </c>
      <c r="CX22" s="29">
        <f t="shared" si="81"/>
        <v>0</v>
      </c>
      <c r="CY22" s="458">
        <f t="shared" si="82"/>
        <v>0</v>
      </c>
      <c r="CZ22" s="29">
        <f t="shared" si="83"/>
        <v>0</v>
      </c>
      <c r="DA22" s="29">
        <f t="shared" si="84"/>
        <v>0</v>
      </c>
      <c r="DB22" s="458">
        <f t="shared" si="85"/>
        <v>0</v>
      </c>
      <c r="DC22" s="29">
        <f t="shared" si="86"/>
        <v>0</v>
      </c>
    </row>
    <row r="23" spans="1:107">
      <c r="A23">
        <f t="shared" si="40"/>
        <v>20</v>
      </c>
      <c r="B23" s="33">
        <f t="shared" si="117"/>
        <v>0</v>
      </c>
      <c r="C23" s="357"/>
      <c r="D23" s="40"/>
      <c r="E23" s="48"/>
      <c r="F23" s="1"/>
      <c r="G23" s="208"/>
      <c r="H23" s="184"/>
      <c r="I23" s="184"/>
      <c r="J23" s="306"/>
      <c r="K23" s="184"/>
      <c r="L23" s="184"/>
      <c r="M23" s="201"/>
      <c r="N23" s="184"/>
      <c r="O23" s="184"/>
      <c r="P23" s="358"/>
      <c r="Q23" s="343">
        <f t="shared" si="102"/>
        <v>0</v>
      </c>
      <c r="R23" s="333">
        <f t="shared" si="103"/>
        <v>0</v>
      </c>
      <c r="S23" s="344">
        <f t="shared" si="104"/>
        <v>0</v>
      </c>
      <c r="T23" s="348">
        <f t="shared" si="111"/>
        <v>0</v>
      </c>
      <c r="U23" s="334">
        <f t="shared" si="112"/>
        <v>0</v>
      </c>
      <c r="V23" s="333">
        <f t="shared" si="113"/>
        <v>0</v>
      </c>
      <c r="W23" s="334">
        <f t="shared" si="114"/>
        <v>0</v>
      </c>
      <c r="X23" s="333">
        <f t="shared" si="115"/>
        <v>0</v>
      </c>
      <c r="Y23" s="403">
        <f t="shared" si="116"/>
        <v>0</v>
      </c>
      <c r="Z23" s="451">
        <f>IFERROR(VLOOKUP(C23,list!B$2:C$100,2,),)</f>
        <v>0</v>
      </c>
      <c r="AA23" s="451">
        <f>IFERROR(VLOOKUP(F23,list!G$1:H$60,2,),)</f>
        <v>0</v>
      </c>
      <c r="AB23" s="452">
        <f t="shared" si="93"/>
        <v>0</v>
      </c>
      <c r="AC23" s="453">
        <f t="shared" si="50"/>
        <v>0</v>
      </c>
      <c r="AD23" s="451">
        <f>IFERROR(VLOOKUP(AC23,list!I$2:J$12,2,),)</f>
        <v>0</v>
      </c>
      <c r="AE23" s="452">
        <f t="shared" si="51"/>
        <v>0</v>
      </c>
      <c r="AF23" s="451">
        <f t="shared" si="3"/>
        <v>0</v>
      </c>
      <c r="AG23" s="451">
        <f>IF(COUNTIF($C$4:C23,C23)&gt;1,0,1)</f>
        <v>1</v>
      </c>
      <c r="AH23" s="454">
        <f t="shared" si="98"/>
        <v>0</v>
      </c>
      <c r="AI23" s="451" t="str">
        <f t="shared" si="5"/>
        <v/>
      </c>
      <c r="AJ23" s="455" t="str">
        <f>IFERROR(VLOOKUP(AI23,list!A$1:B$100,2,),"")</f>
        <v/>
      </c>
      <c r="AK23" s="451">
        <f>IF(COUNTIF($AE$4:$AE23,$AE23)&gt;1,0,1)</f>
        <v>0</v>
      </c>
      <c r="AL23" s="451">
        <f t="shared" si="118"/>
        <v>0</v>
      </c>
      <c r="AM23" s="451" t="str">
        <f t="shared" si="6"/>
        <v/>
      </c>
      <c r="AN23" s="417">
        <f t="shared" si="52"/>
        <v>0</v>
      </c>
      <c r="AO23" s="420">
        <f t="shared" si="7"/>
        <v>0</v>
      </c>
      <c r="AP23" s="420">
        <f t="shared" si="8"/>
        <v>0</v>
      </c>
      <c r="AQ23" s="420">
        <f t="shared" si="9"/>
        <v>0</v>
      </c>
      <c r="AR23" s="420">
        <f t="shared" si="10"/>
        <v>0</v>
      </c>
      <c r="AS23" s="409">
        <f t="shared" si="11"/>
        <v>0</v>
      </c>
      <c r="AT23" s="422">
        <f t="shared" si="12"/>
        <v>0</v>
      </c>
      <c r="AU23" s="422">
        <f t="shared" si="13"/>
        <v>0</v>
      </c>
      <c r="AV23" s="409">
        <f t="shared" si="14"/>
        <v>0</v>
      </c>
      <c r="AW23" s="422">
        <f t="shared" si="15"/>
        <v>0</v>
      </c>
      <c r="AX23" s="422">
        <f t="shared" si="16"/>
        <v>0</v>
      </c>
      <c r="AY23" s="409">
        <f t="shared" si="17"/>
        <v>0</v>
      </c>
      <c r="AZ23" s="422">
        <f t="shared" si="53"/>
        <v>0</v>
      </c>
      <c r="BA23" s="422">
        <f t="shared" si="54"/>
        <v>0</v>
      </c>
      <c r="BB23" s="420">
        <f t="shared" si="99"/>
        <v>0</v>
      </c>
      <c r="BC23" s="413">
        <f t="shared" si="56"/>
        <v>0</v>
      </c>
      <c r="BD23" s="420">
        <f t="shared" si="100"/>
        <v>0</v>
      </c>
      <c r="BE23" s="409">
        <f t="shared" si="58"/>
        <v>0</v>
      </c>
      <c r="BF23" s="420">
        <f t="shared" si="101"/>
        <v>0</v>
      </c>
      <c r="BG23" s="409">
        <f t="shared" si="60"/>
        <v>0</v>
      </c>
      <c r="BH23" s="425" t="str">
        <f t="shared" si="18"/>
        <v/>
      </c>
      <c r="BI23" s="420">
        <f t="shared" si="61"/>
        <v>0</v>
      </c>
      <c r="BJ23" s="420">
        <f t="shared" si="62"/>
        <v>0</v>
      </c>
      <c r="BK23" s="420">
        <f t="shared" si="19"/>
        <v>0</v>
      </c>
      <c r="BL23" s="420">
        <f t="shared" si="20"/>
        <v>0</v>
      </c>
      <c r="BM23" s="413">
        <f t="shared" si="21"/>
        <v>0</v>
      </c>
      <c r="BN23" s="420">
        <f t="shared" si="22"/>
        <v>0</v>
      </c>
      <c r="BO23" s="420">
        <f t="shared" si="23"/>
        <v>0</v>
      </c>
      <c r="BP23" s="413">
        <f t="shared" si="24"/>
        <v>0</v>
      </c>
      <c r="BQ23" s="422">
        <f t="shared" si="25"/>
        <v>0</v>
      </c>
      <c r="BR23" s="422">
        <f t="shared" si="26"/>
        <v>0</v>
      </c>
      <c r="BS23" s="413">
        <f t="shared" si="27"/>
        <v>0</v>
      </c>
      <c r="BT23" s="420">
        <f t="shared" si="63"/>
        <v>0</v>
      </c>
      <c r="BU23" s="413">
        <f t="shared" si="64"/>
        <v>0</v>
      </c>
      <c r="BV23" s="420">
        <f t="shared" si="65"/>
        <v>0</v>
      </c>
      <c r="BW23" s="409">
        <f t="shared" si="66"/>
        <v>0</v>
      </c>
      <c r="BX23" s="420">
        <f t="shared" si="67"/>
        <v>0</v>
      </c>
      <c r="BY23" s="413">
        <f t="shared" si="68"/>
        <v>0</v>
      </c>
      <c r="BZ23" s="32" t="str">
        <f t="shared" ref="BZ23:BZ30" si="119">IF(ISERR(SMALL(IF(FREQUENCY($B$4:$B$200,$B$4:$B$200),$B$4:$B$200),$A24)),"", SMALL(IF(FREQUENCY($B$4:$B$200,$B$4:$B$200),$B$4:$B$200),$A24))</f>
        <v/>
      </c>
      <c r="CA23">
        <f t="shared" si="70"/>
        <v>0</v>
      </c>
      <c r="CB23" s="32">
        <f t="shared" ref="CB23:CB30" si="120">IF(CA23&gt;0,BZ23,)</f>
        <v>0</v>
      </c>
      <c r="CC23">
        <f t="shared" si="28"/>
        <v>0</v>
      </c>
      <c r="CD23">
        <f t="shared" si="29"/>
        <v>0</v>
      </c>
      <c r="CE23">
        <f t="shared" si="30"/>
        <v>0</v>
      </c>
      <c r="CF23" s="29">
        <f t="shared" si="31"/>
        <v>0</v>
      </c>
      <c r="CG23" s="29">
        <f t="shared" si="32"/>
        <v>0</v>
      </c>
      <c r="CH23" s="29">
        <f t="shared" si="72"/>
        <v>0</v>
      </c>
      <c r="CI23" s="29">
        <f t="shared" si="33"/>
        <v>0</v>
      </c>
      <c r="CJ23" s="29">
        <f t="shared" si="34"/>
        <v>0</v>
      </c>
      <c r="CK23" s="458">
        <f t="shared" si="35"/>
        <v>0</v>
      </c>
      <c r="CL23" s="29">
        <f t="shared" si="73"/>
        <v>0</v>
      </c>
      <c r="CM23" s="29">
        <f t="shared" si="36"/>
        <v>0</v>
      </c>
      <c r="CN23" s="458">
        <f t="shared" si="37"/>
        <v>0</v>
      </c>
      <c r="CO23" s="29">
        <f t="shared" si="74"/>
        <v>0</v>
      </c>
      <c r="CP23" s="29">
        <f t="shared" si="38"/>
        <v>0</v>
      </c>
      <c r="CQ23" s="458">
        <f t="shared" si="39"/>
        <v>0</v>
      </c>
      <c r="CR23" s="29">
        <f t="shared" si="75"/>
        <v>0</v>
      </c>
      <c r="CS23" s="29">
        <f t="shared" si="76"/>
        <v>0</v>
      </c>
      <c r="CT23" s="29">
        <f t="shared" si="77"/>
        <v>0</v>
      </c>
      <c r="CU23" s="29">
        <f t="shared" si="78"/>
        <v>0</v>
      </c>
      <c r="CV23" s="458">
        <f t="shared" si="79"/>
        <v>0</v>
      </c>
      <c r="CW23" s="29">
        <f t="shared" si="80"/>
        <v>0</v>
      </c>
      <c r="CX23" s="29">
        <f t="shared" si="81"/>
        <v>0</v>
      </c>
      <c r="CY23" s="458">
        <f t="shared" si="82"/>
        <v>0</v>
      </c>
      <c r="CZ23" s="29">
        <f t="shared" si="83"/>
        <v>0</v>
      </c>
      <c r="DA23" s="29">
        <f t="shared" si="84"/>
        <v>0</v>
      </c>
      <c r="DB23" s="458">
        <f t="shared" si="85"/>
        <v>0</v>
      </c>
      <c r="DC23" s="29">
        <f t="shared" si="86"/>
        <v>0</v>
      </c>
    </row>
    <row r="24" spans="1:107">
      <c r="A24">
        <f t="shared" si="40"/>
        <v>21</v>
      </c>
      <c r="B24" s="33">
        <f t="shared" si="117"/>
        <v>0</v>
      </c>
      <c r="C24" s="357"/>
      <c r="D24" s="40"/>
      <c r="E24" s="48"/>
      <c r="F24" s="1"/>
      <c r="G24" s="208"/>
      <c r="H24" s="184"/>
      <c r="I24" s="184"/>
      <c r="J24" s="306"/>
      <c r="K24" s="184"/>
      <c r="L24" s="184"/>
      <c r="M24" s="201"/>
      <c r="N24" s="184"/>
      <c r="O24" s="184"/>
      <c r="P24" s="358"/>
      <c r="Q24" s="343">
        <f t="shared" si="102"/>
        <v>0</v>
      </c>
      <c r="R24" s="333">
        <f t="shared" si="103"/>
        <v>0</v>
      </c>
      <c r="S24" s="344">
        <f t="shared" si="104"/>
        <v>0</v>
      </c>
      <c r="T24" s="348">
        <f t="shared" si="111"/>
        <v>0</v>
      </c>
      <c r="U24" s="334">
        <f t="shared" si="112"/>
        <v>0</v>
      </c>
      <c r="V24" s="333">
        <f t="shared" si="113"/>
        <v>0</v>
      </c>
      <c r="W24" s="334">
        <f t="shared" si="114"/>
        <v>0</v>
      </c>
      <c r="X24" s="333">
        <f t="shared" si="115"/>
        <v>0</v>
      </c>
      <c r="Y24" s="403">
        <f t="shared" si="116"/>
        <v>0</v>
      </c>
      <c r="Z24" s="451">
        <f>IFERROR(VLOOKUP(C24,list!B$2:C$100,2,),)</f>
        <v>0</v>
      </c>
      <c r="AA24" s="451">
        <f>IFERROR(VLOOKUP(F24,list!G$1:H$60,2,),)</f>
        <v>0</v>
      </c>
      <c r="AB24" s="452">
        <f t="shared" si="93"/>
        <v>0</v>
      </c>
      <c r="AC24" s="453">
        <f t="shared" si="50"/>
        <v>0</v>
      </c>
      <c r="AD24" s="451">
        <f>IFERROR(VLOOKUP(AC24,list!I$2:J$12,2,),)</f>
        <v>0</v>
      </c>
      <c r="AE24" s="452">
        <f t="shared" si="51"/>
        <v>0</v>
      </c>
      <c r="AF24" s="451">
        <f t="shared" si="3"/>
        <v>0</v>
      </c>
      <c r="AG24" s="451">
        <f>IF(COUNTIF($C$4:C24,C24)&gt;1,0,1)</f>
        <v>1</v>
      </c>
      <c r="AH24" s="454">
        <f t="shared" si="98"/>
        <v>0</v>
      </c>
      <c r="AI24" s="451" t="str">
        <f t="shared" si="5"/>
        <v/>
      </c>
      <c r="AJ24" s="455" t="str">
        <f>IFERROR(VLOOKUP(AI24,list!A$1:B$100,2,),"")</f>
        <v/>
      </c>
      <c r="AK24" s="451">
        <f>IF(COUNTIF($AE$4:$AE24,$AE24)&gt;1,0,1)</f>
        <v>0</v>
      </c>
      <c r="AL24" s="451">
        <f t="shared" si="118"/>
        <v>0</v>
      </c>
      <c r="AM24" s="451" t="str">
        <f t="shared" si="6"/>
        <v/>
      </c>
      <c r="AN24" s="417">
        <f t="shared" si="52"/>
        <v>0</v>
      </c>
      <c r="AO24" s="420">
        <f t="shared" si="7"/>
        <v>0</v>
      </c>
      <c r="AP24" s="420">
        <f t="shared" si="8"/>
        <v>0</v>
      </c>
      <c r="AQ24" s="420">
        <f t="shared" si="9"/>
        <v>0</v>
      </c>
      <c r="AR24" s="420">
        <f t="shared" si="10"/>
        <v>0</v>
      </c>
      <c r="AS24" s="409">
        <f t="shared" si="11"/>
        <v>0</v>
      </c>
      <c r="AT24" s="422">
        <f t="shared" si="12"/>
        <v>0</v>
      </c>
      <c r="AU24" s="422">
        <f t="shared" si="13"/>
        <v>0</v>
      </c>
      <c r="AV24" s="409">
        <f t="shared" si="14"/>
        <v>0</v>
      </c>
      <c r="AW24" s="422">
        <f t="shared" si="15"/>
        <v>0</v>
      </c>
      <c r="AX24" s="422">
        <f t="shared" si="16"/>
        <v>0</v>
      </c>
      <c r="AY24" s="409">
        <f t="shared" si="17"/>
        <v>0</v>
      </c>
      <c r="AZ24" s="422">
        <f t="shared" si="53"/>
        <v>0</v>
      </c>
      <c r="BA24" s="422">
        <f t="shared" si="54"/>
        <v>0</v>
      </c>
      <c r="BB24" s="420">
        <f t="shared" si="99"/>
        <v>0</v>
      </c>
      <c r="BC24" s="413">
        <f t="shared" si="56"/>
        <v>0</v>
      </c>
      <c r="BD24" s="420">
        <f t="shared" si="100"/>
        <v>0</v>
      </c>
      <c r="BE24" s="409">
        <f t="shared" si="58"/>
        <v>0</v>
      </c>
      <c r="BF24" s="420">
        <f t="shared" si="101"/>
        <v>0</v>
      </c>
      <c r="BG24" s="409">
        <f t="shared" si="60"/>
        <v>0</v>
      </c>
      <c r="BH24" s="425" t="str">
        <f t="shared" si="18"/>
        <v/>
      </c>
      <c r="BI24" s="420">
        <f t="shared" si="61"/>
        <v>0</v>
      </c>
      <c r="BJ24" s="420">
        <f t="shared" si="62"/>
        <v>0</v>
      </c>
      <c r="BK24" s="420">
        <f t="shared" si="19"/>
        <v>0</v>
      </c>
      <c r="BL24" s="420">
        <f t="shared" si="20"/>
        <v>0</v>
      </c>
      <c r="BM24" s="413">
        <f t="shared" si="21"/>
        <v>0</v>
      </c>
      <c r="BN24" s="420">
        <f t="shared" si="22"/>
        <v>0</v>
      </c>
      <c r="BO24" s="420">
        <f t="shared" si="23"/>
        <v>0</v>
      </c>
      <c r="BP24" s="413">
        <f t="shared" si="24"/>
        <v>0</v>
      </c>
      <c r="BQ24" s="422">
        <f t="shared" si="25"/>
        <v>0</v>
      </c>
      <c r="BR24" s="422">
        <f t="shared" si="26"/>
        <v>0</v>
      </c>
      <c r="BS24" s="413">
        <f t="shared" si="27"/>
        <v>0</v>
      </c>
      <c r="BT24" s="420">
        <f t="shared" si="63"/>
        <v>0</v>
      </c>
      <c r="BU24" s="413">
        <f t="shared" si="64"/>
        <v>0</v>
      </c>
      <c r="BV24" s="420">
        <f t="shared" si="65"/>
        <v>0</v>
      </c>
      <c r="BW24" s="409">
        <f t="shared" si="66"/>
        <v>0</v>
      </c>
      <c r="BX24" s="420">
        <f t="shared" si="67"/>
        <v>0</v>
      </c>
      <c r="BY24" s="413">
        <f t="shared" si="68"/>
        <v>0</v>
      </c>
      <c r="BZ24" s="32" t="str">
        <f t="shared" si="119"/>
        <v/>
      </c>
      <c r="CA24">
        <f t="shared" si="70"/>
        <v>0</v>
      </c>
      <c r="CB24" s="32">
        <f t="shared" si="120"/>
        <v>0</v>
      </c>
      <c r="CC24">
        <f t="shared" si="28"/>
        <v>0</v>
      </c>
      <c r="CD24">
        <f t="shared" si="29"/>
        <v>0</v>
      </c>
      <c r="CE24">
        <f t="shared" si="30"/>
        <v>0</v>
      </c>
      <c r="CF24" s="29">
        <f t="shared" si="31"/>
        <v>0</v>
      </c>
      <c r="CG24" s="29">
        <f t="shared" si="32"/>
        <v>0</v>
      </c>
      <c r="CH24" s="29">
        <f t="shared" si="72"/>
        <v>0</v>
      </c>
      <c r="CI24" s="29">
        <f t="shared" si="33"/>
        <v>0</v>
      </c>
      <c r="CJ24" s="29">
        <f t="shared" si="34"/>
        <v>0</v>
      </c>
      <c r="CK24" s="458">
        <f t="shared" si="35"/>
        <v>0</v>
      </c>
      <c r="CL24" s="29">
        <f t="shared" si="73"/>
        <v>0</v>
      </c>
      <c r="CM24" s="29">
        <f t="shared" si="36"/>
        <v>0</v>
      </c>
      <c r="CN24" s="458">
        <f t="shared" si="37"/>
        <v>0</v>
      </c>
      <c r="CO24" s="29">
        <f t="shared" si="74"/>
        <v>0</v>
      </c>
      <c r="CP24" s="29">
        <f t="shared" si="38"/>
        <v>0</v>
      </c>
      <c r="CQ24" s="458">
        <f t="shared" si="39"/>
        <v>0</v>
      </c>
      <c r="CR24" s="29">
        <f t="shared" si="75"/>
        <v>0</v>
      </c>
      <c r="CS24" s="29">
        <f t="shared" si="76"/>
        <v>0</v>
      </c>
      <c r="CT24" s="29">
        <f t="shared" si="77"/>
        <v>0</v>
      </c>
      <c r="CU24" s="29">
        <f t="shared" si="78"/>
        <v>0</v>
      </c>
      <c r="CV24" s="458">
        <f t="shared" si="79"/>
        <v>0</v>
      </c>
      <c r="CW24" s="29">
        <f t="shared" si="80"/>
        <v>0</v>
      </c>
      <c r="CX24" s="29">
        <f t="shared" si="81"/>
        <v>0</v>
      </c>
      <c r="CY24" s="458">
        <f t="shared" si="82"/>
        <v>0</v>
      </c>
      <c r="CZ24" s="29">
        <f t="shared" si="83"/>
        <v>0</v>
      </c>
      <c r="DA24" s="29">
        <f t="shared" si="84"/>
        <v>0</v>
      </c>
      <c r="DB24" s="458">
        <f t="shared" si="85"/>
        <v>0</v>
      </c>
      <c r="DC24" s="29">
        <f t="shared" si="86"/>
        <v>0</v>
      </c>
    </row>
    <row r="25" spans="1:107">
      <c r="A25">
        <f t="shared" si="40"/>
        <v>22</v>
      </c>
      <c r="B25" s="33">
        <f t="shared" si="117"/>
        <v>0</v>
      </c>
      <c r="C25" s="357"/>
      <c r="D25" s="40"/>
      <c r="E25" s="48"/>
      <c r="F25" s="1"/>
      <c r="G25" s="208"/>
      <c r="H25" s="184"/>
      <c r="I25" s="184"/>
      <c r="J25" s="306"/>
      <c r="K25" s="184"/>
      <c r="L25" s="184"/>
      <c r="M25" s="201"/>
      <c r="N25" s="184"/>
      <c r="O25" s="184"/>
      <c r="P25" s="358"/>
      <c r="Q25" s="343">
        <f t="shared" si="102"/>
        <v>0</v>
      </c>
      <c r="R25" s="333">
        <f t="shared" si="103"/>
        <v>0</v>
      </c>
      <c r="S25" s="344">
        <f t="shared" si="104"/>
        <v>0</v>
      </c>
      <c r="T25" s="348">
        <f t="shared" si="111"/>
        <v>0</v>
      </c>
      <c r="U25" s="334">
        <f t="shared" si="112"/>
        <v>0</v>
      </c>
      <c r="V25" s="333">
        <f t="shared" si="113"/>
        <v>0</v>
      </c>
      <c r="W25" s="334">
        <f t="shared" si="114"/>
        <v>0</v>
      </c>
      <c r="X25" s="333">
        <f t="shared" si="115"/>
        <v>0</v>
      </c>
      <c r="Y25" s="403">
        <f t="shared" si="116"/>
        <v>0</v>
      </c>
      <c r="Z25" s="451">
        <f>IFERROR(VLOOKUP(C25,list!B$2:C$100,2,),)</f>
        <v>0</v>
      </c>
      <c r="AA25" s="451">
        <f>IFERROR(VLOOKUP(F25,list!G$1:H$60,2,),)</f>
        <v>0</v>
      </c>
      <c r="AB25" s="452">
        <f t="shared" si="93"/>
        <v>0</v>
      </c>
      <c r="AC25" s="453">
        <f t="shared" si="50"/>
        <v>0</v>
      </c>
      <c r="AD25" s="451">
        <f>IFERROR(VLOOKUP(AC25,list!I$2:J$12,2,),)</f>
        <v>0</v>
      </c>
      <c r="AE25" s="452">
        <f t="shared" si="51"/>
        <v>0</v>
      </c>
      <c r="AF25" s="451">
        <f t="shared" si="3"/>
        <v>0</v>
      </c>
      <c r="AG25" s="451">
        <f>IF(COUNTIF($C$4:C25,C25)&gt;1,0,1)</f>
        <v>1</v>
      </c>
      <c r="AH25" s="454">
        <f t="shared" si="98"/>
        <v>0</v>
      </c>
      <c r="AI25" s="451" t="str">
        <f t="shared" si="5"/>
        <v/>
      </c>
      <c r="AJ25" s="455" t="str">
        <f>IFERROR(VLOOKUP(AI25,list!A$1:B$100,2,),"")</f>
        <v/>
      </c>
      <c r="AK25" s="451">
        <f>IF(COUNTIF($AE$4:$AE25,$AE25)&gt;1,0,1)</f>
        <v>0</v>
      </c>
      <c r="AL25" s="451">
        <f t="shared" si="118"/>
        <v>0</v>
      </c>
      <c r="AM25" s="451" t="str">
        <f t="shared" si="6"/>
        <v/>
      </c>
      <c r="AN25" s="417">
        <f t="shared" si="52"/>
        <v>0</v>
      </c>
      <c r="AO25" s="420">
        <f t="shared" si="7"/>
        <v>0</v>
      </c>
      <c r="AP25" s="420">
        <f t="shared" si="8"/>
        <v>0</v>
      </c>
      <c r="AQ25" s="420">
        <f t="shared" si="9"/>
        <v>0</v>
      </c>
      <c r="AR25" s="420">
        <f t="shared" si="10"/>
        <v>0</v>
      </c>
      <c r="AS25" s="409">
        <f t="shared" si="11"/>
        <v>0</v>
      </c>
      <c r="AT25" s="422">
        <f t="shared" si="12"/>
        <v>0</v>
      </c>
      <c r="AU25" s="422">
        <f t="shared" si="13"/>
        <v>0</v>
      </c>
      <c r="AV25" s="409">
        <f t="shared" si="14"/>
        <v>0</v>
      </c>
      <c r="AW25" s="422">
        <f t="shared" si="15"/>
        <v>0</v>
      </c>
      <c r="AX25" s="422">
        <f t="shared" si="16"/>
        <v>0</v>
      </c>
      <c r="AY25" s="409">
        <f t="shared" si="17"/>
        <v>0</v>
      </c>
      <c r="AZ25" s="422">
        <f t="shared" si="53"/>
        <v>0</v>
      </c>
      <c r="BA25" s="422">
        <f t="shared" si="54"/>
        <v>0</v>
      </c>
      <c r="BB25" s="420">
        <f t="shared" si="99"/>
        <v>0</v>
      </c>
      <c r="BC25" s="413">
        <f t="shared" si="56"/>
        <v>0</v>
      </c>
      <c r="BD25" s="420">
        <f t="shared" si="100"/>
        <v>0</v>
      </c>
      <c r="BE25" s="409">
        <f t="shared" si="58"/>
        <v>0</v>
      </c>
      <c r="BF25" s="420">
        <f t="shared" si="101"/>
        <v>0</v>
      </c>
      <c r="BG25" s="409">
        <f t="shared" si="60"/>
        <v>0</v>
      </c>
      <c r="BH25" s="425" t="str">
        <f t="shared" si="18"/>
        <v/>
      </c>
      <c r="BI25" s="420">
        <f t="shared" si="61"/>
        <v>0</v>
      </c>
      <c r="BJ25" s="420">
        <f t="shared" si="62"/>
        <v>0</v>
      </c>
      <c r="BK25" s="420">
        <f t="shared" si="19"/>
        <v>0</v>
      </c>
      <c r="BL25" s="420">
        <f t="shared" si="20"/>
        <v>0</v>
      </c>
      <c r="BM25" s="413">
        <f t="shared" si="21"/>
        <v>0</v>
      </c>
      <c r="BN25" s="420">
        <f t="shared" si="22"/>
        <v>0</v>
      </c>
      <c r="BO25" s="420">
        <f t="shared" si="23"/>
        <v>0</v>
      </c>
      <c r="BP25" s="413">
        <f t="shared" si="24"/>
        <v>0</v>
      </c>
      <c r="BQ25" s="422">
        <f t="shared" si="25"/>
        <v>0</v>
      </c>
      <c r="BR25" s="422">
        <f t="shared" si="26"/>
        <v>0</v>
      </c>
      <c r="BS25" s="413">
        <f t="shared" si="27"/>
        <v>0</v>
      </c>
      <c r="BT25" s="420">
        <f t="shared" si="63"/>
        <v>0</v>
      </c>
      <c r="BU25" s="413">
        <f t="shared" si="64"/>
        <v>0</v>
      </c>
      <c r="BV25" s="420">
        <f t="shared" si="65"/>
        <v>0</v>
      </c>
      <c r="BW25" s="409">
        <f t="shared" si="66"/>
        <v>0</v>
      </c>
      <c r="BX25" s="420">
        <f t="shared" si="67"/>
        <v>0</v>
      </c>
      <c r="BY25" s="413">
        <f t="shared" si="68"/>
        <v>0</v>
      </c>
      <c r="BZ25" s="32" t="str">
        <f t="shared" si="119"/>
        <v/>
      </c>
      <c r="CA25">
        <f t="shared" si="70"/>
        <v>0</v>
      </c>
      <c r="CB25" s="32">
        <f t="shared" si="120"/>
        <v>0</v>
      </c>
      <c r="CC25">
        <f t="shared" si="28"/>
        <v>0</v>
      </c>
      <c r="CD25">
        <f t="shared" si="29"/>
        <v>0</v>
      </c>
      <c r="CE25">
        <f t="shared" si="30"/>
        <v>0</v>
      </c>
      <c r="CF25" s="29">
        <f t="shared" si="31"/>
        <v>0</v>
      </c>
      <c r="CG25" s="29">
        <f t="shared" si="32"/>
        <v>0</v>
      </c>
      <c r="CH25" s="29">
        <f t="shared" si="72"/>
        <v>0</v>
      </c>
      <c r="CI25" s="29">
        <f t="shared" si="33"/>
        <v>0</v>
      </c>
      <c r="CJ25" s="29">
        <f t="shared" si="34"/>
        <v>0</v>
      </c>
      <c r="CK25" s="458">
        <f t="shared" si="35"/>
        <v>0</v>
      </c>
      <c r="CL25" s="29">
        <f t="shared" si="73"/>
        <v>0</v>
      </c>
      <c r="CM25" s="29">
        <f t="shared" si="36"/>
        <v>0</v>
      </c>
      <c r="CN25" s="458">
        <f t="shared" si="37"/>
        <v>0</v>
      </c>
      <c r="CO25" s="29">
        <f t="shared" si="74"/>
        <v>0</v>
      </c>
      <c r="CP25" s="29">
        <f t="shared" si="38"/>
        <v>0</v>
      </c>
      <c r="CQ25" s="458">
        <f t="shared" si="39"/>
        <v>0</v>
      </c>
      <c r="CR25" s="29">
        <f t="shared" si="75"/>
        <v>0</v>
      </c>
      <c r="CS25" s="29">
        <f t="shared" si="76"/>
        <v>0</v>
      </c>
      <c r="CT25" s="29">
        <f t="shared" si="77"/>
        <v>0</v>
      </c>
      <c r="CU25" s="29">
        <f t="shared" si="78"/>
        <v>0</v>
      </c>
      <c r="CV25" s="458">
        <f t="shared" si="79"/>
        <v>0</v>
      </c>
      <c r="CW25" s="29">
        <f t="shared" si="80"/>
        <v>0</v>
      </c>
      <c r="CX25" s="29">
        <f t="shared" si="81"/>
        <v>0</v>
      </c>
      <c r="CY25" s="458">
        <f t="shared" si="82"/>
        <v>0</v>
      </c>
      <c r="CZ25" s="29">
        <f t="shared" si="83"/>
        <v>0</v>
      </c>
      <c r="DA25" s="29">
        <f t="shared" si="84"/>
        <v>0</v>
      </c>
      <c r="DB25" s="458">
        <f t="shared" si="85"/>
        <v>0</v>
      </c>
      <c r="DC25" s="29">
        <f t="shared" si="86"/>
        <v>0</v>
      </c>
    </row>
    <row r="26" spans="1:107">
      <c r="A26">
        <f t="shared" si="40"/>
        <v>23</v>
      </c>
      <c r="B26" s="33">
        <f t="shared" si="117"/>
        <v>0</v>
      </c>
      <c r="C26" s="357"/>
      <c r="D26" s="40"/>
      <c r="E26" s="48"/>
      <c r="F26" s="1"/>
      <c r="G26" s="208"/>
      <c r="H26" s="184"/>
      <c r="I26" s="184"/>
      <c r="J26" s="306"/>
      <c r="K26" s="184"/>
      <c r="L26" s="184"/>
      <c r="M26" s="201"/>
      <c r="N26" s="184"/>
      <c r="O26" s="184"/>
      <c r="P26" s="358"/>
      <c r="Q26" s="343">
        <f t="shared" si="102"/>
        <v>0</v>
      </c>
      <c r="R26" s="333">
        <f t="shared" si="103"/>
        <v>0</v>
      </c>
      <c r="S26" s="344">
        <f t="shared" si="104"/>
        <v>0</v>
      </c>
      <c r="T26" s="348">
        <f t="shared" si="111"/>
        <v>0</v>
      </c>
      <c r="U26" s="334">
        <f t="shared" si="112"/>
        <v>0</v>
      </c>
      <c r="V26" s="333">
        <f t="shared" si="113"/>
        <v>0</v>
      </c>
      <c r="W26" s="334">
        <f t="shared" si="114"/>
        <v>0</v>
      </c>
      <c r="X26" s="333">
        <f t="shared" si="115"/>
        <v>0</v>
      </c>
      <c r="Y26" s="403">
        <f t="shared" si="116"/>
        <v>0</v>
      </c>
      <c r="Z26" s="451">
        <f>IFERROR(VLOOKUP(C26,list!B$2:C$100,2,),)</f>
        <v>0</v>
      </c>
      <c r="AA26" s="451">
        <f>IFERROR(VLOOKUP(F26,list!G$1:H$60,2,),)</f>
        <v>0</v>
      </c>
      <c r="AB26" s="452">
        <f t="shared" si="93"/>
        <v>0</v>
      </c>
      <c r="AC26" s="453">
        <f t="shared" si="50"/>
        <v>0</v>
      </c>
      <c r="AD26" s="451">
        <f>IFERROR(VLOOKUP(AC26,list!I$2:J$12,2,),)</f>
        <v>0</v>
      </c>
      <c r="AE26" s="452">
        <f t="shared" si="51"/>
        <v>0</v>
      </c>
      <c r="AF26" s="451">
        <f t="shared" si="3"/>
        <v>0</v>
      </c>
      <c r="AG26" s="451">
        <f>IF(COUNTIF($C$4:C26,C26)&gt;1,0,1)</f>
        <v>1</v>
      </c>
      <c r="AH26" s="454">
        <f t="shared" si="98"/>
        <v>0</v>
      </c>
      <c r="AI26" s="451" t="str">
        <f t="shared" si="5"/>
        <v/>
      </c>
      <c r="AJ26" s="455" t="str">
        <f>IFERROR(VLOOKUP(AI26,list!A$1:B$100,2,),"")</f>
        <v/>
      </c>
      <c r="AK26" s="451">
        <f>IF(COUNTIF($AE$4:$AE26,$AE26)&gt;1,0,1)</f>
        <v>0</v>
      </c>
      <c r="AL26" s="451">
        <f t="shared" si="118"/>
        <v>0</v>
      </c>
      <c r="AM26" s="451" t="str">
        <f t="shared" si="6"/>
        <v/>
      </c>
      <c r="AN26" s="417">
        <f t="shared" si="52"/>
        <v>0</v>
      </c>
      <c r="AO26" s="420">
        <f t="shared" si="7"/>
        <v>0</v>
      </c>
      <c r="AP26" s="420">
        <f t="shared" si="8"/>
        <v>0</v>
      </c>
      <c r="AQ26" s="420">
        <f t="shared" si="9"/>
        <v>0</v>
      </c>
      <c r="AR26" s="420">
        <f t="shared" si="10"/>
        <v>0</v>
      </c>
      <c r="AS26" s="409">
        <f t="shared" si="11"/>
        <v>0</v>
      </c>
      <c r="AT26" s="422">
        <f t="shared" si="12"/>
        <v>0</v>
      </c>
      <c r="AU26" s="422">
        <f t="shared" si="13"/>
        <v>0</v>
      </c>
      <c r="AV26" s="409">
        <f t="shared" si="14"/>
        <v>0</v>
      </c>
      <c r="AW26" s="422">
        <f t="shared" si="15"/>
        <v>0</v>
      </c>
      <c r="AX26" s="422">
        <f t="shared" si="16"/>
        <v>0</v>
      </c>
      <c r="AY26" s="409">
        <f t="shared" si="17"/>
        <v>0</v>
      </c>
      <c r="AZ26" s="422">
        <f t="shared" si="53"/>
        <v>0</v>
      </c>
      <c r="BA26" s="422">
        <f t="shared" si="54"/>
        <v>0</v>
      </c>
      <c r="BB26" s="420">
        <f t="shared" si="99"/>
        <v>0</v>
      </c>
      <c r="BC26" s="413">
        <f t="shared" si="56"/>
        <v>0</v>
      </c>
      <c r="BD26" s="420">
        <f t="shared" si="100"/>
        <v>0</v>
      </c>
      <c r="BE26" s="409">
        <f t="shared" si="58"/>
        <v>0</v>
      </c>
      <c r="BF26" s="420">
        <f t="shared" si="101"/>
        <v>0</v>
      </c>
      <c r="BG26" s="409">
        <f t="shared" si="60"/>
        <v>0</v>
      </c>
      <c r="BH26" s="425" t="str">
        <f t="shared" si="18"/>
        <v/>
      </c>
      <c r="BI26" s="420">
        <f t="shared" si="61"/>
        <v>0</v>
      </c>
      <c r="BJ26" s="420">
        <f t="shared" si="62"/>
        <v>0</v>
      </c>
      <c r="BK26" s="420">
        <f t="shared" si="19"/>
        <v>0</v>
      </c>
      <c r="BL26" s="420">
        <f t="shared" si="20"/>
        <v>0</v>
      </c>
      <c r="BM26" s="413">
        <f t="shared" si="21"/>
        <v>0</v>
      </c>
      <c r="BN26" s="420">
        <f t="shared" si="22"/>
        <v>0</v>
      </c>
      <c r="BO26" s="420">
        <f t="shared" si="23"/>
        <v>0</v>
      </c>
      <c r="BP26" s="413">
        <f t="shared" si="24"/>
        <v>0</v>
      </c>
      <c r="BQ26" s="422">
        <f t="shared" si="25"/>
        <v>0</v>
      </c>
      <c r="BR26" s="422">
        <f t="shared" si="26"/>
        <v>0</v>
      </c>
      <c r="BS26" s="413">
        <f t="shared" si="27"/>
        <v>0</v>
      </c>
      <c r="BT26" s="420">
        <f t="shared" si="63"/>
        <v>0</v>
      </c>
      <c r="BU26" s="413">
        <f t="shared" si="64"/>
        <v>0</v>
      </c>
      <c r="BV26" s="420">
        <f t="shared" si="65"/>
        <v>0</v>
      </c>
      <c r="BW26" s="409">
        <f t="shared" si="66"/>
        <v>0</v>
      </c>
      <c r="BX26" s="420">
        <f t="shared" si="67"/>
        <v>0</v>
      </c>
      <c r="BY26" s="413">
        <f t="shared" si="68"/>
        <v>0</v>
      </c>
      <c r="BZ26" s="32" t="str">
        <f t="shared" si="119"/>
        <v/>
      </c>
      <c r="CA26">
        <f t="shared" si="70"/>
        <v>0</v>
      </c>
      <c r="CB26" s="32">
        <f t="shared" si="120"/>
        <v>0</v>
      </c>
      <c r="CC26">
        <f t="shared" si="28"/>
        <v>0</v>
      </c>
      <c r="CD26">
        <f t="shared" si="29"/>
        <v>0</v>
      </c>
      <c r="CE26">
        <f t="shared" si="30"/>
        <v>0</v>
      </c>
      <c r="CF26" s="29">
        <f t="shared" si="31"/>
        <v>0</v>
      </c>
      <c r="CG26" s="29">
        <f t="shared" si="32"/>
        <v>0</v>
      </c>
      <c r="CH26" s="29">
        <f t="shared" si="72"/>
        <v>0</v>
      </c>
      <c r="CI26" s="29">
        <f t="shared" si="33"/>
        <v>0</v>
      </c>
      <c r="CJ26" s="29">
        <f t="shared" si="34"/>
        <v>0</v>
      </c>
      <c r="CK26" s="458">
        <f t="shared" si="35"/>
        <v>0</v>
      </c>
      <c r="CL26" s="29">
        <f t="shared" si="73"/>
        <v>0</v>
      </c>
      <c r="CM26" s="29">
        <f t="shared" si="36"/>
        <v>0</v>
      </c>
      <c r="CN26" s="458">
        <f t="shared" si="37"/>
        <v>0</v>
      </c>
      <c r="CO26" s="29">
        <f t="shared" si="74"/>
        <v>0</v>
      </c>
      <c r="CP26" s="29">
        <f t="shared" si="38"/>
        <v>0</v>
      </c>
      <c r="CQ26" s="458">
        <f t="shared" si="39"/>
        <v>0</v>
      </c>
      <c r="CR26" s="29">
        <f t="shared" si="75"/>
        <v>0</v>
      </c>
      <c r="CS26" s="29">
        <f t="shared" si="76"/>
        <v>0</v>
      </c>
      <c r="CT26" s="29">
        <f t="shared" si="77"/>
        <v>0</v>
      </c>
      <c r="CU26" s="29">
        <f t="shared" si="78"/>
        <v>0</v>
      </c>
      <c r="CV26" s="458">
        <f t="shared" si="79"/>
        <v>0</v>
      </c>
      <c r="CW26" s="29">
        <f t="shared" si="80"/>
        <v>0</v>
      </c>
      <c r="CX26" s="29">
        <f t="shared" si="81"/>
        <v>0</v>
      </c>
      <c r="CY26" s="458">
        <f t="shared" si="82"/>
        <v>0</v>
      </c>
      <c r="CZ26" s="29">
        <f t="shared" si="83"/>
        <v>0</v>
      </c>
      <c r="DA26" s="29">
        <f t="shared" si="84"/>
        <v>0</v>
      </c>
      <c r="DB26" s="458">
        <f t="shared" si="85"/>
        <v>0</v>
      </c>
      <c r="DC26" s="29">
        <f t="shared" si="86"/>
        <v>0</v>
      </c>
    </row>
    <row r="27" spans="1:107">
      <c r="A27">
        <f t="shared" si="40"/>
        <v>24</v>
      </c>
      <c r="B27" s="33">
        <f t="shared" si="117"/>
        <v>0</v>
      </c>
      <c r="C27" s="357"/>
      <c r="D27" s="40"/>
      <c r="E27" s="48"/>
      <c r="F27" s="1"/>
      <c r="G27" s="208"/>
      <c r="H27" s="184"/>
      <c r="I27" s="184"/>
      <c r="J27" s="306"/>
      <c r="K27" s="184"/>
      <c r="L27" s="184"/>
      <c r="M27" s="201"/>
      <c r="N27" s="184"/>
      <c r="O27" s="184"/>
      <c r="P27" s="358"/>
      <c r="Q27" s="343">
        <f t="shared" si="102"/>
        <v>0</v>
      </c>
      <c r="R27" s="333">
        <f t="shared" si="103"/>
        <v>0</v>
      </c>
      <c r="S27" s="344">
        <f t="shared" si="104"/>
        <v>0</v>
      </c>
      <c r="T27" s="348">
        <f t="shared" si="111"/>
        <v>0</v>
      </c>
      <c r="U27" s="334">
        <f t="shared" si="112"/>
        <v>0</v>
      </c>
      <c r="V27" s="333">
        <f t="shared" si="113"/>
        <v>0</v>
      </c>
      <c r="W27" s="334">
        <f t="shared" si="114"/>
        <v>0</v>
      </c>
      <c r="X27" s="333">
        <f t="shared" si="115"/>
        <v>0</v>
      </c>
      <c r="Y27" s="403">
        <f t="shared" si="116"/>
        <v>0</v>
      </c>
      <c r="Z27" s="451">
        <f>IFERROR(VLOOKUP(C27,list!B$2:C$100,2,),)</f>
        <v>0</v>
      </c>
      <c r="AA27" s="451">
        <f>IFERROR(VLOOKUP(F27,list!G$1:H$60,2,),)</f>
        <v>0</v>
      </c>
      <c r="AB27" s="452">
        <f t="shared" si="93"/>
        <v>0</v>
      </c>
      <c r="AC27" s="453">
        <f t="shared" si="50"/>
        <v>0</v>
      </c>
      <c r="AD27" s="451">
        <f>IFERROR(VLOOKUP(AC27,list!I$2:J$12,2,),)</f>
        <v>0</v>
      </c>
      <c r="AE27" s="452">
        <f t="shared" si="51"/>
        <v>0</v>
      </c>
      <c r="AF27" s="451">
        <f t="shared" si="3"/>
        <v>0</v>
      </c>
      <c r="AG27" s="451">
        <f>IF(COUNTIF($C$4:C27,C27)&gt;1,0,1)</f>
        <v>1</v>
      </c>
      <c r="AH27" s="454">
        <f t="shared" si="98"/>
        <v>0</v>
      </c>
      <c r="AI27" s="451" t="str">
        <f t="shared" si="5"/>
        <v/>
      </c>
      <c r="AJ27" s="455" t="str">
        <f>IFERROR(VLOOKUP(AI27,list!A$1:B$100,2,),"")</f>
        <v/>
      </c>
      <c r="AK27" s="451">
        <f>IF(COUNTIF($AE$4:$AE27,$AE27)&gt;1,0,1)</f>
        <v>0</v>
      </c>
      <c r="AL27" s="451">
        <f t="shared" si="118"/>
        <v>0</v>
      </c>
      <c r="AM27" s="451" t="str">
        <f t="shared" si="6"/>
        <v/>
      </c>
      <c r="AN27" s="417">
        <f t="shared" si="52"/>
        <v>0</v>
      </c>
      <c r="AO27" s="420">
        <f t="shared" si="7"/>
        <v>0</v>
      </c>
      <c r="AP27" s="420">
        <f t="shared" si="8"/>
        <v>0</v>
      </c>
      <c r="AQ27" s="420">
        <f t="shared" si="9"/>
        <v>0</v>
      </c>
      <c r="AR27" s="420">
        <f t="shared" si="10"/>
        <v>0</v>
      </c>
      <c r="AS27" s="409">
        <f t="shared" si="11"/>
        <v>0</v>
      </c>
      <c r="AT27" s="422">
        <f t="shared" si="12"/>
        <v>0</v>
      </c>
      <c r="AU27" s="422">
        <f t="shared" si="13"/>
        <v>0</v>
      </c>
      <c r="AV27" s="409">
        <f t="shared" si="14"/>
        <v>0</v>
      </c>
      <c r="AW27" s="422">
        <f t="shared" si="15"/>
        <v>0</v>
      </c>
      <c r="AX27" s="422">
        <f t="shared" si="16"/>
        <v>0</v>
      </c>
      <c r="AY27" s="409">
        <f t="shared" si="17"/>
        <v>0</v>
      </c>
      <c r="AZ27" s="422">
        <f t="shared" si="53"/>
        <v>0</v>
      </c>
      <c r="BA27" s="422">
        <f t="shared" si="54"/>
        <v>0</v>
      </c>
      <c r="BB27" s="420">
        <f t="shared" si="99"/>
        <v>0</v>
      </c>
      <c r="BC27" s="413">
        <f t="shared" si="56"/>
        <v>0</v>
      </c>
      <c r="BD27" s="420">
        <f t="shared" si="100"/>
        <v>0</v>
      </c>
      <c r="BE27" s="409">
        <f t="shared" si="58"/>
        <v>0</v>
      </c>
      <c r="BF27" s="420">
        <f t="shared" si="101"/>
        <v>0</v>
      </c>
      <c r="BG27" s="409">
        <f t="shared" si="60"/>
        <v>0</v>
      </c>
      <c r="BH27" s="425" t="str">
        <f t="shared" si="18"/>
        <v/>
      </c>
      <c r="BI27" s="420">
        <f t="shared" si="61"/>
        <v>0</v>
      </c>
      <c r="BJ27" s="420">
        <f t="shared" si="62"/>
        <v>0</v>
      </c>
      <c r="BK27" s="420">
        <f t="shared" si="19"/>
        <v>0</v>
      </c>
      <c r="BL27" s="420">
        <f t="shared" si="20"/>
        <v>0</v>
      </c>
      <c r="BM27" s="413">
        <f t="shared" si="21"/>
        <v>0</v>
      </c>
      <c r="BN27" s="420">
        <f t="shared" si="22"/>
        <v>0</v>
      </c>
      <c r="BO27" s="420">
        <f t="shared" si="23"/>
        <v>0</v>
      </c>
      <c r="BP27" s="413">
        <f t="shared" si="24"/>
        <v>0</v>
      </c>
      <c r="BQ27" s="422">
        <f t="shared" si="25"/>
        <v>0</v>
      </c>
      <c r="BR27" s="422">
        <f t="shared" si="26"/>
        <v>0</v>
      </c>
      <c r="BS27" s="413">
        <f t="shared" si="27"/>
        <v>0</v>
      </c>
      <c r="BT27" s="420">
        <f t="shared" si="63"/>
        <v>0</v>
      </c>
      <c r="BU27" s="413">
        <f t="shared" si="64"/>
        <v>0</v>
      </c>
      <c r="BV27" s="420">
        <f t="shared" si="65"/>
        <v>0</v>
      </c>
      <c r="BW27" s="409">
        <f t="shared" si="66"/>
        <v>0</v>
      </c>
      <c r="BX27" s="420">
        <f t="shared" si="67"/>
        <v>0</v>
      </c>
      <c r="BY27" s="413">
        <f t="shared" si="68"/>
        <v>0</v>
      </c>
      <c r="BZ27" s="32" t="str">
        <f t="shared" si="119"/>
        <v/>
      </c>
      <c r="CA27">
        <f t="shared" si="70"/>
        <v>0</v>
      </c>
      <c r="CB27" s="32">
        <f t="shared" si="120"/>
        <v>0</v>
      </c>
      <c r="CC27">
        <f t="shared" si="28"/>
        <v>0</v>
      </c>
      <c r="CD27">
        <f t="shared" si="29"/>
        <v>0</v>
      </c>
      <c r="CE27">
        <f t="shared" si="30"/>
        <v>0</v>
      </c>
      <c r="CF27" s="29">
        <f t="shared" si="31"/>
        <v>0</v>
      </c>
      <c r="CG27" s="29">
        <f t="shared" si="32"/>
        <v>0</v>
      </c>
      <c r="CH27" s="29">
        <f t="shared" si="72"/>
        <v>0</v>
      </c>
      <c r="CI27" s="29">
        <f t="shared" si="33"/>
        <v>0</v>
      </c>
      <c r="CJ27" s="29">
        <f t="shared" si="34"/>
        <v>0</v>
      </c>
      <c r="CK27" s="458">
        <f t="shared" si="35"/>
        <v>0</v>
      </c>
      <c r="CL27" s="29">
        <f t="shared" si="73"/>
        <v>0</v>
      </c>
      <c r="CM27" s="29">
        <f t="shared" si="36"/>
        <v>0</v>
      </c>
      <c r="CN27" s="458">
        <f t="shared" si="37"/>
        <v>0</v>
      </c>
      <c r="CO27" s="29">
        <f t="shared" si="74"/>
        <v>0</v>
      </c>
      <c r="CP27" s="29">
        <f t="shared" si="38"/>
        <v>0</v>
      </c>
      <c r="CQ27" s="458">
        <f t="shared" si="39"/>
        <v>0</v>
      </c>
      <c r="CR27" s="29">
        <f t="shared" si="75"/>
        <v>0</v>
      </c>
      <c r="CS27" s="29">
        <f t="shared" si="76"/>
        <v>0</v>
      </c>
      <c r="CT27" s="29">
        <f t="shared" si="77"/>
        <v>0</v>
      </c>
      <c r="CU27" s="29">
        <f t="shared" si="78"/>
        <v>0</v>
      </c>
      <c r="CV27" s="458">
        <f t="shared" si="79"/>
        <v>0</v>
      </c>
      <c r="CW27" s="29">
        <f t="shared" si="80"/>
        <v>0</v>
      </c>
      <c r="CX27" s="29">
        <f t="shared" si="81"/>
        <v>0</v>
      </c>
      <c r="CY27" s="458">
        <f t="shared" si="82"/>
        <v>0</v>
      </c>
      <c r="CZ27" s="29">
        <f t="shared" si="83"/>
        <v>0</v>
      </c>
      <c r="DA27" s="29">
        <f t="shared" si="84"/>
        <v>0</v>
      </c>
      <c r="DB27" s="458">
        <f t="shared" si="85"/>
        <v>0</v>
      </c>
      <c r="DC27" s="29">
        <f t="shared" si="86"/>
        <v>0</v>
      </c>
    </row>
    <row r="28" spans="1:107">
      <c r="A28">
        <f t="shared" si="40"/>
        <v>25</v>
      </c>
      <c r="B28" s="33">
        <f t="shared" si="117"/>
        <v>0</v>
      </c>
      <c r="C28" s="357"/>
      <c r="D28" s="40"/>
      <c r="E28" s="48"/>
      <c r="F28" s="1"/>
      <c r="G28" s="208"/>
      <c r="H28" s="184"/>
      <c r="I28" s="184"/>
      <c r="J28" s="306"/>
      <c r="K28" s="184"/>
      <c r="L28" s="184"/>
      <c r="M28" s="201"/>
      <c r="N28" s="184"/>
      <c r="O28" s="184"/>
      <c r="P28" s="358"/>
      <c r="Q28" s="343">
        <f t="shared" si="102"/>
        <v>0</v>
      </c>
      <c r="R28" s="333">
        <f t="shared" si="103"/>
        <v>0</v>
      </c>
      <c r="S28" s="344">
        <f t="shared" si="104"/>
        <v>0</v>
      </c>
      <c r="T28" s="348">
        <f t="shared" si="111"/>
        <v>0</v>
      </c>
      <c r="U28" s="334">
        <f t="shared" si="112"/>
        <v>0</v>
      </c>
      <c r="V28" s="333">
        <f t="shared" si="113"/>
        <v>0</v>
      </c>
      <c r="W28" s="334">
        <f t="shared" si="114"/>
        <v>0</v>
      </c>
      <c r="X28" s="333">
        <f t="shared" si="115"/>
        <v>0</v>
      </c>
      <c r="Y28" s="403">
        <f t="shared" si="116"/>
        <v>0</v>
      </c>
      <c r="Z28" s="451">
        <f>IFERROR(VLOOKUP(C28,list!B$2:C$100,2,),)</f>
        <v>0</v>
      </c>
      <c r="AA28" s="451">
        <f>IFERROR(VLOOKUP(F28,list!G$1:H$60,2,),)</f>
        <v>0</v>
      </c>
      <c r="AB28" s="452">
        <f t="shared" si="93"/>
        <v>0</v>
      </c>
      <c r="AC28" s="453">
        <f t="shared" si="50"/>
        <v>0</v>
      </c>
      <c r="AD28" s="451">
        <f>IFERROR(VLOOKUP(AC28,list!I$2:J$12,2,),)</f>
        <v>0</v>
      </c>
      <c r="AE28" s="452">
        <f t="shared" si="51"/>
        <v>0</v>
      </c>
      <c r="AF28" s="451">
        <f t="shared" si="3"/>
        <v>0</v>
      </c>
      <c r="AG28" s="451">
        <f>IF(COUNTIF($C$4:C28,C28)&gt;1,0,1)</f>
        <v>1</v>
      </c>
      <c r="AH28" s="454">
        <f t="shared" si="98"/>
        <v>0</v>
      </c>
      <c r="AI28" s="451" t="str">
        <f t="shared" si="5"/>
        <v/>
      </c>
      <c r="AJ28" s="455" t="str">
        <f>IFERROR(VLOOKUP(AI28,list!A$1:B$100,2,),"")</f>
        <v/>
      </c>
      <c r="AK28" s="451">
        <f>IF(COUNTIF($AE$4:$AE28,$AE28)&gt;1,0,1)</f>
        <v>0</v>
      </c>
      <c r="AL28" s="451">
        <f t="shared" si="118"/>
        <v>0</v>
      </c>
      <c r="AM28" s="451" t="str">
        <f t="shared" si="6"/>
        <v/>
      </c>
      <c r="AN28" s="417">
        <f t="shared" si="52"/>
        <v>0</v>
      </c>
      <c r="AO28" s="420">
        <f t="shared" si="7"/>
        <v>0</v>
      </c>
      <c r="AP28" s="420">
        <f t="shared" si="8"/>
        <v>0</v>
      </c>
      <c r="AQ28" s="420">
        <f t="shared" si="9"/>
        <v>0</v>
      </c>
      <c r="AR28" s="420">
        <f t="shared" si="10"/>
        <v>0</v>
      </c>
      <c r="AS28" s="409">
        <f t="shared" si="11"/>
        <v>0</v>
      </c>
      <c r="AT28" s="422">
        <f t="shared" si="12"/>
        <v>0</v>
      </c>
      <c r="AU28" s="422">
        <f t="shared" si="13"/>
        <v>0</v>
      </c>
      <c r="AV28" s="409">
        <f t="shared" si="14"/>
        <v>0</v>
      </c>
      <c r="AW28" s="422">
        <f t="shared" si="15"/>
        <v>0</v>
      </c>
      <c r="AX28" s="422">
        <f t="shared" si="16"/>
        <v>0</v>
      </c>
      <c r="AY28" s="409">
        <f t="shared" si="17"/>
        <v>0</v>
      </c>
      <c r="AZ28" s="422">
        <f t="shared" si="53"/>
        <v>0</v>
      </c>
      <c r="BA28" s="422">
        <f t="shared" si="54"/>
        <v>0</v>
      </c>
      <c r="BB28" s="420">
        <f t="shared" si="99"/>
        <v>0</v>
      </c>
      <c r="BC28" s="413">
        <f t="shared" si="56"/>
        <v>0</v>
      </c>
      <c r="BD28" s="420">
        <f t="shared" si="100"/>
        <v>0</v>
      </c>
      <c r="BE28" s="409">
        <f t="shared" si="58"/>
        <v>0</v>
      </c>
      <c r="BF28" s="420">
        <f t="shared" si="101"/>
        <v>0</v>
      </c>
      <c r="BG28" s="409">
        <f t="shared" si="60"/>
        <v>0</v>
      </c>
      <c r="BH28" s="425" t="str">
        <f t="shared" si="18"/>
        <v/>
      </c>
      <c r="BI28" s="420">
        <f t="shared" si="61"/>
        <v>0</v>
      </c>
      <c r="BJ28" s="420">
        <f t="shared" si="62"/>
        <v>0</v>
      </c>
      <c r="BK28" s="420">
        <f t="shared" si="19"/>
        <v>0</v>
      </c>
      <c r="BL28" s="420">
        <f t="shared" si="20"/>
        <v>0</v>
      </c>
      <c r="BM28" s="413">
        <f t="shared" si="21"/>
        <v>0</v>
      </c>
      <c r="BN28" s="420">
        <f t="shared" si="22"/>
        <v>0</v>
      </c>
      <c r="BO28" s="420">
        <f t="shared" si="23"/>
        <v>0</v>
      </c>
      <c r="BP28" s="413">
        <f t="shared" si="24"/>
        <v>0</v>
      </c>
      <c r="BQ28" s="422">
        <f t="shared" si="25"/>
        <v>0</v>
      </c>
      <c r="BR28" s="422">
        <f t="shared" si="26"/>
        <v>0</v>
      </c>
      <c r="BS28" s="413">
        <f t="shared" si="27"/>
        <v>0</v>
      </c>
      <c r="BT28" s="420">
        <f t="shared" si="63"/>
        <v>0</v>
      </c>
      <c r="BU28" s="413">
        <f t="shared" si="64"/>
        <v>0</v>
      </c>
      <c r="BV28" s="420">
        <f t="shared" si="65"/>
        <v>0</v>
      </c>
      <c r="BW28" s="409">
        <f t="shared" si="66"/>
        <v>0</v>
      </c>
      <c r="BX28" s="420">
        <f t="shared" si="67"/>
        <v>0</v>
      </c>
      <c r="BY28" s="413">
        <f t="shared" si="68"/>
        <v>0</v>
      </c>
      <c r="BZ28" s="32" t="str">
        <f t="shared" si="119"/>
        <v/>
      </c>
      <c r="CA28">
        <f t="shared" si="70"/>
        <v>0</v>
      </c>
      <c r="CB28" s="32">
        <f t="shared" si="120"/>
        <v>0</v>
      </c>
      <c r="CC28">
        <f t="shared" si="28"/>
        <v>0</v>
      </c>
      <c r="CD28">
        <f t="shared" si="29"/>
        <v>0</v>
      </c>
      <c r="CE28">
        <f t="shared" si="30"/>
        <v>0</v>
      </c>
      <c r="CF28" s="29">
        <f t="shared" si="31"/>
        <v>0</v>
      </c>
      <c r="CG28" s="29">
        <f t="shared" si="32"/>
        <v>0</v>
      </c>
      <c r="CH28" s="29">
        <f t="shared" si="72"/>
        <v>0</v>
      </c>
      <c r="CI28" s="29">
        <f t="shared" si="33"/>
        <v>0</v>
      </c>
      <c r="CJ28" s="29">
        <f t="shared" si="34"/>
        <v>0</v>
      </c>
      <c r="CK28" s="458">
        <f t="shared" si="35"/>
        <v>0</v>
      </c>
      <c r="CL28" s="29">
        <f t="shared" si="73"/>
        <v>0</v>
      </c>
      <c r="CM28" s="29">
        <f t="shared" si="36"/>
        <v>0</v>
      </c>
      <c r="CN28" s="458">
        <f t="shared" si="37"/>
        <v>0</v>
      </c>
      <c r="CO28" s="29">
        <f t="shared" si="74"/>
        <v>0</v>
      </c>
      <c r="CP28" s="29">
        <f t="shared" si="38"/>
        <v>0</v>
      </c>
      <c r="CQ28" s="458">
        <f t="shared" si="39"/>
        <v>0</v>
      </c>
      <c r="CR28" s="29">
        <f t="shared" si="75"/>
        <v>0</v>
      </c>
      <c r="CS28" s="29">
        <f t="shared" si="76"/>
        <v>0</v>
      </c>
      <c r="CT28" s="29">
        <f t="shared" si="77"/>
        <v>0</v>
      </c>
      <c r="CU28" s="29">
        <f t="shared" si="78"/>
        <v>0</v>
      </c>
      <c r="CV28" s="458">
        <f t="shared" si="79"/>
        <v>0</v>
      </c>
      <c r="CW28" s="29">
        <f t="shared" si="80"/>
        <v>0</v>
      </c>
      <c r="CX28" s="29">
        <f t="shared" si="81"/>
        <v>0</v>
      </c>
      <c r="CY28" s="458">
        <f t="shared" si="82"/>
        <v>0</v>
      </c>
      <c r="CZ28" s="29">
        <f t="shared" si="83"/>
        <v>0</v>
      </c>
      <c r="DA28" s="29">
        <f t="shared" si="84"/>
        <v>0</v>
      </c>
      <c r="DB28" s="458">
        <f t="shared" si="85"/>
        <v>0</v>
      </c>
      <c r="DC28" s="29">
        <f t="shared" si="86"/>
        <v>0</v>
      </c>
    </row>
    <row r="29" spans="1:107">
      <c r="A29">
        <f t="shared" si="40"/>
        <v>26</v>
      </c>
      <c r="B29" s="33">
        <f t="shared" si="117"/>
        <v>0</v>
      </c>
      <c r="C29" s="357"/>
      <c r="D29" s="40"/>
      <c r="E29" s="48"/>
      <c r="F29" s="1"/>
      <c r="G29" s="208"/>
      <c r="H29" s="184"/>
      <c r="I29" s="184"/>
      <c r="J29" s="306"/>
      <c r="K29" s="184"/>
      <c r="L29" s="184"/>
      <c r="M29" s="201"/>
      <c r="N29" s="184"/>
      <c r="O29" s="184"/>
      <c r="P29" s="358"/>
      <c r="Q29" s="343">
        <f t="shared" si="102"/>
        <v>0</v>
      </c>
      <c r="R29" s="333">
        <f t="shared" si="103"/>
        <v>0</v>
      </c>
      <c r="S29" s="344">
        <f t="shared" si="104"/>
        <v>0</v>
      </c>
      <c r="T29" s="348">
        <f t="shared" si="111"/>
        <v>0</v>
      </c>
      <c r="U29" s="334">
        <f t="shared" si="112"/>
        <v>0</v>
      </c>
      <c r="V29" s="333">
        <f t="shared" si="113"/>
        <v>0</v>
      </c>
      <c r="W29" s="334">
        <f t="shared" si="114"/>
        <v>0</v>
      </c>
      <c r="X29" s="333">
        <f t="shared" si="115"/>
        <v>0</v>
      </c>
      <c r="Y29" s="403">
        <f t="shared" si="116"/>
        <v>0</v>
      </c>
      <c r="Z29" s="451">
        <f>IFERROR(VLOOKUP(C29,list!B$2:C$100,2,),)</f>
        <v>0</v>
      </c>
      <c r="AA29" s="451">
        <f>IFERROR(VLOOKUP(F29,list!G$1:H$60,2,),)</f>
        <v>0</v>
      </c>
      <c r="AB29" s="452">
        <f t="shared" si="93"/>
        <v>0</v>
      </c>
      <c r="AC29" s="453">
        <f t="shared" si="50"/>
        <v>0</v>
      </c>
      <c r="AD29" s="451">
        <f>IFERROR(VLOOKUP(AC29,list!I$2:J$12,2,),)</f>
        <v>0</v>
      </c>
      <c r="AE29" s="452">
        <f t="shared" si="51"/>
        <v>0</v>
      </c>
      <c r="AF29" s="451">
        <f t="shared" si="3"/>
        <v>0</v>
      </c>
      <c r="AG29" s="451">
        <f>IF(COUNTIF($C$4:C29,C29)&gt;1,0,1)</f>
        <v>1</v>
      </c>
      <c r="AH29" s="454">
        <f t="shared" si="98"/>
        <v>0</v>
      </c>
      <c r="AI29" s="451" t="str">
        <f t="shared" si="5"/>
        <v/>
      </c>
      <c r="AJ29" s="455" t="str">
        <f>IFERROR(VLOOKUP(AI29,list!A$1:B$100,2,),"")</f>
        <v/>
      </c>
      <c r="AK29" s="451">
        <f>IF(COUNTIF($AE$4:$AE29,$AE29)&gt;1,0,1)</f>
        <v>0</v>
      </c>
      <c r="AL29" s="451">
        <f t="shared" si="118"/>
        <v>0</v>
      </c>
      <c r="AM29" s="451" t="str">
        <f t="shared" si="6"/>
        <v/>
      </c>
      <c r="AN29" s="417">
        <f t="shared" si="52"/>
        <v>0</v>
      </c>
      <c r="AO29" s="420">
        <f t="shared" si="7"/>
        <v>0</v>
      </c>
      <c r="AP29" s="420">
        <f t="shared" si="8"/>
        <v>0</v>
      </c>
      <c r="AQ29" s="420">
        <f t="shared" si="9"/>
        <v>0</v>
      </c>
      <c r="AR29" s="420">
        <f t="shared" si="10"/>
        <v>0</v>
      </c>
      <c r="AS29" s="409">
        <f t="shared" si="11"/>
        <v>0</v>
      </c>
      <c r="AT29" s="422">
        <f t="shared" si="12"/>
        <v>0</v>
      </c>
      <c r="AU29" s="422">
        <f t="shared" si="13"/>
        <v>0</v>
      </c>
      <c r="AV29" s="409">
        <f t="shared" si="14"/>
        <v>0</v>
      </c>
      <c r="AW29" s="422">
        <f t="shared" si="15"/>
        <v>0</v>
      </c>
      <c r="AX29" s="422">
        <f t="shared" si="16"/>
        <v>0</v>
      </c>
      <c r="AY29" s="409">
        <f t="shared" si="17"/>
        <v>0</v>
      </c>
      <c r="AZ29" s="422">
        <f t="shared" si="53"/>
        <v>0</v>
      </c>
      <c r="BA29" s="422">
        <f t="shared" si="54"/>
        <v>0</v>
      </c>
      <c r="BB29" s="420">
        <f t="shared" si="99"/>
        <v>0</v>
      </c>
      <c r="BC29" s="413">
        <f t="shared" si="56"/>
        <v>0</v>
      </c>
      <c r="BD29" s="420">
        <f t="shared" si="100"/>
        <v>0</v>
      </c>
      <c r="BE29" s="409">
        <f t="shared" si="58"/>
        <v>0</v>
      </c>
      <c r="BF29" s="420">
        <f t="shared" si="101"/>
        <v>0</v>
      </c>
      <c r="BG29" s="409">
        <f t="shared" si="60"/>
        <v>0</v>
      </c>
      <c r="BH29" s="425" t="str">
        <f t="shared" si="18"/>
        <v/>
      </c>
      <c r="BI29" s="420">
        <f t="shared" si="61"/>
        <v>0</v>
      </c>
      <c r="BJ29" s="420">
        <f t="shared" si="62"/>
        <v>0</v>
      </c>
      <c r="BK29" s="420">
        <f t="shared" si="19"/>
        <v>0</v>
      </c>
      <c r="BL29" s="420">
        <f t="shared" si="20"/>
        <v>0</v>
      </c>
      <c r="BM29" s="413">
        <f t="shared" si="21"/>
        <v>0</v>
      </c>
      <c r="BN29" s="420">
        <f t="shared" si="22"/>
        <v>0</v>
      </c>
      <c r="BO29" s="420">
        <f t="shared" si="23"/>
        <v>0</v>
      </c>
      <c r="BP29" s="413">
        <f t="shared" si="24"/>
        <v>0</v>
      </c>
      <c r="BQ29" s="422">
        <f t="shared" si="25"/>
        <v>0</v>
      </c>
      <c r="BR29" s="422">
        <f t="shared" si="26"/>
        <v>0</v>
      </c>
      <c r="BS29" s="413">
        <f t="shared" si="27"/>
        <v>0</v>
      </c>
      <c r="BT29" s="420">
        <f t="shared" si="63"/>
        <v>0</v>
      </c>
      <c r="BU29" s="413">
        <f t="shared" si="64"/>
        <v>0</v>
      </c>
      <c r="BV29" s="420">
        <f t="shared" si="65"/>
        <v>0</v>
      </c>
      <c r="BW29" s="409">
        <f t="shared" si="66"/>
        <v>0</v>
      </c>
      <c r="BX29" s="420">
        <f t="shared" si="67"/>
        <v>0</v>
      </c>
      <c r="BY29" s="413">
        <f t="shared" si="68"/>
        <v>0</v>
      </c>
      <c r="BZ29" s="32" t="str">
        <f t="shared" si="119"/>
        <v/>
      </c>
      <c r="CA29">
        <f t="shared" si="70"/>
        <v>0</v>
      </c>
      <c r="CB29" s="32">
        <f t="shared" si="120"/>
        <v>0</v>
      </c>
      <c r="CC29">
        <f t="shared" si="28"/>
        <v>0</v>
      </c>
      <c r="CD29">
        <f t="shared" si="29"/>
        <v>0</v>
      </c>
      <c r="CE29">
        <f t="shared" si="30"/>
        <v>0</v>
      </c>
      <c r="CF29" s="29">
        <f t="shared" si="31"/>
        <v>0</v>
      </c>
      <c r="CG29" s="29">
        <f t="shared" si="32"/>
        <v>0</v>
      </c>
      <c r="CH29" s="29">
        <f t="shared" si="72"/>
        <v>0</v>
      </c>
      <c r="CI29" s="29">
        <f t="shared" si="33"/>
        <v>0</v>
      </c>
      <c r="CJ29" s="29">
        <f t="shared" si="34"/>
        <v>0</v>
      </c>
      <c r="CK29" s="458">
        <f t="shared" si="35"/>
        <v>0</v>
      </c>
      <c r="CL29" s="29">
        <f t="shared" si="73"/>
        <v>0</v>
      </c>
      <c r="CM29" s="29">
        <f t="shared" si="36"/>
        <v>0</v>
      </c>
      <c r="CN29" s="458">
        <f t="shared" si="37"/>
        <v>0</v>
      </c>
      <c r="CO29" s="29">
        <f t="shared" si="74"/>
        <v>0</v>
      </c>
      <c r="CP29" s="29">
        <f t="shared" si="38"/>
        <v>0</v>
      </c>
      <c r="CQ29" s="458">
        <f t="shared" si="39"/>
        <v>0</v>
      </c>
      <c r="CR29" s="29">
        <f t="shared" si="75"/>
        <v>0</v>
      </c>
      <c r="CS29" s="29">
        <f t="shared" si="76"/>
        <v>0</v>
      </c>
      <c r="CT29" s="29">
        <f t="shared" si="77"/>
        <v>0</v>
      </c>
      <c r="CU29" s="29">
        <f t="shared" si="78"/>
        <v>0</v>
      </c>
      <c r="CV29" s="458">
        <f t="shared" si="79"/>
        <v>0</v>
      </c>
      <c r="CW29" s="29">
        <f t="shared" si="80"/>
        <v>0</v>
      </c>
      <c r="CX29" s="29">
        <f t="shared" si="81"/>
        <v>0</v>
      </c>
      <c r="CY29" s="458">
        <f t="shared" si="82"/>
        <v>0</v>
      </c>
      <c r="CZ29" s="29">
        <f t="shared" si="83"/>
        <v>0</v>
      </c>
      <c r="DA29" s="29">
        <f t="shared" si="84"/>
        <v>0</v>
      </c>
      <c r="DB29" s="458">
        <f t="shared" si="85"/>
        <v>0</v>
      </c>
      <c r="DC29" s="29">
        <f t="shared" si="86"/>
        <v>0</v>
      </c>
    </row>
    <row r="30" spans="1:107">
      <c r="A30">
        <f t="shared" si="40"/>
        <v>27</v>
      </c>
      <c r="B30" s="33">
        <f t="shared" si="117"/>
        <v>0</v>
      </c>
      <c r="C30" s="357"/>
      <c r="D30" s="40"/>
      <c r="E30" s="48"/>
      <c r="F30" s="1"/>
      <c r="G30" s="208"/>
      <c r="H30" s="184"/>
      <c r="I30" s="184"/>
      <c r="J30" s="306"/>
      <c r="K30" s="184"/>
      <c r="L30" s="184"/>
      <c r="M30" s="201"/>
      <c r="N30" s="184"/>
      <c r="O30" s="184"/>
      <c r="P30" s="358"/>
      <c r="Q30" s="343">
        <f t="shared" si="102"/>
        <v>0</v>
      </c>
      <c r="R30" s="333">
        <f t="shared" si="103"/>
        <v>0</v>
      </c>
      <c r="S30" s="344">
        <f t="shared" si="104"/>
        <v>0</v>
      </c>
      <c r="T30" s="348">
        <f t="shared" si="111"/>
        <v>0</v>
      </c>
      <c r="U30" s="334">
        <f t="shared" si="112"/>
        <v>0</v>
      </c>
      <c r="V30" s="333">
        <f t="shared" si="113"/>
        <v>0</v>
      </c>
      <c r="W30" s="334">
        <f t="shared" si="114"/>
        <v>0</v>
      </c>
      <c r="X30" s="333">
        <f t="shared" si="115"/>
        <v>0</v>
      </c>
      <c r="Y30" s="403">
        <f t="shared" si="116"/>
        <v>0</v>
      </c>
      <c r="Z30" s="451">
        <f>IFERROR(VLOOKUP(C30,list!B$2:C$100,2,),)</f>
        <v>0</v>
      </c>
      <c r="AA30" s="451">
        <f>IFERROR(VLOOKUP(F30,list!G$1:H$60,2,),)</f>
        <v>0</v>
      </c>
      <c r="AB30" s="452">
        <f t="shared" si="93"/>
        <v>0</v>
      </c>
      <c r="AC30" s="453">
        <f t="shared" si="50"/>
        <v>0</v>
      </c>
      <c r="AD30" s="451">
        <f>IFERROR(VLOOKUP(AC30,list!I$2:J$12,2,),)</f>
        <v>0</v>
      </c>
      <c r="AE30" s="452">
        <f t="shared" si="51"/>
        <v>0</v>
      </c>
      <c r="AF30" s="451">
        <f t="shared" si="3"/>
        <v>0</v>
      </c>
      <c r="AG30" s="451">
        <f>IF(COUNTIF($C$4:C30,C30)&gt;1,0,1)</f>
        <v>1</v>
      </c>
      <c r="AH30" s="454">
        <f t="shared" si="98"/>
        <v>0</v>
      </c>
      <c r="AI30" s="451" t="str">
        <f t="shared" si="5"/>
        <v/>
      </c>
      <c r="AJ30" s="455" t="str">
        <f>IFERROR(VLOOKUP(AI30,list!A$1:B$100,2,),"")</f>
        <v/>
      </c>
      <c r="AK30" s="451">
        <f>IF(COUNTIF($AE$4:$AE30,$AE30)&gt;1,0,1)</f>
        <v>0</v>
      </c>
      <c r="AL30" s="451">
        <f t="shared" si="118"/>
        <v>0</v>
      </c>
      <c r="AM30" s="451" t="str">
        <f t="shared" si="6"/>
        <v/>
      </c>
      <c r="AN30" s="417">
        <f t="shared" si="52"/>
        <v>0</v>
      </c>
      <c r="AO30" s="420">
        <f t="shared" si="7"/>
        <v>0</v>
      </c>
      <c r="AP30" s="420">
        <f t="shared" si="8"/>
        <v>0</v>
      </c>
      <c r="AQ30" s="420">
        <f t="shared" si="9"/>
        <v>0</v>
      </c>
      <c r="AR30" s="420">
        <f t="shared" si="10"/>
        <v>0</v>
      </c>
      <c r="AS30" s="409">
        <f t="shared" si="11"/>
        <v>0</v>
      </c>
      <c r="AT30" s="422">
        <f t="shared" si="12"/>
        <v>0</v>
      </c>
      <c r="AU30" s="422">
        <f t="shared" si="13"/>
        <v>0</v>
      </c>
      <c r="AV30" s="409">
        <f t="shared" si="14"/>
        <v>0</v>
      </c>
      <c r="AW30" s="422">
        <f t="shared" si="15"/>
        <v>0</v>
      </c>
      <c r="AX30" s="422">
        <f t="shared" si="16"/>
        <v>0</v>
      </c>
      <c r="AY30" s="409">
        <f t="shared" si="17"/>
        <v>0</v>
      </c>
      <c r="AZ30" s="422">
        <f t="shared" si="53"/>
        <v>0</v>
      </c>
      <c r="BA30" s="422">
        <f t="shared" si="54"/>
        <v>0</v>
      </c>
      <c r="BB30" s="420">
        <f t="shared" si="99"/>
        <v>0</v>
      </c>
      <c r="BC30" s="413">
        <f t="shared" si="56"/>
        <v>0</v>
      </c>
      <c r="BD30" s="420">
        <f t="shared" si="100"/>
        <v>0</v>
      </c>
      <c r="BE30" s="409">
        <f t="shared" si="58"/>
        <v>0</v>
      </c>
      <c r="BF30" s="420">
        <f t="shared" si="101"/>
        <v>0</v>
      </c>
      <c r="BG30" s="409">
        <f t="shared" si="60"/>
        <v>0</v>
      </c>
      <c r="BH30" s="425" t="str">
        <f t="shared" si="18"/>
        <v/>
      </c>
      <c r="BI30" s="420">
        <f t="shared" si="61"/>
        <v>0</v>
      </c>
      <c r="BJ30" s="420">
        <f t="shared" si="62"/>
        <v>0</v>
      </c>
      <c r="BK30" s="420">
        <f t="shared" si="19"/>
        <v>0</v>
      </c>
      <c r="BL30" s="420">
        <f t="shared" si="20"/>
        <v>0</v>
      </c>
      <c r="BM30" s="413">
        <f t="shared" si="21"/>
        <v>0</v>
      </c>
      <c r="BN30" s="420">
        <f t="shared" si="22"/>
        <v>0</v>
      </c>
      <c r="BO30" s="420">
        <f t="shared" si="23"/>
        <v>0</v>
      </c>
      <c r="BP30" s="413">
        <f t="shared" si="24"/>
        <v>0</v>
      </c>
      <c r="BQ30" s="422">
        <f t="shared" si="25"/>
        <v>0</v>
      </c>
      <c r="BR30" s="422">
        <f t="shared" si="26"/>
        <v>0</v>
      </c>
      <c r="BS30" s="413">
        <f t="shared" si="27"/>
        <v>0</v>
      </c>
      <c r="BT30" s="420">
        <f t="shared" si="63"/>
        <v>0</v>
      </c>
      <c r="BU30" s="413">
        <f t="shared" si="64"/>
        <v>0</v>
      </c>
      <c r="BV30" s="420">
        <f t="shared" si="65"/>
        <v>0</v>
      </c>
      <c r="BW30" s="409">
        <f t="shared" si="66"/>
        <v>0</v>
      </c>
      <c r="BX30" s="420">
        <f t="shared" si="67"/>
        <v>0</v>
      </c>
      <c r="BY30" s="413">
        <f t="shared" si="68"/>
        <v>0</v>
      </c>
      <c r="BZ30" s="32" t="str">
        <f t="shared" si="119"/>
        <v/>
      </c>
      <c r="CA30">
        <f t="shared" si="70"/>
        <v>0</v>
      </c>
      <c r="CB30" s="32">
        <f t="shared" si="120"/>
        <v>0</v>
      </c>
      <c r="CC30">
        <f t="shared" si="28"/>
        <v>0</v>
      </c>
      <c r="CD30">
        <f t="shared" si="29"/>
        <v>0</v>
      </c>
      <c r="CE30">
        <f t="shared" si="30"/>
        <v>0</v>
      </c>
      <c r="CF30" s="29">
        <f t="shared" si="31"/>
        <v>0</v>
      </c>
      <c r="CG30" s="29">
        <f t="shared" si="32"/>
        <v>0</v>
      </c>
      <c r="CH30" s="29">
        <f t="shared" si="72"/>
        <v>0</v>
      </c>
      <c r="CI30" s="29">
        <f t="shared" si="33"/>
        <v>0</v>
      </c>
      <c r="CJ30" s="29">
        <f t="shared" si="34"/>
        <v>0</v>
      </c>
      <c r="CK30" s="458">
        <f t="shared" si="35"/>
        <v>0</v>
      </c>
      <c r="CL30" s="29">
        <f t="shared" si="73"/>
        <v>0</v>
      </c>
      <c r="CM30" s="29">
        <f t="shared" si="36"/>
        <v>0</v>
      </c>
      <c r="CN30" s="458">
        <f t="shared" si="37"/>
        <v>0</v>
      </c>
      <c r="CO30" s="29">
        <f t="shared" si="74"/>
        <v>0</v>
      </c>
      <c r="CP30" s="29">
        <f t="shared" si="38"/>
        <v>0</v>
      </c>
      <c r="CQ30" s="458">
        <f t="shared" si="39"/>
        <v>0</v>
      </c>
      <c r="CR30" s="29">
        <f t="shared" si="75"/>
        <v>0</v>
      </c>
      <c r="CS30" s="29">
        <f t="shared" si="76"/>
        <v>0</v>
      </c>
      <c r="CT30" s="29">
        <f t="shared" si="77"/>
        <v>0</v>
      </c>
      <c r="CU30" s="29">
        <f t="shared" si="78"/>
        <v>0</v>
      </c>
      <c r="CV30" s="458">
        <f t="shared" si="79"/>
        <v>0</v>
      </c>
      <c r="CW30" s="29">
        <f t="shared" si="80"/>
        <v>0</v>
      </c>
      <c r="CX30" s="29">
        <f t="shared" si="81"/>
        <v>0</v>
      </c>
      <c r="CY30" s="458">
        <f t="shared" si="82"/>
        <v>0</v>
      </c>
      <c r="CZ30" s="29">
        <f t="shared" si="83"/>
        <v>0</v>
      </c>
      <c r="DA30" s="29">
        <f t="shared" si="84"/>
        <v>0</v>
      </c>
      <c r="DB30" s="458">
        <f t="shared" si="85"/>
        <v>0</v>
      </c>
      <c r="DC30" s="29">
        <f t="shared" si="86"/>
        <v>0</v>
      </c>
    </row>
    <row r="31" spans="1:107">
      <c r="A31">
        <f t="shared" si="40"/>
        <v>28</v>
      </c>
      <c r="B31" s="33">
        <f t="shared" si="117"/>
        <v>0</v>
      </c>
      <c r="C31" s="357"/>
      <c r="D31" s="40"/>
      <c r="E31" s="48"/>
      <c r="F31" s="1"/>
      <c r="G31" s="208"/>
      <c r="H31" s="184"/>
      <c r="I31" s="184"/>
      <c r="J31" s="306"/>
      <c r="K31" s="184"/>
      <c r="L31" s="184"/>
      <c r="M31" s="201"/>
      <c r="N31" s="184"/>
      <c r="O31" s="184"/>
      <c r="P31" s="358"/>
      <c r="Q31" s="343">
        <f t="shared" si="102"/>
        <v>0</v>
      </c>
      <c r="R31" s="333">
        <f t="shared" si="103"/>
        <v>0</v>
      </c>
      <c r="S31" s="344">
        <f t="shared" si="104"/>
        <v>0</v>
      </c>
      <c r="T31" s="348">
        <f t="shared" si="111"/>
        <v>0</v>
      </c>
      <c r="U31" s="334">
        <f t="shared" si="112"/>
        <v>0</v>
      </c>
      <c r="V31" s="333">
        <f t="shared" si="113"/>
        <v>0</v>
      </c>
      <c r="W31" s="334">
        <f t="shared" si="114"/>
        <v>0</v>
      </c>
      <c r="X31" s="333">
        <f t="shared" si="115"/>
        <v>0</v>
      </c>
      <c r="Y31" s="403">
        <f t="shared" si="116"/>
        <v>0</v>
      </c>
      <c r="Z31" s="451">
        <f>IFERROR(VLOOKUP(C31,list!B$2:C$100,2,),)</f>
        <v>0</v>
      </c>
      <c r="AA31" s="451">
        <f>IFERROR(VLOOKUP(F31,list!G$1:H$60,2,),)</f>
        <v>0</v>
      </c>
      <c r="AB31" s="452">
        <f t="shared" si="93"/>
        <v>0</v>
      </c>
      <c r="AC31" s="453">
        <f t="shared" si="50"/>
        <v>0</v>
      </c>
      <c r="AD31" s="451">
        <f>IFERROR(VLOOKUP(AC31,list!I$2:J$12,2,),)</f>
        <v>0</v>
      </c>
      <c r="AE31" s="452">
        <f t="shared" si="51"/>
        <v>0</v>
      </c>
      <c r="AF31" s="451">
        <f t="shared" si="3"/>
        <v>0</v>
      </c>
      <c r="AG31" s="451">
        <f>IF(COUNTIF($C$4:C31,C31)&gt;1,0,1)</f>
        <v>1</v>
      </c>
      <c r="AH31" s="454">
        <f t="shared" si="98"/>
        <v>0</v>
      </c>
      <c r="AI31" s="451" t="str">
        <f t="shared" si="5"/>
        <v/>
      </c>
      <c r="AJ31" s="455" t="str">
        <f>IFERROR(VLOOKUP(AI31,list!A$1:B$100,2,),"")</f>
        <v/>
      </c>
      <c r="AK31" s="451">
        <f>IF(COUNTIF($AE$4:$AE31,$AE31)&gt;1,0,1)</f>
        <v>0</v>
      </c>
      <c r="AL31" s="451">
        <f t="shared" si="118"/>
        <v>0</v>
      </c>
      <c r="AM31" s="451" t="str">
        <f t="shared" si="6"/>
        <v/>
      </c>
      <c r="AN31" s="417">
        <f t="shared" si="52"/>
        <v>0</v>
      </c>
      <c r="AO31" s="420">
        <f t="shared" si="7"/>
        <v>0</v>
      </c>
      <c r="AP31" s="420">
        <f t="shared" si="8"/>
        <v>0</v>
      </c>
      <c r="AQ31" s="420">
        <f t="shared" si="9"/>
        <v>0</v>
      </c>
      <c r="AR31" s="420">
        <f t="shared" si="10"/>
        <v>0</v>
      </c>
      <c r="AS31" s="409">
        <f t="shared" si="11"/>
        <v>0</v>
      </c>
      <c r="AT31" s="422">
        <f t="shared" si="12"/>
        <v>0</v>
      </c>
      <c r="AU31" s="422">
        <f t="shared" si="13"/>
        <v>0</v>
      </c>
      <c r="AV31" s="409">
        <f t="shared" si="14"/>
        <v>0</v>
      </c>
      <c r="AW31" s="422">
        <f t="shared" si="15"/>
        <v>0</v>
      </c>
      <c r="AX31" s="422">
        <f t="shared" si="16"/>
        <v>0</v>
      </c>
      <c r="AY31" s="409">
        <f t="shared" si="17"/>
        <v>0</v>
      </c>
      <c r="AZ31" s="422">
        <f t="shared" si="53"/>
        <v>0</v>
      </c>
      <c r="BA31" s="422">
        <f t="shared" si="54"/>
        <v>0</v>
      </c>
      <c r="BB31" s="420">
        <f t="shared" si="99"/>
        <v>0</v>
      </c>
      <c r="BC31" s="413">
        <f t="shared" si="56"/>
        <v>0</v>
      </c>
      <c r="BD31" s="420">
        <f t="shared" si="100"/>
        <v>0</v>
      </c>
      <c r="BE31" s="409">
        <f t="shared" si="58"/>
        <v>0</v>
      </c>
      <c r="BF31" s="420">
        <f t="shared" si="101"/>
        <v>0</v>
      </c>
      <c r="BG31" s="409">
        <f t="shared" si="60"/>
        <v>0</v>
      </c>
      <c r="BH31" s="425" t="str">
        <f t="shared" si="18"/>
        <v/>
      </c>
      <c r="BI31" s="420">
        <f t="shared" si="61"/>
        <v>0</v>
      </c>
      <c r="BJ31" s="420">
        <f t="shared" si="62"/>
        <v>0</v>
      </c>
      <c r="BK31" s="420">
        <f t="shared" si="19"/>
        <v>0</v>
      </c>
      <c r="BL31" s="420">
        <f t="shared" si="20"/>
        <v>0</v>
      </c>
      <c r="BM31" s="413">
        <f t="shared" si="21"/>
        <v>0</v>
      </c>
      <c r="BN31" s="420">
        <f t="shared" si="22"/>
        <v>0</v>
      </c>
      <c r="BO31" s="420">
        <f t="shared" si="23"/>
        <v>0</v>
      </c>
      <c r="BP31" s="413">
        <f t="shared" si="24"/>
        <v>0</v>
      </c>
      <c r="BQ31" s="422">
        <f t="shared" si="25"/>
        <v>0</v>
      </c>
      <c r="BR31" s="422">
        <f t="shared" si="26"/>
        <v>0</v>
      </c>
      <c r="BS31" s="413">
        <f t="shared" si="27"/>
        <v>0</v>
      </c>
      <c r="BT31" s="420">
        <f t="shared" si="63"/>
        <v>0</v>
      </c>
      <c r="BU31" s="413">
        <f t="shared" si="64"/>
        <v>0</v>
      </c>
      <c r="BV31" s="420">
        <f t="shared" si="65"/>
        <v>0</v>
      </c>
      <c r="BW31" s="409">
        <f t="shared" si="66"/>
        <v>0</v>
      </c>
      <c r="BX31" s="420">
        <f t="shared" si="67"/>
        <v>0</v>
      </c>
      <c r="BY31" s="413">
        <f t="shared" si="68"/>
        <v>0</v>
      </c>
      <c r="BZ31" s="32" t="str">
        <f t="shared" ref="BZ31:BZ94" si="121">IF(ISERR(SMALL(IF(FREQUENCY($B$4:$B$200,$B$4:$B$200),$B$4:$B$200),$A32)),"", SMALL(IF(FREQUENCY($B$4:$B$200,$B$4:$B$200),$B$4:$B$200),$A32))</f>
        <v/>
      </c>
      <c r="CA31">
        <f t="shared" si="70"/>
        <v>0</v>
      </c>
      <c r="CB31" s="32">
        <f t="shared" ref="CB31:CB94" si="122">IF(CA31&gt;0,BZ31,)</f>
        <v>0</v>
      </c>
      <c r="CC31">
        <f t="shared" si="28"/>
        <v>0</v>
      </c>
      <c r="CD31">
        <f t="shared" si="29"/>
        <v>0</v>
      </c>
      <c r="CE31">
        <f t="shared" si="30"/>
        <v>0</v>
      </c>
      <c r="CF31" s="29">
        <f t="shared" si="31"/>
        <v>0</v>
      </c>
      <c r="CG31" s="29">
        <f t="shared" si="32"/>
        <v>0</v>
      </c>
      <c r="CH31" s="29">
        <f t="shared" si="72"/>
        <v>0</v>
      </c>
      <c r="CI31" s="29">
        <f t="shared" si="33"/>
        <v>0</v>
      </c>
      <c r="CJ31" s="29">
        <f t="shared" si="34"/>
        <v>0</v>
      </c>
      <c r="CK31" s="458">
        <f t="shared" si="35"/>
        <v>0</v>
      </c>
      <c r="CL31" s="29">
        <f t="shared" si="73"/>
        <v>0</v>
      </c>
      <c r="CM31" s="29">
        <f t="shared" si="36"/>
        <v>0</v>
      </c>
      <c r="CN31" s="458">
        <f t="shared" si="37"/>
        <v>0</v>
      </c>
      <c r="CO31" s="29">
        <f t="shared" si="74"/>
        <v>0</v>
      </c>
      <c r="CP31" s="29">
        <f t="shared" si="38"/>
        <v>0</v>
      </c>
      <c r="CQ31" s="458">
        <f t="shared" si="39"/>
        <v>0</v>
      </c>
      <c r="CR31" s="29">
        <f t="shared" si="75"/>
        <v>0</v>
      </c>
      <c r="CS31" s="29">
        <f t="shared" si="76"/>
        <v>0</v>
      </c>
      <c r="CT31" s="29">
        <f t="shared" si="77"/>
        <v>0</v>
      </c>
      <c r="CU31" s="29">
        <f t="shared" si="78"/>
        <v>0</v>
      </c>
      <c r="CV31" s="458">
        <f t="shared" si="79"/>
        <v>0</v>
      </c>
      <c r="CW31" s="29">
        <f t="shared" si="80"/>
        <v>0</v>
      </c>
      <c r="CX31" s="29">
        <f t="shared" si="81"/>
        <v>0</v>
      </c>
      <c r="CY31" s="458">
        <f t="shared" si="82"/>
        <v>0</v>
      </c>
      <c r="CZ31" s="29">
        <f t="shared" si="83"/>
        <v>0</v>
      </c>
      <c r="DA31" s="29">
        <f t="shared" si="84"/>
        <v>0</v>
      </c>
      <c r="DB31" s="458">
        <f t="shared" si="85"/>
        <v>0</v>
      </c>
      <c r="DC31" s="29">
        <f t="shared" si="86"/>
        <v>0</v>
      </c>
    </row>
    <row r="32" spans="1:107">
      <c r="A32">
        <f t="shared" si="40"/>
        <v>29</v>
      </c>
      <c r="B32" s="33">
        <f t="shared" si="117"/>
        <v>0</v>
      </c>
      <c r="C32" s="357"/>
      <c r="D32" s="40"/>
      <c r="E32" s="48"/>
      <c r="F32" s="1"/>
      <c r="G32" s="208"/>
      <c r="H32" s="184"/>
      <c r="I32" s="184"/>
      <c r="J32" s="306"/>
      <c r="K32" s="184"/>
      <c r="L32" s="184"/>
      <c r="M32" s="201"/>
      <c r="N32" s="184"/>
      <c r="O32" s="184"/>
      <c r="P32" s="358"/>
      <c r="Q32" s="343">
        <f t="shared" si="102"/>
        <v>0</v>
      </c>
      <c r="R32" s="333">
        <f t="shared" si="103"/>
        <v>0</v>
      </c>
      <c r="S32" s="344">
        <f t="shared" si="104"/>
        <v>0</v>
      </c>
      <c r="T32" s="348">
        <f t="shared" si="111"/>
        <v>0</v>
      </c>
      <c r="U32" s="334">
        <f t="shared" si="112"/>
        <v>0</v>
      </c>
      <c r="V32" s="333">
        <f t="shared" si="113"/>
        <v>0</v>
      </c>
      <c r="W32" s="334">
        <f t="shared" si="114"/>
        <v>0</v>
      </c>
      <c r="X32" s="333">
        <f t="shared" si="115"/>
        <v>0</v>
      </c>
      <c r="Y32" s="403">
        <f t="shared" si="116"/>
        <v>0</v>
      </c>
      <c r="Z32" s="451">
        <f>IFERROR(VLOOKUP(C32,list!B$2:C$100,2,),)</f>
        <v>0</v>
      </c>
      <c r="AA32" s="451">
        <f>IFERROR(VLOOKUP(F32,list!G$1:H$60,2,),)</f>
        <v>0</v>
      </c>
      <c r="AB32" s="452">
        <f t="shared" si="93"/>
        <v>0</v>
      </c>
      <c r="AC32" s="453">
        <f t="shared" si="50"/>
        <v>0</v>
      </c>
      <c r="AD32" s="451">
        <f>IFERROR(VLOOKUP(AC32,list!I$2:J$12,2,),)</f>
        <v>0</v>
      </c>
      <c r="AE32" s="452">
        <f t="shared" si="51"/>
        <v>0</v>
      </c>
      <c r="AF32" s="451">
        <f t="shared" si="3"/>
        <v>0</v>
      </c>
      <c r="AG32" s="451">
        <f>IF(COUNTIF($C$4:C32,C32)&gt;1,0,1)</f>
        <v>1</v>
      </c>
      <c r="AH32" s="454">
        <f t="shared" si="98"/>
        <v>0</v>
      </c>
      <c r="AI32" s="451" t="str">
        <f t="shared" si="5"/>
        <v/>
      </c>
      <c r="AJ32" s="455" t="str">
        <f>IFERROR(VLOOKUP(AI32,list!A$1:B$100,2,),"")</f>
        <v/>
      </c>
      <c r="AK32" s="451">
        <f>IF(COUNTIF($AE$4:$AE32,$AE32)&gt;1,0,1)</f>
        <v>0</v>
      </c>
      <c r="AL32" s="451">
        <f t="shared" si="118"/>
        <v>0</v>
      </c>
      <c r="AM32" s="451" t="str">
        <f t="shared" si="6"/>
        <v/>
      </c>
      <c r="AN32" s="417">
        <f t="shared" si="52"/>
        <v>0</v>
      </c>
      <c r="AO32" s="420">
        <f t="shared" si="7"/>
        <v>0</v>
      </c>
      <c r="AP32" s="420">
        <f t="shared" si="8"/>
        <v>0</v>
      </c>
      <c r="AQ32" s="420">
        <f t="shared" si="9"/>
        <v>0</v>
      </c>
      <c r="AR32" s="420">
        <f t="shared" si="10"/>
        <v>0</v>
      </c>
      <c r="AS32" s="409">
        <f t="shared" si="11"/>
        <v>0</v>
      </c>
      <c r="AT32" s="422">
        <f t="shared" si="12"/>
        <v>0</v>
      </c>
      <c r="AU32" s="422">
        <f t="shared" si="13"/>
        <v>0</v>
      </c>
      <c r="AV32" s="409">
        <f t="shared" si="14"/>
        <v>0</v>
      </c>
      <c r="AW32" s="422">
        <f t="shared" si="15"/>
        <v>0</v>
      </c>
      <c r="AX32" s="422">
        <f t="shared" si="16"/>
        <v>0</v>
      </c>
      <c r="AY32" s="409">
        <f t="shared" si="17"/>
        <v>0</v>
      </c>
      <c r="AZ32" s="422">
        <f t="shared" si="53"/>
        <v>0</v>
      </c>
      <c r="BA32" s="422">
        <f t="shared" si="54"/>
        <v>0</v>
      </c>
      <c r="BB32" s="420">
        <f t="shared" si="99"/>
        <v>0</v>
      </c>
      <c r="BC32" s="413">
        <f t="shared" si="56"/>
        <v>0</v>
      </c>
      <c r="BD32" s="420">
        <f t="shared" si="100"/>
        <v>0</v>
      </c>
      <c r="BE32" s="409">
        <f t="shared" si="58"/>
        <v>0</v>
      </c>
      <c r="BF32" s="420">
        <f t="shared" si="101"/>
        <v>0</v>
      </c>
      <c r="BG32" s="409">
        <f t="shared" si="60"/>
        <v>0</v>
      </c>
      <c r="BH32" s="425" t="str">
        <f t="shared" si="18"/>
        <v/>
      </c>
      <c r="BI32" s="420">
        <f t="shared" si="61"/>
        <v>0</v>
      </c>
      <c r="BJ32" s="420">
        <f t="shared" si="62"/>
        <v>0</v>
      </c>
      <c r="BK32" s="420">
        <f t="shared" si="19"/>
        <v>0</v>
      </c>
      <c r="BL32" s="420">
        <f t="shared" si="20"/>
        <v>0</v>
      </c>
      <c r="BM32" s="413">
        <f t="shared" si="21"/>
        <v>0</v>
      </c>
      <c r="BN32" s="420">
        <f t="shared" si="22"/>
        <v>0</v>
      </c>
      <c r="BO32" s="420">
        <f t="shared" si="23"/>
        <v>0</v>
      </c>
      <c r="BP32" s="413">
        <f t="shared" si="24"/>
        <v>0</v>
      </c>
      <c r="BQ32" s="422">
        <f t="shared" si="25"/>
        <v>0</v>
      </c>
      <c r="BR32" s="422">
        <f t="shared" si="26"/>
        <v>0</v>
      </c>
      <c r="BS32" s="413">
        <f t="shared" si="27"/>
        <v>0</v>
      </c>
      <c r="BT32" s="420">
        <f t="shared" si="63"/>
        <v>0</v>
      </c>
      <c r="BU32" s="413">
        <f t="shared" si="64"/>
        <v>0</v>
      </c>
      <c r="BV32" s="420">
        <f t="shared" si="65"/>
        <v>0</v>
      </c>
      <c r="BW32" s="409">
        <f t="shared" si="66"/>
        <v>0</v>
      </c>
      <c r="BX32" s="420">
        <f t="shared" si="67"/>
        <v>0</v>
      </c>
      <c r="BY32" s="413">
        <f t="shared" si="68"/>
        <v>0</v>
      </c>
      <c r="BZ32" s="32" t="str">
        <f t="shared" si="121"/>
        <v/>
      </c>
      <c r="CA32">
        <f t="shared" si="70"/>
        <v>0</v>
      </c>
      <c r="CB32" s="32">
        <f t="shared" si="122"/>
        <v>0</v>
      </c>
      <c r="CC32">
        <f t="shared" si="28"/>
        <v>0</v>
      </c>
      <c r="CD32">
        <f t="shared" si="29"/>
        <v>0</v>
      </c>
      <c r="CE32">
        <f t="shared" si="30"/>
        <v>0</v>
      </c>
      <c r="CF32" s="29">
        <f t="shared" si="31"/>
        <v>0</v>
      </c>
      <c r="CG32" s="29">
        <f t="shared" si="32"/>
        <v>0</v>
      </c>
      <c r="CH32" s="29">
        <f t="shared" si="72"/>
        <v>0</v>
      </c>
      <c r="CI32" s="29">
        <f t="shared" si="33"/>
        <v>0</v>
      </c>
      <c r="CJ32" s="29">
        <f t="shared" si="34"/>
        <v>0</v>
      </c>
      <c r="CK32" s="458">
        <f t="shared" si="35"/>
        <v>0</v>
      </c>
      <c r="CL32" s="29">
        <f t="shared" si="73"/>
        <v>0</v>
      </c>
      <c r="CM32" s="29">
        <f t="shared" si="36"/>
        <v>0</v>
      </c>
      <c r="CN32" s="458">
        <f t="shared" si="37"/>
        <v>0</v>
      </c>
      <c r="CO32" s="29">
        <f t="shared" si="74"/>
        <v>0</v>
      </c>
      <c r="CP32" s="29">
        <f t="shared" si="38"/>
        <v>0</v>
      </c>
      <c r="CQ32" s="458">
        <f t="shared" si="39"/>
        <v>0</v>
      </c>
      <c r="CR32" s="29">
        <f t="shared" si="75"/>
        <v>0</v>
      </c>
      <c r="CS32" s="29">
        <f t="shared" si="76"/>
        <v>0</v>
      </c>
      <c r="CT32" s="29">
        <f t="shared" si="77"/>
        <v>0</v>
      </c>
      <c r="CU32" s="29">
        <f t="shared" si="78"/>
        <v>0</v>
      </c>
      <c r="CV32" s="458">
        <f t="shared" si="79"/>
        <v>0</v>
      </c>
      <c r="CW32" s="29">
        <f t="shared" si="80"/>
        <v>0</v>
      </c>
      <c r="CX32" s="29">
        <f t="shared" si="81"/>
        <v>0</v>
      </c>
      <c r="CY32" s="458">
        <f t="shared" si="82"/>
        <v>0</v>
      </c>
      <c r="CZ32" s="29">
        <f t="shared" si="83"/>
        <v>0</v>
      </c>
      <c r="DA32" s="29">
        <f t="shared" si="84"/>
        <v>0</v>
      </c>
      <c r="DB32" s="458">
        <f t="shared" si="85"/>
        <v>0</v>
      </c>
      <c r="DC32" s="29">
        <f t="shared" si="86"/>
        <v>0</v>
      </c>
    </row>
    <row r="33" spans="1:107">
      <c r="A33">
        <f t="shared" si="40"/>
        <v>30</v>
      </c>
      <c r="B33" s="33">
        <f t="shared" si="117"/>
        <v>0</v>
      </c>
      <c r="C33" s="357"/>
      <c r="D33" s="40"/>
      <c r="E33" s="48"/>
      <c r="F33" s="1"/>
      <c r="G33" s="208"/>
      <c r="H33" s="184"/>
      <c r="I33" s="184"/>
      <c r="J33" s="306"/>
      <c r="K33" s="184"/>
      <c r="L33" s="184"/>
      <c r="M33" s="201"/>
      <c r="N33" s="184"/>
      <c r="O33" s="184"/>
      <c r="P33" s="358"/>
      <c r="Q33" s="343">
        <f t="shared" si="102"/>
        <v>0</v>
      </c>
      <c r="R33" s="333">
        <f t="shared" si="103"/>
        <v>0</v>
      </c>
      <c r="S33" s="344">
        <f t="shared" si="104"/>
        <v>0</v>
      </c>
      <c r="T33" s="348">
        <f t="shared" si="111"/>
        <v>0</v>
      </c>
      <c r="U33" s="334">
        <f t="shared" si="112"/>
        <v>0</v>
      </c>
      <c r="V33" s="333">
        <f t="shared" si="113"/>
        <v>0</v>
      </c>
      <c r="W33" s="334">
        <f t="shared" si="114"/>
        <v>0</v>
      </c>
      <c r="X33" s="333">
        <f t="shared" si="115"/>
        <v>0</v>
      </c>
      <c r="Y33" s="403">
        <f t="shared" si="116"/>
        <v>0</v>
      </c>
      <c r="Z33" s="451">
        <f>IFERROR(VLOOKUP(C33,list!B$2:C$100,2,),)</f>
        <v>0</v>
      </c>
      <c r="AA33" s="451">
        <f>IFERROR(VLOOKUP(F33,list!G$1:H$60,2,),)</f>
        <v>0</v>
      </c>
      <c r="AB33" s="452">
        <f t="shared" si="93"/>
        <v>0</v>
      </c>
      <c r="AC33" s="453">
        <f t="shared" si="50"/>
        <v>0</v>
      </c>
      <c r="AD33" s="451">
        <f>IFERROR(VLOOKUP(AC33,list!I$2:J$12,2,),)</f>
        <v>0</v>
      </c>
      <c r="AE33" s="452">
        <f t="shared" si="51"/>
        <v>0</v>
      </c>
      <c r="AF33" s="451">
        <f t="shared" si="3"/>
        <v>0</v>
      </c>
      <c r="AG33" s="451">
        <f>IF(COUNTIF($C$4:C33,C33)&gt;1,0,1)</f>
        <v>1</v>
      </c>
      <c r="AH33" s="454">
        <f t="shared" si="98"/>
        <v>0</v>
      </c>
      <c r="AI33" s="451" t="str">
        <f t="shared" si="5"/>
        <v/>
      </c>
      <c r="AJ33" s="455" t="str">
        <f>IFERROR(VLOOKUP(AI33,list!A$1:B$100,2,),"")</f>
        <v/>
      </c>
      <c r="AK33" s="451">
        <f>IF(COUNTIF($AE$4:$AE33,$AE33)&gt;1,0,1)</f>
        <v>0</v>
      </c>
      <c r="AL33" s="451">
        <f t="shared" si="118"/>
        <v>0</v>
      </c>
      <c r="AM33" s="451" t="str">
        <f t="shared" si="6"/>
        <v/>
      </c>
      <c r="AN33" s="417">
        <f t="shared" si="52"/>
        <v>0</v>
      </c>
      <c r="AO33" s="420">
        <f t="shared" si="7"/>
        <v>0</v>
      </c>
      <c r="AP33" s="420">
        <f t="shared" si="8"/>
        <v>0</v>
      </c>
      <c r="AQ33" s="420">
        <f t="shared" si="9"/>
        <v>0</v>
      </c>
      <c r="AR33" s="420">
        <f t="shared" si="10"/>
        <v>0</v>
      </c>
      <c r="AS33" s="409">
        <f t="shared" si="11"/>
        <v>0</v>
      </c>
      <c r="AT33" s="422">
        <f t="shared" si="12"/>
        <v>0</v>
      </c>
      <c r="AU33" s="422">
        <f t="shared" si="13"/>
        <v>0</v>
      </c>
      <c r="AV33" s="409">
        <f t="shared" si="14"/>
        <v>0</v>
      </c>
      <c r="AW33" s="422">
        <f t="shared" si="15"/>
        <v>0</v>
      </c>
      <c r="AX33" s="422">
        <f t="shared" si="16"/>
        <v>0</v>
      </c>
      <c r="AY33" s="409">
        <f t="shared" si="17"/>
        <v>0</v>
      </c>
      <c r="AZ33" s="422">
        <f t="shared" si="53"/>
        <v>0</v>
      </c>
      <c r="BA33" s="422">
        <f t="shared" si="54"/>
        <v>0</v>
      </c>
      <c r="BB33" s="420">
        <f t="shared" si="99"/>
        <v>0</v>
      </c>
      <c r="BC33" s="413">
        <f t="shared" si="56"/>
        <v>0</v>
      </c>
      <c r="BD33" s="420">
        <f t="shared" si="100"/>
        <v>0</v>
      </c>
      <c r="BE33" s="409">
        <f t="shared" si="58"/>
        <v>0</v>
      </c>
      <c r="BF33" s="420">
        <f t="shared" si="101"/>
        <v>0</v>
      </c>
      <c r="BG33" s="409">
        <f t="shared" si="60"/>
        <v>0</v>
      </c>
      <c r="BH33" s="425" t="str">
        <f t="shared" si="18"/>
        <v/>
      </c>
      <c r="BI33" s="420">
        <f t="shared" si="61"/>
        <v>0</v>
      </c>
      <c r="BJ33" s="420">
        <f t="shared" si="62"/>
        <v>0</v>
      </c>
      <c r="BK33" s="420">
        <f t="shared" si="19"/>
        <v>0</v>
      </c>
      <c r="BL33" s="420">
        <f t="shared" si="20"/>
        <v>0</v>
      </c>
      <c r="BM33" s="413">
        <f t="shared" si="21"/>
        <v>0</v>
      </c>
      <c r="BN33" s="420">
        <f t="shared" si="22"/>
        <v>0</v>
      </c>
      <c r="BO33" s="420">
        <f t="shared" si="23"/>
        <v>0</v>
      </c>
      <c r="BP33" s="413">
        <f t="shared" si="24"/>
        <v>0</v>
      </c>
      <c r="BQ33" s="422">
        <f t="shared" si="25"/>
        <v>0</v>
      </c>
      <c r="BR33" s="422">
        <f t="shared" si="26"/>
        <v>0</v>
      </c>
      <c r="BS33" s="413">
        <f t="shared" si="27"/>
        <v>0</v>
      </c>
      <c r="BT33" s="420">
        <f t="shared" si="63"/>
        <v>0</v>
      </c>
      <c r="BU33" s="413">
        <f t="shared" si="64"/>
        <v>0</v>
      </c>
      <c r="BV33" s="420">
        <f t="shared" si="65"/>
        <v>0</v>
      </c>
      <c r="BW33" s="409">
        <f t="shared" si="66"/>
        <v>0</v>
      </c>
      <c r="BX33" s="420">
        <f t="shared" si="67"/>
        <v>0</v>
      </c>
      <c r="BY33" s="413">
        <f t="shared" si="68"/>
        <v>0</v>
      </c>
      <c r="BZ33" s="32" t="str">
        <f t="shared" si="121"/>
        <v/>
      </c>
      <c r="CA33">
        <f t="shared" si="70"/>
        <v>0</v>
      </c>
      <c r="CB33" s="32">
        <f t="shared" si="122"/>
        <v>0</v>
      </c>
      <c r="CC33">
        <f t="shared" si="28"/>
        <v>0</v>
      </c>
      <c r="CD33">
        <f t="shared" si="29"/>
        <v>0</v>
      </c>
      <c r="CE33">
        <f t="shared" si="30"/>
        <v>0</v>
      </c>
      <c r="CF33" s="29">
        <f t="shared" si="31"/>
        <v>0</v>
      </c>
      <c r="CG33" s="29">
        <f t="shared" si="32"/>
        <v>0</v>
      </c>
      <c r="CH33" s="29">
        <f t="shared" si="72"/>
        <v>0</v>
      </c>
      <c r="CI33" s="29">
        <f t="shared" si="33"/>
        <v>0</v>
      </c>
      <c r="CJ33" s="29">
        <f t="shared" si="34"/>
        <v>0</v>
      </c>
      <c r="CK33" s="458">
        <f t="shared" si="35"/>
        <v>0</v>
      </c>
      <c r="CL33" s="29">
        <f t="shared" si="73"/>
        <v>0</v>
      </c>
      <c r="CM33" s="29">
        <f t="shared" si="36"/>
        <v>0</v>
      </c>
      <c r="CN33" s="458">
        <f t="shared" si="37"/>
        <v>0</v>
      </c>
      <c r="CO33" s="29">
        <f t="shared" si="74"/>
        <v>0</v>
      </c>
      <c r="CP33" s="29">
        <f t="shared" si="38"/>
        <v>0</v>
      </c>
      <c r="CQ33" s="458">
        <f t="shared" si="39"/>
        <v>0</v>
      </c>
      <c r="CR33" s="29">
        <f t="shared" si="75"/>
        <v>0</v>
      </c>
      <c r="CS33" s="29">
        <f t="shared" si="76"/>
        <v>0</v>
      </c>
      <c r="CT33" s="29">
        <f t="shared" si="77"/>
        <v>0</v>
      </c>
      <c r="CU33" s="29">
        <f t="shared" si="78"/>
        <v>0</v>
      </c>
      <c r="CV33" s="458">
        <f t="shared" si="79"/>
        <v>0</v>
      </c>
      <c r="CW33" s="29">
        <f t="shared" si="80"/>
        <v>0</v>
      </c>
      <c r="CX33" s="29">
        <f t="shared" si="81"/>
        <v>0</v>
      </c>
      <c r="CY33" s="458">
        <f t="shared" si="82"/>
        <v>0</v>
      </c>
      <c r="CZ33" s="29">
        <f t="shared" si="83"/>
        <v>0</v>
      </c>
      <c r="DA33" s="29">
        <f t="shared" si="84"/>
        <v>0</v>
      </c>
      <c r="DB33" s="458">
        <f t="shared" si="85"/>
        <v>0</v>
      </c>
      <c r="DC33" s="29">
        <f t="shared" si="86"/>
        <v>0</v>
      </c>
    </row>
    <row r="34" spans="1:107">
      <c r="A34">
        <f t="shared" si="40"/>
        <v>31</v>
      </c>
      <c r="B34" s="33">
        <f t="shared" si="117"/>
        <v>0</v>
      </c>
      <c r="C34" s="357"/>
      <c r="D34" s="40"/>
      <c r="E34" s="48"/>
      <c r="F34" s="1"/>
      <c r="G34" s="208"/>
      <c r="H34" s="184"/>
      <c r="I34" s="184"/>
      <c r="J34" s="306"/>
      <c r="K34" s="184"/>
      <c r="L34" s="184"/>
      <c r="M34" s="201"/>
      <c r="N34" s="184"/>
      <c r="O34" s="184"/>
      <c r="P34" s="358"/>
      <c r="Q34" s="343">
        <f t="shared" si="102"/>
        <v>0</v>
      </c>
      <c r="R34" s="333">
        <f t="shared" si="103"/>
        <v>0</v>
      </c>
      <c r="S34" s="344">
        <f t="shared" si="104"/>
        <v>0</v>
      </c>
      <c r="T34" s="348">
        <f t="shared" si="111"/>
        <v>0</v>
      </c>
      <c r="U34" s="334">
        <f t="shared" si="112"/>
        <v>0</v>
      </c>
      <c r="V34" s="333">
        <f t="shared" si="113"/>
        <v>0</v>
      </c>
      <c r="W34" s="334">
        <f t="shared" si="114"/>
        <v>0</v>
      </c>
      <c r="X34" s="333">
        <f t="shared" si="115"/>
        <v>0</v>
      </c>
      <c r="Y34" s="403">
        <f t="shared" si="116"/>
        <v>0</v>
      </c>
      <c r="Z34" s="451">
        <f>IFERROR(VLOOKUP(C34,list!B$2:C$100,2,),)</f>
        <v>0</v>
      </c>
      <c r="AA34" s="451">
        <f>IFERROR(VLOOKUP(F34,list!G$1:H$60,2,),)</f>
        <v>0</v>
      </c>
      <c r="AB34" s="452">
        <f t="shared" si="93"/>
        <v>0</v>
      </c>
      <c r="AC34" s="453">
        <f t="shared" si="50"/>
        <v>0</v>
      </c>
      <c r="AD34" s="451">
        <f>IFERROR(VLOOKUP(AC34,list!I$2:J$12,2,),)</f>
        <v>0</v>
      </c>
      <c r="AE34" s="452">
        <f t="shared" si="51"/>
        <v>0</v>
      </c>
      <c r="AF34" s="451">
        <f t="shared" si="3"/>
        <v>0</v>
      </c>
      <c r="AG34" s="451">
        <f>IF(COUNTIF($C$4:C34,C34)&gt;1,0,1)</f>
        <v>1</v>
      </c>
      <c r="AH34" s="454">
        <f t="shared" si="98"/>
        <v>0</v>
      </c>
      <c r="AI34" s="451" t="str">
        <f t="shared" si="5"/>
        <v/>
      </c>
      <c r="AJ34" s="455" t="str">
        <f>IFERROR(VLOOKUP(AI34,list!A$1:B$100,2,),"")</f>
        <v/>
      </c>
      <c r="AK34" s="451">
        <f>IF(COUNTIF($AE$4:$AE34,$AE34)&gt;1,0,1)</f>
        <v>0</v>
      </c>
      <c r="AL34" s="451">
        <f t="shared" si="118"/>
        <v>0</v>
      </c>
      <c r="AM34" s="451" t="str">
        <f t="shared" si="6"/>
        <v/>
      </c>
      <c r="AN34" s="417">
        <f t="shared" si="52"/>
        <v>0</v>
      </c>
      <c r="AO34" s="420">
        <f t="shared" si="7"/>
        <v>0</v>
      </c>
      <c r="AP34" s="420">
        <f t="shared" si="8"/>
        <v>0</v>
      </c>
      <c r="AQ34" s="420">
        <f t="shared" si="9"/>
        <v>0</v>
      </c>
      <c r="AR34" s="420">
        <f t="shared" si="10"/>
        <v>0</v>
      </c>
      <c r="AS34" s="409">
        <f t="shared" si="11"/>
        <v>0</v>
      </c>
      <c r="AT34" s="422">
        <f t="shared" si="12"/>
        <v>0</v>
      </c>
      <c r="AU34" s="422">
        <f t="shared" si="13"/>
        <v>0</v>
      </c>
      <c r="AV34" s="409">
        <f t="shared" si="14"/>
        <v>0</v>
      </c>
      <c r="AW34" s="422">
        <f t="shared" si="15"/>
        <v>0</v>
      </c>
      <c r="AX34" s="422">
        <f t="shared" si="16"/>
        <v>0</v>
      </c>
      <c r="AY34" s="409">
        <f t="shared" si="17"/>
        <v>0</v>
      </c>
      <c r="AZ34" s="422">
        <f t="shared" si="53"/>
        <v>0</v>
      </c>
      <c r="BA34" s="422">
        <f t="shared" si="54"/>
        <v>0</v>
      </c>
      <c r="BB34" s="420">
        <f t="shared" si="99"/>
        <v>0</v>
      </c>
      <c r="BC34" s="413">
        <f t="shared" si="56"/>
        <v>0</v>
      </c>
      <c r="BD34" s="420">
        <f t="shared" si="100"/>
        <v>0</v>
      </c>
      <c r="BE34" s="409">
        <f t="shared" si="58"/>
        <v>0</v>
      </c>
      <c r="BF34" s="420">
        <f t="shared" si="101"/>
        <v>0</v>
      </c>
      <c r="BG34" s="409">
        <f t="shared" si="60"/>
        <v>0</v>
      </c>
      <c r="BH34" s="425" t="str">
        <f t="shared" si="18"/>
        <v/>
      </c>
      <c r="BI34" s="420">
        <f t="shared" si="61"/>
        <v>0</v>
      </c>
      <c r="BJ34" s="420">
        <f t="shared" si="62"/>
        <v>0</v>
      </c>
      <c r="BK34" s="420">
        <f t="shared" si="19"/>
        <v>0</v>
      </c>
      <c r="BL34" s="420">
        <f t="shared" si="20"/>
        <v>0</v>
      </c>
      <c r="BM34" s="413">
        <f t="shared" si="21"/>
        <v>0</v>
      </c>
      <c r="BN34" s="420">
        <f t="shared" si="22"/>
        <v>0</v>
      </c>
      <c r="BO34" s="420">
        <f t="shared" si="23"/>
        <v>0</v>
      </c>
      <c r="BP34" s="413">
        <f t="shared" si="24"/>
        <v>0</v>
      </c>
      <c r="BQ34" s="422">
        <f t="shared" si="25"/>
        <v>0</v>
      </c>
      <c r="BR34" s="422">
        <f t="shared" si="26"/>
        <v>0</v>
      </c>
      <c r="BS34" s="413">
        <f t="shared" si="27"/>
        <v>0</v>
      </c>
      <c r="BT34" s="420">
        <f t="shared" si="63"/>
        <v>0</v>
      </c>
      <c r="BU34" s="413">
        <f t="shared" si="64"/>
        <v>0</v>
      </c>
      <c r="BV34" s="420">
        <f t="shared" si="65"/>
        <v>0</v>
      </c>
      <c r="BW34" s="409">
        <f t="shared" si="66"/>
        <v>0</v>
      </c>
      <c r="BX34" s="420">
        <f t="shared" si="67"/>
        <v>0</v>
      </c>
      <c r="BY34" s="413">
        <f t="shared" si="68"/>
        <v>0</v>
      </c>
      <c r="BZ34" s="32" t="str">
        <f t="shared" si="121"/>
        <v/>
      </c>
      <c r="CA34">
        <f t="shared" si="70"/>
        <v>0</v>
      </c>
      <c r="CB34" s="32">
        <f t="shared" si="122"/>
        <v>0</v>
      </c>
      <c r="CC34">
        <f t="shared" si="28"/>
        <v>0</v>
      </c>
      <c r="CD34">
        <f t="shared" si="29"/>
        <v>0</v>
      </c>
      <c r="CE34">
        <f t="shared" si="30"/>
        <v>0</v>
      </c>
      <c r="CF34" s="29">
        <f t="shared" si="31"/>
        <v>0</v>
      </c>
      <c r="CG34" s="29">
        <f t="shared" si="32"/>
        <v>0</v>
      </c>
      <c r="CH34" s="29">
        <f t="shared" si="72"/>
        <v>0</v>
      </c>
      <c r="CI34" s="29">
        <f t="shared" si="33"/>
        <v>0</v>
      </c>
      <c r="CJ34" s="29">
        <f t="shared" si="34"/>
        <v>0</v>
      </c>
      <c r="CK34" s="458">
        <f t="shared" si="35"/>
        <v>0</v>
      </c>
      <c r="CL34" s="29">
        <f t="shared" si="73"/>
        <v>0</v>
      </c>
      <c r="CM34" s="29">
        <f t="shared" si="36"/>
        <v>0</v>
      </c>
      <c r="CN34" s="458">
        <f t="shared" si="37"/>
        <v>0</v>
      </c>
      <c r="CO34" s="29">
        <f t="shared" si="74"/>
        <v>0</v>
      </c>
      <c r="CP34" s="29">
        <f t="shared" si="38"/>
        <v>0</v>
      </c>
      <c r="CQ34" s="458">
        <f t="shared" si="39"/>
        <v>0</v>
      </c>
      <c r="CR34" s="29">
        <f t="shared" si="75"/>
        <v>0</v>
      </c>
      <c r="CS34" s="29">
        <f t="shared" si="76"/>
        <v>0</v>
      </c>
      <c r="CT34" s="29">
        <f t="shared" si="77"/>
        <v>0</v>
      </c>
      <c r="CU34" s="29">
        <f t="shared" si="78"/>
        <v>0</v>
      </c>
      <c r="CV34" s="458">
        <f t="shared" si="79"/>
        <v>0</v>
      </c>
      <c r="CW34" s="29">
        <f t="shared" si="80"/>
        <v>0</v>
      </c>
      <c r="CX34" s="29">
        <f t="shared" si="81"/>
        <v>0</v>
      </c>
      <c r="CY34" s="458">
        <f t="shared" si="82"/>
        <v>0</v>
      </c>
      <c r="CZ34" s="29">
        <f t="shared" si="83"/>
        <v>0</v>
      </c>
      <c r="DA34" s="29">
        <f t="shared" si="84"/>
        <v>0</v>
      </c>
      <c r="DB34" s="458">
        <f t="shared" si="85"/>
        <v>0</v>
      </c>
      <c r="DC34" s="29">
        <f t="shared" si="86"/>
        <v>0</v>
      </c>
    </row>
    <row r="35" spans="1:107">
      <c r="A35">
        <f t="shared" si="40"/>
        <v>32</v>
      </c>
      <c r="B35" s="33">
        <f t="shared" si="117"/>
        <v>0</v>
      </c>
      <c r="C35" s="357"/>
      <c r="D35" s="40"/>
      <c r="E35" s="48"/>
      <c r="F35" s="1"/>
      <c r="G35" s="208"/>
      <c r="H35" s="184"/>
      <c r="I35" s="184"/>
      <c r="J35" s="306"/>
      <c r="K35" s="184"/>
      <c r="L35" s="184"/>
      <c r="M35" s="201"/>
      <c r="N35" s="184"/>
      <c r="O35" s="184"/>
      <c r="P35" s="358"/>
      <c r="Q35" s="343">
        <f t="shared" si="102"/>
        <v>0</v>
      </c>
      <c r="R35" s="333">
        <f t="shared" si="103"/>
        <v>0</v>
      </c>
      <c r="S35" s="344">
        <f t="shared" si="104"/>
        <v>0</v>
      </c>
      <c r="T35" s="348">
        <f t="shared" si="111"/>
        <v>0</v>
      </c>
      <c r="U35" s="334">
        <f t="shared" si="112"/>
        <v>0</v>
      </c>
      <c r="V35" s="333">
        <f t="shared" si="113"/>
        <v>0</v>
      </c>
      <c r="W35" s="334">
        <f t="shared" si="114"/>
        <v>0</v>
      </c>
      <c r="X35" s="333">
        <f t="shared" si="115"/>
        <v>0</v>
      </c>
      <c r="Y35" s="403">
        <f t="shared" si="116"/>
        <v>0</v>
      </c>
      <c r="Z35" s="451">
        <f>IFERROR(VLOOKUP(C35,list!B$2:C$100,2,),)</f>
        <v>0</v>
      </c>
      <c r="AA35" s="451">
        <f>IFERROR(VLOOKUP(F35,list!G$1:H$60,2,),)</f>
        <v>0</v>
      </c>
      <c r="AB35" s="452">
        <f t="shared" si="93"/>
        <v>0</v>
      </c>
      <c r="AC35" s="453">
        <f t="shared" si="50"/>
        <v>0</v>
      </c>
      <c r="AD35" s="451">
        <f>IFERROR(VLOOKUP(AC35,list!I$2:J$12,2,),)</f>
        <v>0</v>
      </c>
      <c r="AE35" s="452">
        <f t="shared" si="51"/>
        <v>0</v>
      </c>
      <c r="AF35" s="451">
        <f t="shared" si="3"/>
        <v>0</v>
      </c>
      <c r="AG35" s="451">
        <f>IF(COUNTIF($C$4:C35,C35)&gt;1,0,1)</f>
        <v>1</v>
      </c>
      <c r="AH35" s="454">
        <f t="shared" si="98"/>
        <v>0</v>
      </c>
      <c r="AI35" s="451" t="str">
        <f t="shared" si="5"/>
        <v/>
      </c>
      <c r="AJ35" s="455" t="str">
        <f>IFERROR(VLOOKUP(AI35,list!A$1:B$100,2,),"")</f>
        <v/>
      </c>
      <c r="AK35" s="451">
        <f>IF(COUNTIF($AE$4:$AE35,$AE35)&gt;1,0,1)</f>
        <v>0</v>
      </c>
      <c r="AL35" s="451">
        <f t="shared" si="118"/>
        <v>0</v>
      </c>
      <c r="AM35" s="451" t="str">
        <f t="shared" si="6"/>
        <v/>
      </c>
      <c r="AN35" s="417">
        <f t="shared" si="52"/>
        <v>0</v>
      </c>
      <c r="AO35" s="420">
        <f t="shared" si="7"/>
        <v>0</v>
      </c>
      <c r="AP35" s="420">
        <f t="shared" si="8"/>
        <v>0</v>
      </c>
      <c r="AQ35" s="420">
        <f t="shared" si="9"/>
        <v>0</v>
      </c>
      <c r="AR35" s="420">
        <f t="shared" si="10"/>
        <v>0</v>
      </c>
      <c r="AS35" s="409">
        <f t="shared" si="11"/>
        <v>0</v>
      </c>
      <c r="AT35" s="422">
        <f t="shared" si="12"/>
        <v>0</v>
      </c>
      <c r="AU35" s="422">
        <f t="shared" si="13"/>
        <v>0</v>
      </c>
      <c r="AV35" s="409">
        <f t="shared" si="14"/>
        <v>0</v>
      </c>
      <c r="AW35" s="422">
        <f t="shared" si="15"/>
        <v>0</v>
      </c>
      <c r="AX35" s="422">
        <f t="shared" si="16"/>
        <v>0</v>
      </c>
      <c r="AY35" s="409">
        <f t="shared" si="17"/>
        <v>0</v>
      </c>
      <c r="AZ35" s="422">
        <f t="shared" si="53"/>
        <v>0</v>
      </c>
      <c r="BA35" s="422">
        <f t="shared" si="54"/>
        <v>0</v>
      </c>
      <c r="BB35" s="420">
        <f t="shared" si="99"/>
        <v>0</v>
      </c>
      <c r="BC35" s="413">
        <f t="shared" si="56"/>
        <v>0</v>
      </c>
      <c r="BD35" s="420">
        <f t="shared" si="100"/>
        <v>0</v>
      </c>
      <c r="BE35" s="409">
        <f t="shared" si="58"/>
        <v>0</v>
      </c>
      <c r="BF35" s="420">
        <f t="shared" si="101"/>
        <v>0</v>
      </c>
      <c r="BG35" s="409">
        <f t="shared" si="60"/>
        <v>0</v>
      </c>
      <c r="BH35" s="425" t="str">
        <f t="shared" si="18"/>
        <v/>
      </c>
      <c r="BI35" s="420">
        <f t="shared" si="61"/>
        <v>0</v>
      </c>
      <c r="BJ35" s="420">
        <f t="shared" si="62"/>
        <v>0</v>
      </c>
      <c r="BK35" s="420">
        <f t="shared" si="19"/>
        <v>0</v>
      </c>
      <c r="BL35" s="420">
        <f t="shared" si="20"/>
        <v>0</v>
      </c>
      <c r="BM35" s="413">
        <f t="shared" si="21"/>
        <v>0</v>
      </c>
      <c r="BN35" s="420">
        <f t="shared" si="22"/>
        <v>0</v>
      </c>
      <c r="BO35" s="420">
        <f t="shared" si="23"/>
        <v>0</v>
      </c>
      <c r="BP35" s="413">
        <f t="shared" si="24"/>
        <v>0</v>
      </c>
      <c r="BQ35" s="422">
        <f t="shared" si="25"/>
        <v>0</v>
      </c>
      <c r="BR35" s="422">
        <f t="shared" si="26"/>
        <v>0</v>
      </c>
      <c r="BS35" s="413">
        <f t="shared" si="27"/>
        <v>0</v>
      </c>
      <c r="BT35" s="420">
        <f t="shared" si="63"/>
        <v>0</v>
      </c>
      <c r="BU35" s="413">
        <f t="shared" si="64"/>
        <v>0</v>
      </c>
      <c r="BV35" s="420">
        <f t="shared" si="65"/>
        <v>0</v>
      </c>
      <c r="BW35" s="409">
        <f t="shared" si="66"/>
        <v>0</v>
      </c>
      <c r="BX35" s="420">
        <f t="shared" si="67"/>
        <v>0</v>
      </c>
      <c r="BY35" s="413">
        <f t="shared" si="68"/>
        <v>0</v>
      </c>
      <c r="BZ35" s="32" t="str">
        <f t="shared" si="121"/>
        <v/>
      </c>
      <c r="CA35">
        <f t="shared" si="70"/>
        <v>0</v>
      </c>
      <c r="CB35" s="32">
        <f t="shared" si="122"/>
        <v>0</v>
      </c>
      <c r="CC35">
        <f t="shared" si="28"/>
        <v>0</v>
      </c>
      <c r="CD35">
        <f t="shared" si="29"/>
        <v>0</v>
      </c>
      <c r="CE35">
        <f t="shared" si="30"/>
        <v>0</v>
      </c>
      <c r="CF35" s="29">
        <f t="shared" si="31"/>
        <v>0</v>
      </c>
      <c r="CG35" s="29">
        <f t="shared" si="32"/>
        <v>0</v>
      </c>
      <c r="CH35" s="29">
        <f t="shared" si="72"/>
        <v>0</v>
      </c>
      <c r="CI35" s="29">
        <f t="shared" si="33"/>
        <v>0</v>
      </c>
      <c r="CJ35" s="29">
        <f t="shared" si="34"/>
        <v>0</v>
      </c>
      <c r="CK35" s="458">
        <f t="shared" si="35"/>
        <v>0</v>
      </c>
      <c r="CL35" s="29">
        <f t="shared" si="73"/>
        <v>0</v>
      </c>
      <c r="CM35" s="29">
        <f t="shared" si="36"/>
        <v>0</v>
      </c>
      <c r="CN35" s="458">
        <f t="shared" si="37"/>
        <v>0</v>
      </c>
      <c r="CO35" s="29">
        <f t="shared" si="74"/>
        <v>0</v>
      </c>
      <c r="CP35" s="29">
        <f t="shared" si="38"/>
        <v>0</v>
      </c>
      <c r="CQ35" s="458">
        <f t="shared" si="39"/>
        <v>0</v>
      </c>
      <c r="CR35" s="29">
        <f t="shared" si="75"/>
        <v>0</v>
      </c>
      <c r="CS35" s="29">
        <f t="shared" si="76"/>
        <v>0</v>
      </c>
      <c r="CT35" s="29">
        <f t="shared" si="77"/>
        <v>0</v>
      </c>
      <c r="CU35" s="29">
        <f t="shared" si="78"/>
        <v>0</v>
      </c>
      <c r="CV35" s="458">
        <f t="shared" si="79"/>
        <v>0</v>
      </c>
      <c r="CW35" s="29">
        <f t="shared" si="80"/>
        <v>0</v>
      </c>
      <c r="CX35" s="29">
        <f t="shared" si="81"/>
        <v>0</v>
      </c>
      <c r="CY35" s="458">
        <f t="shared" si="82"/>
        <v>0</v>
      </c>
      <c r="CZ35" s="29">
        <f t="shared" si="83"/>
        <v>0</v>
      </c>
      <c r="DA35" s="29">
        <f t="shared" si="84"/>
        <v>0</v>
      </c>
      <c r="DB35" s="458">
        <f t="shared" si="85"/>
        <v>0</v>
      </c>
      <c r="DC35" s="29">
        <f t="shared" si="86"/>
        <v>0</v>
      </c>
    </row>
    <row r="36" spans="1:107">
      <c r="A36">
        <f t="shared" si="40"/>
        <v>33</v>
      </c>
      <c r="B36" s="33">
        <f t="shared" si="117"/>
        <v>0</v>
      </c>
      <c r="C36" s="357"/>
      <c r="D36" s="40"/>
      <c r="E36" s="48"/>
      <c r="F36" s="1"/>
      <c r="G36" s="208"/>
      <c r="H36" s="184"/>
      <c r="I36" s="184"/>
      <c r="J36" s="306"/>
      <c r="K36" s="184"/>
      <c r="L36" s="184"/>
      <c r="M36" s="201"/>
      <c r="N36" s="184"/>
      <c r="O36" s="184"/>
      <c r="P36" s="358"/>
      <c r="Q36" s="343">
        <f t="shared" si="102"/>
        <v>0</v>
      </c>
      <c r="R36" s="333">
        <f t="shared" si="103"/>
        <v>0</v>
      </c>
      <c r="S36" s="344">
        <f t="shared" si="104"/>
        <v>0</v>
      </c>
      <c r="T36" s="348">
        <f t="shared" si="111"/>
        <v>0</v>
      </c>
      <c r="U36" s="334">
        <f t="shared" si="112"/>
        <v>0</v>
      </c>
      <c r="V36" s="333">
        <f t="shared" si="113"/>
        <v>0</v>
      </c>
      <c r="W36" s="334">
        <f t="shared" si="114"/>
        <v>0</v>
      </c>
      <c r="X36" s="333">
        <f t="shared" si="115"/>
        <v>0</v>
      </c>
      <c r="Y36" s="403">
        <f t="shared" si="116"/>
        <v>0</v>
      </c>
      <c r="Z36" s="451">
        <f>IFERROR(VLOOKUP(C36,list!B$2:C$100,2,),)</f>
        <v>0</v>
      </c>
      <c r="AA36" s="451">
        <f>IFERROR(VLOOKUP(F36,list!G$1:H$60,2,),)</f>
        <v>0</v>
      </c>
      <c r="AB36" s="452">
        <f t="shared" si="93"/>
        <v>0</v>
      </c>
      <c r="AC36" s="453">
        <f t="shared" si="50"/>
        <v>0</v>
      </c>
      <c r="AD36" s="451">
        <f>IFERROR(VLOOKUP(AC36,list!I$2:J$12,2,),)</f>
        <v>0</v>
      </c>
      <c r="AE36" s="452">
        <f t="shared" si="51"/>
        <v>0</v>
      </c>
      <c r="AF36" s="451">
        <f t="shared" ref="AF36:AF67" si="123">D36</f>
        <v>0</v>
      </c>
      <c r="AG36" s="451">
        <f>IF(COUNTIF($C$4:C36,C36)&gt;1,0,1)</f>
        <v>1</v>
      </c>
      <c r="AH36" s="454">
        <f t="shared" si="98"/>
        <v>0</v>
      </c>
      <c r="AI36" s="451" t="str">
        <f t="shared" ref="AI36:AI67" si="124">IF(ISERR(SMALL(IF(FREQUENCY($AH$4:$AH$200,$AH$4:$AH$200),$AH$4:$AH$200),$A37)),"", SMALL(IF(FREQUENCY($AH$4:$AH$200,$AH$4:$AH$200),$AH$4:$AH$200),$A37))</f>
        <v/>
      </c>
      <c r="AJ36" s="455" t="str">
        <f>IFERROR(VLOOKUP(AI36,list!A$1:B$100,2,),"")</f>
        <v/>
      </c>
      <c r="AK36" s="451">
        <f>IF(COUNTIF($AE$4:$AE36,$AE36)&gt;1,0,1)</f>
        <v>0</v>
      </c>
      <c r="AL36" s="451">
        <f t="shared" si="118"/>
        <v>0</v>
      </c>
      <c r="AM36" s="451" t="str">
        <f t="shared" ref="AM36:AM67" si="125">IF(ISERR(SMALL(IF(FREQUENCY($AL$4:$AL$200,$AL$4:$AL$200),$AL$4:$AL$200),$A37)),"", SMALL(IF(FREQUENCY($AL$4:$AL$200,$AL$4:$AL$200),$AL$4:$AL$200),$A37))</f>
        <v/>
      </c>
      <c r="AN36" s="417">
        <f t="shared" si="52"/>
        <v>0</v>
      </c>
      <c r="AO36" s="420">
        <f t="shared" ref="AO36:AO67" si="126">IFERROR(VLOOKUP(AN36,D$4:E$203,2,),)</f>
        <v>0</v>
      </c>
      <c r="AP36" s="420">
        <f t="shared" ref="AP36:AP67" si="127">SUMIF($D$4:$D$203,$AN36,G$4:G$203)</f>
        <v>0</v>
      </c>
      <c r="AQ36" s="420">
        <f t="shared" ref="AQ36:AQ67" si="128">SUMIF($D$4:$D$203,$AN36,H$4:H$203)</f>
        <v>0</v>
      </c>
      <c r="AR36" s="420">
        <f t="shared" ref="AR36:AR67" si="129">SUMIF($D$4:$D$203,$AN36,I$4:I$203)</f>
        <v>0</v>
      </c>
      <c r="AS36" s="409">
        <f t="shared" ref="AS36:AS67" si="130">SUMIF($D$4:$D$203,$AN36,J$4:J$203)</f>
        <v>0</v>
      </c>
      <c r="AT36" s="422">
        <f t="shared" ref="AT36:AT67" si="131">SUMIF($D$4:$D$203,$AN36,K$4:K$203)</f>
        <v>0</v>
      </c>
      <c r="AU36" s="422">
        <f t="shared" ref="AU36:AU67" si="132">SUMIF($D$4:$D$203,$AN36,L$4:L$203)</f>
        <v>0</v>
      </c>
      <c r="AV36" s="409">
        <f t="shared" ref="AV36:AV67" si="133">SUMIF($D$4:$D$203,$AN36,M$4:M$203)</f>
        <v>0</v>
      </c>
      <c r="AW36" s="422">
        <f t="shared" ref="AW36:AW67" si="134">SUMIF($D$4:$D$203,$AN36,N$4:N$203)</f>
        <v>0</v>
      </c>
      <c r="AX36" s="422">
        <f t="shared" ref="AX36:AX67" si="135">SUMIF($D$4:$D$203,$AN36,O$4:O$203)</f>
        <v>0</v>
      </c>
      <c r="AY36" s="409">
        <f t="shared" ref="AY36:AY67" si="136">SUMIF($D$4:$D$203,$AN36,P$4:P$203)</f>
        <v>0</v>
      </c>
      <c r="AZ36" s="422">
        <f t="shared" si="53"/>
        <v>0</v>
      </c>
      <c r="BA36" s="422">
        <f t="shared" si="54"/>
        <v>0</v>
      </c>
      <c r="BB36" s="420">
        <f t="shared" si="99"/>
        <v>0</v>
      </c>
      <c r="BC36" s="413">
        <f t="shared" si="56"/>
        <v>0</v>
      </c>
      <c r="BD36" s="420">
        <f t="shared" si="100"/>
        <v>0</v>
      </c>
      <c r="BE36" s="409">
        <f t="shared" si="58"/>
        <v>0</v>
      </c>
      <c r="BF36" s="420">
        <f t="shared" si="101"/>
        <v>0</v>
      </c>
      <c r="BG36" s="409">
        <f t="shared" si="60"/>
        <v>0</v>
      </c>
      <c r="BH36" s="425" t="str">
        <f t="shared" ref="BH36:BH67" si="137">AJ36</f>
        <v/>
      </c>
      <c r="BI36" s="420">
        <f t="shared" si="61"/>
        <v>0</v>
      </c>
      <c r="BJ36" s="420">
        <f t="shared" si="62"/>
        <v>0</v>
      </c>
      <c r="BK36" s="420">
        <f t="shared" ref="BK36:BK67" si="138">SUMIF($C$4:$C$203,$BH36,H$4:H$203)</f>
        <v>0</v>
      </c>
      <c r="BL36" s="420">
        <f t="shared" ref="BL36:BL67" si="139">SUMIF($C$4:$C$203,$BH36,I$4:I$203)</f>
        <v>0</v>
      </c>
      <c r="BM36" s="413">
        <f t="shared" ref="BM36:BM67" si="140">SUMIF($C$4:$C$203,$BH36,J$4:J$203)</f>
        <v>0</v>
      </c>
      <c r="BN36" s="420">
        <f t="shared" ref="BN36:BN67" si="141">SUMIF($C$4:$C$203,$BH36,K$4:K$203)</f>
        <v>0</v>
      </c>
      <c r="BO36" s="420">
        <f t="shared" ref="BO36:BO67" si="142">SUMIF($C$4:$C$203,$BH36,L$4:L$203)</f>
        <v>0</v>
      </c>
      <c r="BP36" s="413">
        <f t="shared" ref="BP36:BP67" si="143">SUMIF($C$4:$C$203,$BH36,M$4:M$203)</f>
        <v>0</v>
      </c>
      <c r="BQ36" s="422">
        <f t="shared" ref="BQ36:BQ67" si="144">SUMIF($C$4:$C$203,$BH36,N$4:N$203)</f>
        <v>0</v>
      </c>
      <c r="BR36" s="422">
        <f t="shared" ref="BR36:BR67" si="145">SUMIF($C$4:$C$203,$BH36,O$4:O$203)</f>
        <v>0</v>
      </c>
      <c r="BS36" s="413">
        <f t="shared" ref="BS36:BS67" si="146">SUMIF($C$4:$C$203,$BH36,P$4:P$203)</f>
        <v>0</v>
      </c>
      <c r="BT36" s="420">
        <f t="shared" si="63"/>
        <v>0</v>
      </c>
      <c r="BU36" s="413">
        <f t="shared" si="64"/>
        <v>0</v>
      </c>
      <c r="BV36" s="420">
        <f t="shared" si="65"/>
        <v>0</v>
      </c>
      <c r="BW36" s="409">
        <f t="shared" si="66"/>
        <v>0</v>
      </c>
      <c r="BX36" s="420">
        <f t="shared" si="67"/>
        <v>0</v>
      </c>
      <c r="BY36" s="413">
        <f t="shared" si="68"/>
        <v>0</v>
      </c>
      <c r="BZ36" s="32" t="str">
        <f t="shared" si="121"/>
        <v/>
      </c>
      <c r="CA36">
        <f t="shared" si="70"/>
        <v>0</v>
      </c>
      <c r="CB36" s="32">
        <f t="shared" si="122"/>
        <v>0</v>
      </c>
      <c r="CC36">
        <f t="shared" ref="CC36:CC67" si="147">IFERROR(VLOOKUP($CB36,$B$4:$G$203,2,),)</f>
        <v>0</v>
      </c>
      <c r="CD36">
        <f t="shared" ref="CD36:CD67" si="148">IFERROR(VLOOKUP($CB36,$B$4:$G$203,3,),)</f>
        <v>0</v>
      </c>
      <c r="CE36">
        <f t="shared" ref="CE36:CE67" si="149">IFERROR(VLOOKUP($CB36,$B$4:$G$203,4,),)</f>
        <v>0</v>
      </c>
      <c r="CF36" s="29">
        <f t="shared" ref="CF36:CF67" si="150">IFERROR(VLOOKUP($CB36,$B$4:$G$203,5,),)</f>
        <v>0</v>
      </c>
      <c r="CG36" s="29">
        <f t="shared" ref="CG36:CG67" si="151">IFERROR(VLOOKUP($CB36,$B$4:$G$203,6,),)</f>
        <v>0</v>
      </c>
      <c r="CH36" s="29">
        <f t="shared" si="72"/>
        <v>0</v>
      </c>
      <c r="CI36" s="29">
        <f t="shared" ref="CI36:CI67" si="152">SUMIF($D$4:$D$203,$CD36,$R$4:$R$203)</f>
        <v>0</v>
      </c>
      <c r="CJ36" s="29">
        <f t="shared" ref="CJ36:CJ67" si="153">SUMIF($D$4:$D$203,$CD36,$I$4:$I$203)</f>
        <v>0</v>
      </c>
      <c r="CK36" s="458">
        <f t="shared" ref="CK36:CK67" si="154">IFERROR(SUMIF($D$4:$D$203,$CD36,$J$4:$J$203),)</f>
        <v>0</v>
      </c>
      <c r="CL36" s="29">
        <f t="shared" si="73"/>
        <v>0</v>
      </c>
      <c r="CM36" s="29">
        <f t="shared" ref="CM36:CM67" si="155">SUMIF($D$4:$D$203,$CD36,$L$4:$L$203)</f>
        <v>0</v>
      </c>
      <c r="CN36" s="458">
        <f t="shared" ref="CN36:CN67" si="156">SUMIF($D$4:$D$203,$CD36,$M$4:$M$203)</f>
        <v>0</v>
      </c>
      <c r="CO36" s="29">
        <f t="shared" si="74"/>
        <v>0</v>
      </c>
      <c r="CP36" s="29">
        <f t="shared" ref="CP36:CP67" si="157">SUMIF($D$4:$D$203,$CD36,$O$4:$O$203)</f>
        <v>0</v>
      </c>
      <c r="CQ36" s="458">
        <f t="shared" ref="CQ36:CQ67" si="158">SUMIF($D$4:$D$203,$CD36,$P$4:$P$203)</f>
        <v>0</v>
      </c>
      <c r="CR36" s="29">
        <f t="shared" si="75"/>
        <v>0</v>
      </c>
      <c r="CS36" s="29">
        <f t="shared" si="76"/>
        <v>0</v>
      </c>
      <c r="CT36" s="29">
        <f t="shared" si="77"/>
        <v>0</v>
      </c>
      <c r="CU36" s="29">
        <f t="shared" si="78"/>
        <v>0</v>
      </c>
      <c r="CV36" s="458">
        <f t="shared" si="79"/>
        <v>0</v>
      </c>
      <c r="CW36" s="29">
        <f t="shared" si="80"/>
        <v>0</v>
      </c>
      <c r="CX36" s="29">
        <f t="shared" si="81"/>
        <v>0</v>
      </c>
      <c r="CY36" s="458">
        <f t="shared" si="82"/>
        <v>0</v>
      </c>
      <c r="CZ36" s="29">
        <f t="shared" si="83"/>
        <v>0</v>
      </c>
      <c r="DA36" s="29">
        <f t="shared" si="84"/>
        <v>0</v>
      </c>
      <c r="DB36" s="458">
        <f t="shared" si="85"/>
        <v>0</v>
      </c>
      <c r="DC36" s="29">
        <f t="shared" si="86"/>
        <v>0</v>
      </c>
    </row>
    <row r="37" spans="1:107">
      <c r="A37">
        <f t="shared" si="40"/>
        <v>34</v>
      </c>
      <c r="B37" s="33">
        <f t="shared" si="117"/>
        <v>0</v>
      </c>
      <c r="C37" s="357"/>
      <c r="D37" s="40"/>
      <c r="E37" s="48"/>
      <c r="F37" s="1"/>
      <c r="G37" s="208"/>
      <c r="H37" s="184"/>
      <c r="I37" s="184"/>
      <c r="J37" s="306"/>
      <c r="K37" s="184"/>
      <c r="L37" s="184"/>
      <c r="M37" s="201"/>
      <c r="N37" s="184"/>
      <c r="O37" s="184"/>
      <c r="P37" s="358"/>
      <c r="Q37" s="343">
        <f t="shared" si="102"/>
        <v>0</v>
      </c>
      <c r="R37" s="333">
        <f t="shared" si="103"/>
        <v>0</v>
      </c>
      <c r="S37" s="344">
        <f t="shared" si="104"/>
        <v>0</v>
      </c>
      <c r="T37" s="348">
        <f t="shared" si="111"/>
        <v>0</v>
      </c>
      <c r="U37" s="334">
        <f t="shared" si="112"/>
        <v>0</v>
      </c>
      <c r="V37" s="333">
        <f t="shared" si="113"/>
        <v>0</v>
      </c>
      <c r="W37" s="334">
        <f t="shared" si="114"/>
        <v>0</v>
      </c>
      <c r="X37" s="333">
        <f t="shared" si="115"/>
        <v>0</v>
      </c>
      <c r="Y37" s="403">
        <f t="shared" si="116"/>
        <v>0</v>
      </c>
      <c r="Z37" s="451">
        <f>IFERROR(VLOOKUP(C37,list!B$2:C$100,2,),)</f>
        <v>0</v>
      </c>
      <c r="AA37" s="451">
        <f>IFERROR(VLOOKUP(F37,list!G$1:H$60,2,),)</f>
        <v>0</v>
      </c>
      <c r="AB37" s="452">
        <f t="shared" si="93"/>
        <v>0</v>
      </c>
      <c r="AC37" s="453">
        <f t="shared" si="50"/>
        <v>0</v>
      </c>
      <c r="AD37" s="451">
        <f>IFERROR(VLOOKUP(AC37,list!I$2:J$12,2,),)</f>
        <v>0</v>
      </c>
      <c r="AE37" s="452">
        <f t="shared" si="51"/>
        <v>0</v>
      </c>
      <c r="AF37" s="451">
        <f t="shared" si="123"/>
        <v>0</v>
      </c>
      <c r="AG37" s="451">
        <f>IF(COUNTIF($C$4:C37,C37)&gt;1,0,1)</f>
        <v>1</v>
      </c>
      <c r="AH37" s="454">
        <f t="shared" si="98"/>
        <v>0</v>
      </c>
      <c r="AI37" s="451" t="str">
        <f t="shared" si="124"/>
        <v/>
      </c>
      <c r="AJ37" s="455" t="str">
        <f>IFERROR(VLOOKUP(AI37,list!A$1:B$100,2,),"")</f>
        <v/>
      </c>
      <c r="AK37" s="451">
        <f>IF(COUNTIF($AE$4:$AE37,$AE37)&gt;1,0,1)</f>
        <v>0</v>
      </c>
      <c r="AL37" s="451">
        <f t="shared" si="118"/>
        <v>0</v>
      </c>
      <c r="AM37" s="451" t="str">
        <f t="shared" si="125"/>
        <v/>
      </c>
      <c r="AN37" s="417">
        <f t="shared" ref="AN37:AN68" si="159">IFERROR(VLOOKUP(AM37,AE$4:AF$203,2,),)</f>
        <v>0</v>
      </c>
      <c r="AO37" s="420">
        <f t="shared" si="126"/>
        <v>0</v>
      </c>
      <c r="AP37" s="420">
        <f t="shared" si="127"/>
        <v>0</v>
      </c>
      <c r="AQ37" s="420">
        <f t="shared" si="128"/>
        <v>0</v>
      </c>
      <c r="AR37" s="420">
        <f t="shared" si="129"/>
        <v>0</v>
      </c>
      <c r="AS37" s="409">
        <f t="shared" si="130"/>
        <v>0</v>
      </c>
      <c r="AT37" s="422">
        <f t="shared" si="131"/>
        <v>0</v>
      </c>
      <c r="AU37" s="422">
        <f t="shared" si="132"/>
        <v>0</v>
      </c>
      <c r="AV37" s="409">
        <f t="shared" si="133"/>
        <v>0</v>
      </c>
      <c r="AW37" s="422">
        <f t="shared" si="134"/>
        <v>0</v>
      </c>
      <c r="AX37" s="422">
        <f t="shared" si="135"/>
        <v>0</v>
      </c>
      <c r="AY37" s="409">
        <f t="shared" si="136"/>
        <v>0</v>
      </c>
      <c r="AZ37" s="422">
        <f t="shared" si="53"/>
        <v>0</v>
      </c>
      <c r="BA37" s="422">
        <f t="shared" si="54"/>
        <v>0</v>
      </c>
      <c r="BB37" s="420">
        <f t="shared" si="99"/>
        <v>0</v>
      </c>
      <c r="BC37" s="413">
        <f t="shared" si="56"/>
        <v>0</v>
      </c>
      <c r="BD37" s="420">
        <f t="shared" si="100"/>
        <v>0</v>
      </c>
      <c r="BE37" s="409">
        <f t="shared" si="58"/>
        <v>0</v>
      </c>
      <c r="BF37" s="420">
        <f t="shared" si="101"/>
        <v>0</v>
      </c>
      <c r="BG37" s="409">
        <f t="shared" si="60"/>
        <v>0</v>
      </c>
      <c r="BH37" s="425" t="str">
        <f t="shared" si="137"/>
        <v/>
      </c>
      <c r="BI37" s="420">
        <f t="shared" ref="BI37:BI68" si="160">SUMIF(C$4:C$203,$BH37,G$4:G$203)</f>
        <v>0</v>
      </c>
      <c r="BJ37" s="420">
        <f t="shared" si="62"/>
        <v>0</v>
      </c>
      <c r="BK37" s="420">
        <f t="shared" si="138"/>
        <v>0</v>
      </c>
      <c r="BL37" s="420">
        <f t="shared" si="139"/>
        <v>0</v>
      </c>
      <c r="BM37" s="413">
        <f t="shared" si="140"/>
        <v>0</v>
      </c>
      <c r="BN37" s="420">
        <f t="shared" si="141"/>
        <v>0</v>
      </c>
      <c r="BO37" s="420">
        <f t="shared" si="142"/>
        <v>0</v>
      </c>
      <c r="BP37" s="413">
        <f t="shared" si="143"/>
        <v>0</v>
      </c>
      <c r="BQ37" s="422">
        <f t="shared" si="144"/>
        <v>0</v>
      </c>
      <c r="BR37" s="422">
        <f t="shared" si="145"/>
        <v>0</v>
      </c>
      <c r="BS37" s="413">
        <f t="shared" si="146"/>
        <v>0</v>
      </c>
      <c r="BT37" s="420">
        <f t="shared" si="63"/>
        <v>0</v>
      </c>
      <c r="BU37" s="413">
        <f t="shared" si="64"/>
        <v>0</v>
      </c>
      <c r="BV37" s="420">
        <f t="shared" si="65"/>
        <v>0</v>
      </c>
      <c r="BW37" s="409">
        <f t="shared" si="66"/>
        <v>0</v>
      </c>
      <c r="BX37" s="420">
        <f t="shared" si="67"/>
        <v>0</v>
      </c>
      <c r="BY37" s="413">
        <f t="shared" si="68"/>
        <v>0</v>
      </c>
      <c r="BZ37" s="32" t="str">
        <f t="shared" si="121"/>
        <v/>
      </c>
      <c r="CA37">
        <f t="shared" si="70"/>
        <v>0</v>
      </c>
      <c r="CB37" s="32">
        <f t="shared" si="122"/>
        <v>0</v>
      </c>
      <c r="CC37">
        <f t="shared" si="147"/>
        <v>0</v>
      </c>
      <c r="CD37">
        <f t="shared" si="148"/>
        <v>0</v>
      </c>
      <c r="CE37">
        <f t="shared" si="149"/>
        <v>0</v>
      </c>
      <c r="CF37" s="29">
        <f t="shared" si="150"/>
        <v>0</v>
      </c>
      <c r="CG37" s="29">
        <f t="shared" si="151"/>
        <v>0</v>
      </c>
      <c r="CH37" s="29">
        <f t="shared" si="72"/>
        <v>0</v>
      </c>
      <c r="CI37" s="29">
        <f t="shared" si="152"/>
        <v>0</v>
      </c>
      <c r="CJ37" s="29">
        <f t="shared" si="153"/>
        <v>0</v>
      </c>
      <c r="CK37" s="458">
        <f t="shared" si="154"/>
        <v>0</v>
      </c>
      <c r="CL37" s="29">
        <f t="shared" si="73"/>
        <v>0</v>
      </c>
      <c r="CM37" s="29">
        <f t="shared" si="155"/>
        <v>0</v>
      </c>
      <c r="CN37" s="458">
        <f t="shared" si="156"/>
        <v>0</v>
      </c>
      <c r="CO37" s="29">
        <f t="shared" si="74"/>
        <v>0</v>
      </c>
      <c r="CP37" s="29">
        <f t="shared" si="157"/>
        <v>0</v>
      </c>
      <c r="CQ37" s="458">
        <f t="shared" si="158"/>
        <v>0</v>
      </c>
      <c r="CR37" s="29">
        <f t="shared" si="75"/>
        <v>0</v>
      </c>
      <c r="CS37" s="29">
        <f t="shared" si="76"/>
        <v>0</v>
      </c>
      <c r="CT37" s="29">
        <f t="shared" si="77"/>
        <v>0</v>
      </c>
      <c r="CU37" s="29">
        <f t="shared" si="78"/>
        <v>0</v>
      </c>
      <c r="CV37" s="458">
        <f t="shared" si="79"/>
        <v>0</v>
      </c>
      <c r="CW37" s="29">
        <f t="shared" si="80"/>
        <v>0</v>
      </c>
      <c r="CX37" s="29">
        <f t="shared" si="81"/>
        <v>0</v>
      </c>
      <c r="CY37" s="458">
        <f t="shared" si="82"/>
        <v>0</v>
      </c>
      <c r="CZ37" s="29">
        <f t="shared" si="83"/>
        <v>0</v>
      </c>
      <c r="DA37" s="29">
        <f t="shared" si="84"/>
        <v>0</v>
      </c>
      <c r="DB37" s="458">
        <f t="shared" si="85"/>
        <v>0</v>
      </c>
      <c r="DC37" s="29">
        <f t="shared" si="86"/>
        <v>0</v>
      </c>
    </row>
    <row r="38" spans="1:107">
      <c r="A38">
        <f t="shared" si="40"/>
        <v>35</v>
      </c>
      <c r="B38" s="33">
        <f t="shared" si="117"/>
        <v>0</v>
      </c>
      <c r="C38" s="357"/>
      <c r="D38" s="40"/>
      <c r="E38" s="48"/>
      <c r="F38" s="1"/>
      <c r="G38" s="208"/>
      <c r="H38" s="184"/>
      <c r="I38" s="184"/>
      <c r="J38" s="306"/>
      <c r="K38" s="184"/>
      <c r="L38" s="184"/>
      <c r="M38" s="201"/>
      <c r="N38" s="184"/>
      <c r="O38" s="184"/>
      <c r="P38" s="358"/>
      <c r="Q38" s="343">
        <f t="shared" si="102"/>
        <v>0</v>
      </c>
      <c r="R38" s="333">
        <f t="shared" si="103"/>
        <v>0</v>
      </c>
      <c r="S38" s="344">
        <f t="shared" si="104"/>
        <v>0</v>
      </c>
      <c r="T38" s="348">
        <f t="shared" si="111"/>
        <v>0</v>
      </c>
      <c r="U38" s="334">
        <f t="shared" si="112"/>
        <v>0</v>
      </c>
      <c r="V38" s="333">
        <f t="shared" si="113"/>
        <v>0</v>
      </c>
      <c r="W38" s="334">
        <f t="shared" si="114"/>
        <v>0</v>
      </c>
      <c r="X38" s="333">
        <f t="shared" si="115"/>
        <v>0</v>
      </c>
      <c r="Y38" s="403">
        <f t="shared" si="116"/>
        <v>0</v>
      </c>
      <c r="Z38" s="451">
        <f>IFERROR(VLOOKUP(C38,list!B$2:C$100,2,),)</f>
        <v>0</v>
      </c>
      <c r="AA38" s="451">
        <f>IFERROR(VLOOKUP(F38,list!G$1:H$60,2,),)</f>
        <v>0</v>
      </c>
      <c r="AB38" s="452">
        <f t="shared" si="93"/>
        <v>0</v>
      </c>
      <c r="AC38" s="453">
        <f t="shared" si="50"/>
        <v>0</v>
      </c>
      <c r="AD38" s="451">
        <f>IFERROR(VLOOKUP(AC38,list!I$2:J$12,2,),)</f>
        <v>0</v>
      </c>
      <c r="AE38" s="452">
        <f t="shared" si="51"/>
        <v>0</v>
      </c>
      <c r="AF38" s="451">
        <f t="shared" si="123"/>
        <v>0</v>
      </c>
      <c r="AG38" s="451">
        <f>IF(COUNTIF($C$4:C38,C38)&gt;1,0,1)</f>
        <v>1</v>
      </c>
      <c r="AH38" s="454">
        <f t="shared" si="98"/>
        <v>0</v>
      </c>
      <c r="AI38" s="451" t="str">
        <f t="shared" si="124"/>
        <v/>
      </c>
      <c r="AJ38" s="455" t="str">
        <f>IFERROR(VLOOKUP(AI38,list!A$1:B$100,2,),"")</f>
        <v/>
      </c>
      <c r="AK38" s="451">
        <f>IF(COUNTIF($AE$4:$AE38,$AE38)&gt;1,0,1)</f>
        <v>0</v>
      </c>
      <c r="AL38" s="451">
        <f t="shared" si="118"/>
        <v>0</v>
      </c>
      <c r="AM38" s="451" t="str">
        <f t="shared" si="125"/>
        <v/>
      </c>
      <c r="AN38" s="417">
        <f t="shared" si="159"/>
        <v>0</v>
      </c>
      <c r="AO38" s="420">
        <f t="shared" si="126"/>
        <v>0</v>
      </c>
      <c r="AP38" s="420">
        <f t="shared" si="127"/>
        <v>0</v>
      </c>
      <c r="AQ38" s="420">
        <f t="shared" si="128"/>
        <v>0</v>
      </c>
      <c r="AR38" s="420">
        <f t="shared" si="129"/>
        <v>0</v>
      </c>
      <c r="AS38" s="409">
        <f t="shared" si="130"/>
        <v>0</v>
      </c>
      <c r="AT38" s="422">
        <f t="shared" si="131"/>
        <v>0</v>
      </c>
      <c r="AU38" s="422">
        <f t="shared" si="132"/>
        <v>0</v>
      </c>
      <c r="AV38" s="409">
        <f t="shared" si="133"/>
        <v>0</v>
      </c>
      <c r="AW38" s="422">
        <f t="shared" si="134"/>
        <v>0</v>
      </c>
      <c r="AX38" s="422">
        <f t="shared" si="135"/>
        <v>0</v>
      </c>
      <c r="AY38" s="409">
        <f t="shared" si="136"/>
        <v>0</v>
      </c>
      <c r="AZ38" s="422">
        <f t="shared" si="53"/>
        <v>0</v>
      </c>
      <c r="BA38" s="422">
        <f t="shared" si="54"/>
        <v>0</v>
      </c>
      <c r="BB38" s="420">
        <f t="shared" si="99"/>
        <v>0</v>
      </c>
      <c r="BC38" s="413">
        <f t="shared" si="56"/>
        <v>0</v>
      </c>
      <c r="BD38" s="420">
        <f t="shared" si="100"/>
        <v>0</v>
      </c>
      <c r="BE38" s="409">
        <f t="shared" si="58"/>
        <v>0</v>
      </c>
      <c r="BF38" s="420">
        <f t="shared" si="101"/>
        <v>0</v>
      </c>
      <c r="BG38" s="409">
        <f t="shared" si="60"/>
        <v>0</v>
      </c>
      <c r="BH38" s="425" t="str">
        <f t="shared" si="137"/>
        <v/>
      </c>
      <c r="BI38" s="420">
        <f t="shared" si="160"/>
        <v>0</v>
      </c>
      <c r="BJ38" s="420">
        <f t="shared" si="62"/>
        <v>0</v>
      </c>
      <c r="BK38" s="420">
        <f t="shared" si="138"/>
        <v>0</v>
      </c>
      <c r="BL38" s="420">
        <f t="shared" si="139"/>
        <v>0</v>
      </c>
      <c r="BM38" s="413">
        <f t="shared" si="140"/>
        <v>0</v>
      </c>
      <c r="BN38" s="420">
        <f t="shared" si="141"/>
        <v>0</v>
      </c>
      <c r="BO38" s="420">
        <f t="shared" si="142"/>
        <v>0</v>
      </c>
      <c r="BP38" s="413">
        <f t="shared" si="143"/>
        <v>0</v>
      </c>
      <c r="BQ38" s="422">
        <f t="shared" si="144"/>
        <v>0</v>
      </c>
      <c r="BR38" s="422">
        <f t="shared" si="145"/>
        <v>0</v>
      </c>
      <c r="BS38" s="413">
        <f t="shared" si="146"/>
        <v>0</v>
      </c>
      <c r="BT38" s="420">
        <f t="shared" si="63"/>
        <v>0</v>
      </c>
      <c r="BU38" s="413">
        <f t="shared" si="64"/>
        <v>0</v>
      </c>
      <c r="BV38" s="420">
        <f t="shared" si="65"/>
        <v>0</v>
      </c>
      <c r="BW38" s="409">
        <f t="shared" si="66"/>
        <v>0</v>
      </c>
      <c r="BX38" s="420">
        <f t="shared" si="67"/>
        <v>0</v>
      </c>
      <c r="BY38" s="413">
        <f t="shared" si="68"/>
        <v>0</v>
      </c>
      <c r="BZ38" s="32" t="str">
        <f t="shared" si="121"/>
        <v/>
      </c>
      <c r="CA38">
        <f t="shared" si="70"/>
        <v>0</v>
      </c>
      <c r="CB38" s="32">
        <f t="shared" si="122"/>
        <v>0</v>
      </c>
      <c r="CC38">
        <f t="shared" si="147"/>
        <v>0</v>
      </c>
      <c r="CD38">
        <f t="shared" si="148"/>
        <v>0</v>
      </c>
      <c r="CE38">
        <f t="shared" si="149"/>
        <v>0</v>
      </c>
      <c r="CF38" s="29">
        <f t="shared" si="150"/>
        <v>0</v>
      </c>
      <c r="CG38" s="29">
        <f t="shared" si="151"/>
        <v>0</v>
      </c>
      <c r="CH38" s="29">
        <f t="shared" si="72"/>
        <v>0</v>
      </c>
      <c r="CI38" s="29">
        <f t="shared" si="152"/>
        <v>0</v>
      </c>
      <c r="CJ38" s="29">
        <f t="shared" si="153"/>
        <v>0</v>
      </c>
      <c r="CK38" s="458">
        <f t="shared" si="154"/>
        <v>0</v>
      </c>
      <c r="CL38" s="29">
        <f t="shared" si="73"/>
        <v>0</v>
      </c>
      <c r="CM38" s="29">
        <f t="shared" si="155"/>
        <v>0</v>
      </c>
      <c r="CN38" s="458">
        <f t="shared" si="156"/>
        <v>0</v>
      </c>
      <c r="CO38" s="29">
        <f t="shared" si="74"/>
        <v>0</v>
      </c>
      <c r="CP38" s="29">
        <f t="shared" si="157"/>
        <v>0</v>
      </c>
      <c r="CQ38" s="458">
        <f t="shared" si="158"/>
        <v>0</v>
      </c>
      <c r="CR38" s="29">
        <f t="shared" si="75"/>
        <v>0</v>
      </c>
      <c r="CS38" s="29">
        <f t="shared" si="76"/>
        <v>0</v>
      </c>
      <c r="CT38" s="29">
        <f t="shared" si="77"/>
        <v>0</v>
      </c>
      <c r="CU38" s="29">
        <f t="shared" si="78"/>
        <v>0</v>
      </c>
      <c r="CV38" s="458">
        <f t="shared" si="79"/>
        <v>0</v>
      </c>
      <c r="CW38" s="29">
        <f t="shared" si="80"/>
        <v>0</v>
      </c>
      <c r="CX38" s="29">
        <f t="shared" si="81"/>
        <v>0</v>
      </c>
      <c r="CY38" s="458">
        <f t="shared" si="82"/>
        <v>0</v>
      </c>
      <c r="CZ38" s="29">
        <f t="shared" si="83"/>
        <v>0</v>
      </c>
      <c r="DA38" s="29">
        <f t="shared" si="84"/>
        <v>0</v>
      </c>
      <c r="DB38" s="458">
        <f t="shared" si="85"/>
        <v>0</v>
      </c>
      <c r="DC38" s="29">
        <f t="shared" si="86"/>
        <v>0</v>
      </c>
    </row>
    <row r="39" spans="1:107">
      <c r="A39">
        <f t="shared" si="40"/>
        <v>36</v>
      </c>
      <c r="B39" s="33">
        <f t="shared" si="117"/>
        <v>0</v>
      </c>
      <c r="C39" s="357"/>
      <c r="D39" s="40"/>
      <c r="E39" s="48"/>
      <c r="F39" s="1"/>
      <c r="G39" s="208"/>
      <c r="H39" s="184"/>
      <c r="I39" s="184"/>
      <c r="J39" s="306"/>
      <c r="K39" s="184"/>
      <c r="L39" s="184"/>
      <c r="M39" s="201"/>
      <c r="N39" s="184"/>
      <c r="O39" s="184"/>
      <c r="P39" s="358"/>
      <c r="Q39" s="343">
        <f t="shared" si="102"/>
        <v>0</v>
      </c>
      <c r="R39" s="333">
        <f t="shared" si="103"/>
        <v>0</v>
      </c>
      <c r="S39" s="344">
        <f t="shared" si="104"/>
        <v>0</v>
      </c>
      <c r="T39" s="348">
        <f t="shared" si="111"/>
        <v>0</v>
      </c>
      <c r="U39" s="334">
        <f t="shared" si="112"/>
        <v>0</v>
      </c>
      <c r="V39" s="333">
        <f t="shared" si="113"/>
        <v>0</v>
      </c>
      <c r="W39" s="334">
        <f t="shared" si="114"/>
        <v>0</v>
      </c>
      <c r="X39" s="333">
        <f t="shared" si="115"/>
        <v>0</v>
      </c>
      <c r="Y39" s="403">
        <f t="shared" si="116"/>
        <v>0</v>
      </c>
      <c r="Z39" s="451">
        <f>IFERROR(VLOOKUP(C39,list!B$2:C$100,2,),)</f>
        <v>0</v>
      </c>
      <c r="AA39" s="451">
        <f>IFERROR(VLOOKUP(F39,list!G$1:H$60,2,),)</f>
        <v>0</v>
      </c>
      <c r="AB39" s="452">
        <f t="shared" si="93"/>
        <v>0</v>
      </c>
      <c r="AC39" s="453">
        <f t="shared" si="50"/>
        <v>0</v>
      </c>
      <c r="AD39" s="451">
        <f>IFERROR(VLOOKUP(AC39,list!I$2:J$12,2,),)</f>
        <v>0</v>
      </c>
      <c r="AE39" s="452">
        <f t="shared" si="51"/>
        <v>0</v>
      </c>
      <c r="AF39" s="451">
        <f t="shared" si="123"/>
        <v>0</v>
      </c>
      <c r="AG39" s="451">
        <f>IF(COUNTIF($C$4:C39,C39)&gt;1,0,1)</f>
        <v>1</v>
      </c>
      <c r="AH39" s="454">
        <f t="shared" si="98"/>
        <v>0</v>
      </c>
      <c r="AI39" s="451" t="str">
        <f t="shared" si="124"/>
        <v/>
      </c>
      <c r="AJ39" s="455" t="str">
        <f>IFERROR(VLOOKUP(AI39,list!A$1:B$100,2,),"")</f>
        <v/>
      </c>
      <c r="AK39" s="451">
        <f>IF(COUNTIF($AE$4:$AE39,$AE39)&gt;1,0,1)</f>
        <v>0</v>
      </c>
      <c r="AL39" s="451">
        <f t="shared" si="118"/>
        <v>0</v>
      </c>
      <c r="AM39" s="451" t="str">
        <f t="shared" si="125"/>
        <v/>
      </c>
      <c r="AN39" s="417">
        <f t="shared" si="159"/>
        <v>0</v>
      </c>
      <c r="AO39" s="420">
        <f t="shared" si="126"/>
        <v>0</v>
      </c>
      <c r="AP39" s="420">
        <f t="shared" si="127"/>
        <v>0</v>
      </c>
      <c r="AQ39" s="420">
        <f t="shared" si="128"/>
        <v>0</v>
      </c>
      <c r="AR39" s="420">
        <f t="shared" si="129"/>
        <v>0</v>
      </c>
      <c r="AS39" s="409">
        <f t="shared" si="130"/>
        <v>0</v>
      </c>
      <c r="AT39" s="422">
        <f t="shared" si="131"/>
        <v>0</v>
      </c>
      <c r="AU39" s="422">
        <f t="shared" si="132"/>
        <v>0</v>
      </c>
      <c r="AV39" s="409">
        <f t="shared" si="133"/>
        <v>0</v>
      </c>
      <c r="AW39" s="422">
        <f t="shared" si="134"/>
        <v>0</v>
      </c>
      <c r="AX39" s="422">
        <f t="shared" si="135"/>
        <v>0</v>
      </c>
      <c r="AY39" s="409">
        <f t="shared" si="136"/>
        <v>0</v>
      </c>
      <c r="AZ39" s="422">
        <f t="shared" si="53"/>
        <v>0</v>
      </c>
      <c r="BA39" s="422">
        <f t="shared" si="54"/>
        <v>0</v>
      </c>
      <c r="BB39" s="420">
        <f t="shared" si="99"/>
        <v>0</v>
      </c>
      <c r="BC39" s="413">
        <f t="shared" si="56"/>
        <v>0</v>
      </c>
      <c r="BD39" s="420">
        <f t="shared" si="100"/>
        <v>0</v>
      </c>
      <c r="BE39" s="409">
        <f t="shared" si="58"/>
        <v>0</v>
      </c>
      <c r="BF39" s="420">
        <f t="shared" si="101"/>
        <v>0</v>
      </c>
      <c r="BG39" s="409">
        <f t="shared" si="60"/>
        <v>0</v>
      </c>
      <c r="BH39" s="425" t="str">
        <f t="shared" si="137"/>
        <v/>
      </c>
      <c r="BI39" s="420">
        <f t="shared" si="160"/>
        <v>0</v>
      </c>
      <c r="BJ39" s="420">
        <f t="shared" si="62"/>
        <v>0</v>
      </c>
      <c r="BK39" s="420">
        <f t="shared" si="138"/>
        <v>0</v>
      </c>
      <c r="BL39" s="420">
        <f t="shared" si="139"/>
        <v>0</v>
      </c>
      <c r="BM39" s="413">
        <f t="shared" si="140"/>
        <v>0</v>
      </c>
      <c r="BN39" s="420">
        <f t="shared" si="141"/>
        <v>0</v>
      </c>
      <c r="BO39" s="420">
        <f t="shared" si="142"/>
        <v>0</v>
      </c>
      <c r="BP39" s="413">
        <f t="shared" si="143"/>
        <v>0</v>
      </c>
      <c r="BQ39" s="422">
        <f t="shared" si="144"/>
        <v>0</v>
      </c>
      <c r="BR39" s="422">
        <f t="shared" si="145"/>
        <v>0</v>
      </c>
      <c r="BS39" s="413">
        <f t="shared" si="146"/>
        <v>0</v>
      </c>
      <c r="BT39" s="420">
        <f t="shared" si="63"/>
        <v>0</v>
      </c>
      <c r="BU39" s="413">
        <f t="shared" si="64"/>
        <v>0</v>
      </c>
      <c r="BV39" s="420">
        <f t="shared" si="65"/>
        <v>0</v>
      </c>
      <c r="BW39" s="409">
        <f t="shared" si="66"/>
        <v>0</v>
      </c>
      <c r="BX39" s="420">
        <f t="shared" si="67"/>
        <v>0</v>
      </c>
      <c r="BY39" s="413">
        <f t="shared" si="68"/>
        <v>0</v>
      </c>
      <c r="BZ39" s="32" t="str">
        <f t="shared" si="121"/>
        <v/>
      </c>
      <c r="CA39">
        <f t="shared" si="70"/>
        <v>0</v>
      </c>
      <c r="CB39" s="32">
        <f t="shared" si="122"/>
        <v>0</v>
      </c>
      <c r="CC39">
        <f t="shared" si="147"/>
        <v>0</v>
      </c>
      <c r="CD39">
        <f t="shared" si="148"/>
        <v>0</v>
      </c>
      <c r="CE39">
        <f t="shared" si="149"/>
        <v>0</v>
      </c>
      <c r="CF39" s="29">
        <f t="shared" si="150"/>
        <v>0</v>
      </c>
      <c r="CG39" s="29">
        <f t="shared" si="151"/>
        <v>0</v>
      </c>
      <c r="CH39" s="29">
        <f t="shared" si="72"/>
        <v>0</v>
      </c>
      <c r="CI39" s="29">
        <f t="shared" si="152"/>
        <v>0</v>
      </c>
      <c r="CJ39" s="29">
        <f t="shared" si="153"/>
        <v>0</v>
      </c>
      <c r="CK39" s="458">
        <f t="shared" si="154"/>
        <v>0</v>
      </c>
      <c r="CL39" s="29">
        <f t="shared" si="73"/>
        <v>0</v>
      </c>
      <c r="CM39" s="29">
        <f t="shared" si="155"/>
        <v>0</v>
      </c>
      <c r="CN39" s="458">
        <f t="shared" si="156"/>
        <v>0</v>
      </c>
      <c r="CO39" s="29">
        <f t="shared" si="74"/>
        <v>0</v>
      </c>
      <c r="CP39" s="29">
        <f t="shared" si="157"/>
        <v>0</v>
      </c>
      <c r="CQ39" s="458">
        <f t="shared" si="158"/>
        <v>0</v>
      </c>
      <c r="CR39" s="29">
        <f t="shared" si="75"/>
        <v>0</v>
      </c>
      <c r="CS39" s="29">
        <f t="shared" si="76"/>
        <v>0</v>
      </c>
      <c r="CT39" s="29">
        <f t="shared" si="77"/>
        <v>0</v>
      </c>
      <c r="CU39" s="29">
        <f t="shared" si="78"/>
        <v>0</v>
      </c>
      <c r="CV39" s="458">
        <f t="shared" si="79"/>
        <v>0</v>
      </c>
      <c r="CW39" s="29">
        <f t="shared" si="80"/>
        <v>0</v>
      </c>
      <c r="CX39" s="29">
        <f t="shared" si="81"/>
        <v>0</v>
      </c>
      <c r="CY39" s="458">
        <f t="shared" si="82"/>
        <v>0</v>
      </c>
      <c r="CZ39" s="29">
        <f t="shared" si="83"/>
        <v>0</v>
      </c>
      <c r="DA39" s="29">
        <f t="shared" si="84"/>
        <v>0</v>
      </c>
      <c r="DB39" s="458">
        <f t="shared" si="85"/>
        <v>0</v>
      </c>
      <c r="DC39" s="29">
        <f t="shared" si="86"/>
        <v>0</v>
      </c>
    </row>
    <row r="40" spans="1:107">
      <c r="A40">
        <f t="shared" si="40"/>
        <v>37</v>
      </c>
      <c r="B40" s="33">
        <f t="shared" si="117"/>
        <v>0</v>
      </c>
      <c r="C40" s="357"/>
      <c r="D40" s="40"/>
      <c r="E40" s="48"/>
      <c r="F40" s="1"/>
      <c r="G40" s="208"/>
      <c r="H40" s="184"/>
      <c r="I40" s="184"/>
      <c r="J40" s="306"/>
      <c r="K40" s="184"/>
      <c r="L40" s="184"/>
      <c r="M40" s="201"/>
      <c r="N40" s="184"/>
      <c r="O40" s="184"/>
      <c r="P40" s="358"/>
      <c r="Q40" s="343">
        <f t="shared" si="102"/>
        <v>0</v>
      </c>
      <c r="R40" s="333">
        <f t="shared" si="103"/>
        <v>0</v>
      </c>
      <c r="S40" s="344">
        <f t="shared" si="104"/>
        <v>0</v>
      </c>
      <c r="T40" s="348">
        <f t="shared" si="111"/>
        <v>0</v>
      </c>
      <c r="U40" s="334">
        <f t="shared" si="112"/>
        <v>0</v>
      </c>
      <c r="V40" s="333">
        <f t="shared" si="113"/>
        <v>0</v>
      </c>
      <c r="W40" s="334">
        <f t="shared" si="114"/>
        <v>0</v>
      </c>
      <c r="X40" s="333">
        <f t="shared" si="115"/>
        <v>0</v>
      </c>
      <c r="Y40" s="403">
        <f t="shared" si="116"/>
        <v>0</v>
      </c>
      <c r="Z40" s="451">
        <f>IFERROR(VLOOKUP(C40,list!B$2:C$100,2,),)</f>
        <v>0</v>
      </c>
      <c r="AA40" s="451">
        <f>IFERROR(VLOOKUP(F40,list!G$1:H$60,2,),)</f>
        <v>0</v>
      </c>
      <c r="AB40" s="452">
        <f t="shared" si="93"/>
        <v>0</v>
      </c>
      <c r="AC40" s="453">
        <f t="shared" si="50"/>
        <v>0</v>
      </c>
      <c r="AD40" s="451">
        <f>IFERROR(VLOOKUP(AC40,list!I$2:J$12,2,),)</f>
        <v>0</v>
      </c>
      <c r="AE40" s="452">
        <f t="shared" si="51"/>
        <v>0</v>
      </c>
      <c r="AF40" s="451">
        <f t="shared" si="123"/>
        <v>0</v>
      </c>
      <c r="AG40" s="451">
        <f>IF(COUNTIF($C$4:C40,C40)&gt;1,0,1)</f>
        <v>1</v>
      </c>
      <c r="AH40" s="454">
        <f t="shared" si="98"/>
        <v>0</v>
      </c>
      <c r="AI40" s="451" t="str">
        <f t="shared" si="124"/>
        <v/>
      </c>
      <c r="AJ40" s="455" t="str">
        <f>IFERROR(VLOOKUP(AI40,list!A$1:B$100,2,),"")</f>
        <v/>
      </c>
      <c r="AK40" s="451">
        <f>IF(COUNTIF($AE$4:$AE40,$AE40)&gt;1,0,1)</f>
        <v>0</v>
      </c>
      <c r="AL40" s="451">
        <f t="shared" si="118"/>
        <v>0</v>
      </c>
      <c r="AM40" s="451" t="str">
        <f t="shared" si="125"/>
        <v/>
      </c>
      <c r="AN40" s="417">
        <f t="shared" si="159"/>
        <v>0</v>
      </c>
      <c r="AO40" s="420">
        <f t="shared" si="126"/>
        <v>0</v>
      </c>
      <c r="AP40" s="420">
        <f t="shared" si="127"/>
        <v>0</v>
      </c>
      <c r="AQ40" s="420">
        <f t="shared" si="128"/>
        <v>0</v>
      </c>
      <c r="AR40" s="420">
        <f t="shared" si="129"/>
        <v>0</v>
      </c>
      <c r="AS40" s="409">
        <f t="shared" si="130"/>
        <v>0</v>
      </c>
      <c r="AT40" s="422">
        <f t="shared" si="131"/>
        <v>0</v>
      </c>
      <c r="AU40" s="422">
        <f t="shared" si="132"/>
        <v>0</v>
      </c>
      <c r="AV40" s="409">
        <f t="shared" si="133"/>
        <v>0</v>
      </c>
      <c r="AW40" s="422">
        <f t="shared" si="134"/>
        <v>0</v>
      </c>
      <c r="AX40" s="422">
        <f t="shared" si="135"/>
        <v>0</v>
      </c>
      <c r="AY40" s="409">
        <f t="shared" si="136"/>
        <v>0</v>
      </c>
      <c r="AZ40" s="422">
        <f t="shared" si="53"/>
        <v>0</v>
      </c>
      <c r="BA40" s="422">
        <f t="shared" si="54"/>
        <v>0</v>
      </c>
      <c r="BB40" s="420">
        <f t="shared" si="99"/>
        <v>0</v>
      </c>
      <c r="BC40" s="413">
        <f t="shared" si="56"/>
        <v>0</v>
      </c>
      <c r="BD40" s="420">
        <f t="shared" si="100"/>
        <v>0</v>
      </c>
      <c r="BE40" s="409">
        <f t="shared" si="58"/>
        <v>0</v>
      </c>
      <c r="BF40" s="420">
        <f t="shared" si="101"/>
        <v>0</v>
      </c>
      <c r="BG40" s="409">
        <f t="shared" si="60"/>
        <v>0</v>
      </c>
      <c r="BH40" s="425" t="str">
        <f t="shared" si="137"/>
        <v/>
      </c>
      <c r="BI40" s="420">
        <f t="shared" si="160"/>
        <v>0</v>
      </c>
      <c r="BJ40" s="420">
        <f t="shared" si="62"/>
        <v>0</v>
      </c>
      <c r="BK40" s="420">
        <f t="shared" si="138"/>
        <v>0</v>
      </c>
      <c r="BL40" s="420">
        <f t="shared" si="139"/>
        <v>0</v>
      </c>
      <c r="BM40" s="413">
        <f t="shared" si="140"/>
        <v>0</v>
      </c>
      <c r="BN40" s="420">
        <f t="shared" si="141"/>
        <v>0</v>
      </c>
      <c r="BO40" s="420">
        <f t="shared" si="142"/>
        <v>0</v>
      </c>
      <c r="BP40" s="413">
        <f t="shared" si="143"/>
        <v>0</v>
      </c>
      <c r="BQ40" s="422">
        <f t="shared" si="144"/>
        <v>0</v>
      </c>
      <c r="BR40" s="422">
        <f t="shared" si="145"/>
        <v>0</v>
      </c>
      <c r="BS40" s="413">
        <f t="shared" si="146"/>
        <v>0</v>
      </c>
      <c r="BT40" s="420">
        <f t="shared" si="63"/>
        <v>0</v>
      </c>
      <c r="BU40" s="413">
        <f t="shared" si="64"/>
        <v>0</v>
      </c>
      <c r="BV40" s="420">
        <f t="shared" si="65"/>
        <v>0</v>
      </c>
      <c r="BW40" s="409">
        <f t="shared" si="66"/>
        <v>0</v>
      </c>
      <c r="BX40" s="420">
        <f t="shared" si="67"/>
        <v>0</v>
      </c>
      <c r="BY40" s="413">
        <f t="shared" si="68"/>
        <v>0</v>
      </c>
      <c r="BZ40" s="32" t="str">
        <f t="shared" si="121"/>
        <v/>
      </c>
      <c r="CA40">
        <f t="shared" si="70"/>
        <v>0</v>
      </c>
      <c r="CB40" s="32">
        <f t="shared" si="122"/>
        <v>0</v>
      </c>
      <c r="CC40">
        <f t="shared" si="147"/>
        <v>0</v>
      </c>
      <c r="CD40">
        <f t="shared" si="148"/>
        <v>0</v>
      </c>
      <c r="CE40">
        <f t="shared" si="149"/>
        <v>0</v>
      </c>
      <c r="CF40" s="29">
        <f t="shared" si="150"/>
        <v>0</v>
      </c>
      <c r="CG40" s="29">
        <f t="shared" si="151"/>
        <v>0</v>
      </c>
      <c r="CH40" s="29">
        <f t="shared" si="72"/>
        <v>0</v>
      </c>
      <c r="CI40" s="29">
        <f t="shared" si="152"/>
        <v>0</v>
      </c>
      <c r="CJ40" s="29">
        <f t="shared" si="153"/>
        <v>0</v>
      </c>
      <c r="CK40" s="458">
        <f t="shared" si="154"/>
        <v>0</v>
      </c>
      <c r="CL40" s="29">
        <f t="shared" si="73"/>
        <v>0</v>
      </c>
      <c r="CM40" s="29">
        <f t="shared" si="155"/>
        <v>0</v>
      </c>
      <c r="CN40" s="458">
        <f t="shared" si="156"/>
        <v>0</v>
      </c>
      <c r="CO40" s="29">
        <f t="shared" si="74"/>
        <v>0</v>
      </c>
      <c r="CP40" s="29">
        <f t="shared" si="157"/>
        <v>0</v>
      </c>
      <c r="CQ40" s="458">
        <f t="shared" si="158"/>
        <v>0</v>
      </c>
      <c r="CR40" s="29">
        <f t="shared" si="75"/>
        <v>0</v>
      </c>
      <c r="CS40" s="29">
        <f t="shared" si="76"/>
        <v>0</v>
      </c>
      <c r="CT40" s="29">
        <f t="shared" si="77"/>
        <v>0</v>
      </c>
      <c r="CU40" s="29">
        <f t="shared" si="78"/>
        <v>0</v>
      </c>
      <c r="CV40" s="458">
        <f t="shared" si="79"/>
        <v>0</v>
      </c>
      <c r="CW40" s="29">
        <f t="shared" si="80"/>
        <v>0</v>
      </c>
      <c r="CX40" s="29">
        <f t="shared" si="81"/>
        <v>0</v>
      </c>
      <c r="CY40" s="458">
        <f t="shared" si="82"/>
        <v>0</v>
      </c>
      <c r="CZ40" s="29">
        <f t="shared" si="83"/>
        <v>0</v>
      </c>
      <c r="DA40" s="29">
        <f t="shared" si="84"/>
        <v>0</v>
      </c>
      <c r="DB40" s="458">
        <f t="shared" si="85"/>
        <v>0</v>
      </c>
      <c r="DC40" s="29">
        <f t="shared" si="86"/>
        <v>0</v>
      </c>
    </row>
    <row r="41" spans="1:107">
      <c r="A41">
        <f t="shared" si="40"/>
        <v>38</v>
      </c>
      <c r="B41" s="33">
        <f t="shared" si="117"/>
        <v>0</v>
      </c>
      <c r="C41" s="357"/>
      <c r="D41" s="40"/>
      <c r="E41" s="48"/>
      <c r="F41" s="1"/>
      <c r="G41" s="208"/>
      <c r="H41" s="184"/>
      <c r="I41" s="184"/>
      <c r="J41" s="306"/>
      <c r="K41" s="184"/>
      <c r="L41" s="184"/>
      <c r="M41" s="201"/>
      <c r="N41" s="184"/>
      <c r="O41" s="184"/>
      <c r="P41" s="358"/>
      <c r="Q41" s="343">
        <f t="shared" si="102"/>
        <v>0</v>
      </c>
      <c r="R41" s="333">
        <f t="shared" si="103"/>
        <v>0</v>
      </c>
      <c r="S41" s="344">
        <f t="shared" si="104"/>
        <v>0</v>
      </c>
      <c r="T41" s="348">
        <f t="shared" si="111"/>
        <v>0</v>
      </c>
      <c r="U41" s="334">
        <f t="shared" si="112"/>
        <v>0</v>
      </c>
      <c r="V41" s="333">
        <f t="shared" si="113"/>
        <v>0</v>
      </c>
      <c r="W41" s="334">
        <f t="shared" si="114"/>
        <v>0</v>
      </c>
      <c r="X41" s="333">
        <f t="shared" si="115"/>
        <v>0</v>
      </c>
      <c r="Y41" s="403">
        <f t="shared" si="116"/>
        <v>0</v>
      </c>
      <c r="Z41" s="451">
        <f>IFERROR(VLOOKUP(C41,list!B$2:C$100,2,),)</f>
        <v>0</v>
      </c>
      <c r="AA41" s="451">
        <f>IFERROR(VLOOKUP(F41,list!G$1:H$60,2,),)</f>
        <v>0</v>
      </c>
      <c r="AB41" s="452">
        <f t="shared" si="93"/>
        <v>0</v>
      </c>
      <c r="AC41" s="453">
        <f t="shared" si="50"/>
        <v>0</v>
      </c>
      <c r="AD41" s="451">
        <f>IFERROR(VLOOKUP(AC41,list!I$2:J$12,2,),)</f>
        <v>0</v>
      </c>
      <c r="AE41" s="452">
        <f t="shared" si="51"/>
        <v>0</v>
      </c>
      <c r="AF41" s="451">
        <f t="shared" si="123"/>
        <v>0</v>
      </c>
      <c r="AG41" s="451">
        <f>IF(COUNTIF($C$4:C41,C41)&gt;1,0,1)</f>
        <v>1</v>
      </c>
      <c r="AH41" s="454">
        <f t="shared" si="98"/>
        <v>0</v>
      </c>
      <c r="AI41" s="451" t="str">
        <f t="shared" si="124"/>
        <v/>
      </c>
      <c r="AJ41" s="455" t="str">
        <f>IFERROR(VLOOKUP(AI41,list!A$1:B$100,2,),"")</f>
        <v/>
      </c>
      <c r="AK41" s="451">
        <f>IF(COUNTIF($AE$4:$AE41,$AE41)&gt;1,0,1)</f>
        <v>0</v>
      </c>
      <c r="AL41" s="451">
        <f t="shared" si="118"/>
        <v>0</v>
      </c>
      <c r="AM41" s="451" t="str">
        <f t="shared" si="125"/>
        <v/>
      </c>
      <c r="AN41" s="417">
        <f t="shared" si="159"/>
        <v>0</v>
      </c>
      <c r="AO41" s="420">
        <f t="shared" si="126"/>
        <v>0</v>
      </c>
      <c r="AP41" s="420">
        <f t="shared" si="127"/>
        <v>0</v>
      </c>
      <c r="AQ41" s="420">
        <f t="shared" si="128"/>
        <v>0</v>
      </c>
      <c r="AR41" s="420">
        <f t="shared" si="129"/>
        <v>0</v>
      </c>
      <c r="AS41" s="409">
        <f t="shared" si="130"/>
        <v>0</v>
      </c>
      <c r="AT41" s="422">
        <f t="shared" si="131"/>
        <v>0</v>
      </c>
      <c r="AU41" s="422">
        <f t="shared" si="132"/>
        <v>0</v>
      </c>
      <c r="AV41" s="409">
        <f t="shared" si="133"/>
        <v>0</v>
      </c>
      <c r="AW41" s="422">
        <f t="shared" si="134"/>
        <v>0</v>
      </c>
      <c r="AX41" s="422">
        <f t="shared" si="135"/>
        <v>0</v>
      </c>
      <c r="AY41" s="409">
        <f t="shared" si="136"/>
        <v>0</v>
      </c>
      <c r="AZ41" s="422">
        <f t="shared" si="53"/>
        <v>0</v>
      </c>
      <c r="BA41" s="422">
        <f t="shared" si="54"/>
        <v>0</v>
      </c>
      <c r="BB41" s="420">
        <f t="shared" si="99"/>
        <v>0</v>
      </c>
      <c r="BC41" s="413">
        <f t="shared" si="56"/>
        <v>0</v>
      </c>
      <c r="BD41" s="420">
        <f t="shared" si="100"/>
        <v>0</v>
      </c>
      <c r="BE41" s="409">
        <f t="shared" si="58"/>
        <v>0</v>
      </c>
      <c r="BF41" s="420">
        <f t="shared" si="101"/>
        <v>0</v>
      </c>
      <c r="BG41" s="409">
        <f t="shared" si="60"/>
        <v>0</v>
      </c>
      <c r="BH41" s="425" t="str">
        <f t="shared" si="137"/>
        <v/>
      </c>
      <c r="BI41" s="420">
        <f t="shared" si="160"/>
        <v>0</v>
      </c>
      <c r="BJ41" s="420">
        <f t="shared" si="62"/>
        <v>0</v>
      </c>
      <c r="BK41" s="420">
        <f t="shared" si="138"/>
        <v>0</v>
      </c>
      <c r="BL41" s="420">
        <f t="shared" si="139"/>
        <v>0</v>
      </c>
      <c r="BM41" s="413">
        <f t="shared" si="140"/>
        <v>0</v>
      </c>
      <c r="BN41" s="420">
        <f t="shared" si="141"/>
        <v>0</v>
      </c>
      <c r="BO41" s="420">
        <f t="shared" si="142"/>
        <v>0</v>
      </c>
      <c r="BP41" s="413">
        <f t="shared" si="143"/>
        <v>0</v>
      </c>
      <c r="BQ41" s="422">
        <f t="shared" si="144"/>
        <v>0</v>
      </c>
      <c r="BR41" s="422">
        <f t="shared" si="145"/>
        <v>0</v>
      </c>
      <c r="BS41" s="413">
        <f t="shared" si="146"/>
        <v>0</v>
      </c>
      <c r="BT41" s="420">
        <f t="shared" si="63"/>
        <v>0</v>
      </c>
      <c r="BU41" s="413">
        <f t="shared" si="64"/>
        <v>0</v>
      </c>
      <c r="BV41" s="420">
        <f t="shared" si="65"/>
        <v>0</v>
      </c>
      <c r="BW41" s="409">
        <f t="shared" si="66"/>
        <v>0</v>
      </c>
      <c r="BX41" s="420">
        <f t="shared" si="67"/>
        <v>0</v>
      </c>
      <c r="BY41" s="413">
        <f t="shared" si="68"/>
        <v>0</v>
      </c>
      <c r="BZ41" s="32" t="str">
        <f t="shared" si="121"/>
        <v/>
      </c>
      <c r="CA41">
        <f t="shared" si="70"/>
        <v>0</v>
      </c>
      <c r="CB41" s="32">
        <f t="shared" si="122"/>
        <v>0</v>
      </c>
      <c r="CC41">
        <f t="shared" si="147"/>
        <v>0</v>
      </c>
      <c r="CD41">
        <f t="shared" si="148"/>
        <v>0</v>
      </c>
      <c r="CE41">
        <f t="shared" si="149"/>
        <v>0</v>
      </c>
      <c r="CF41" s="29">
        <f t="shared" si="150"/>
        <v>0</v>
      </c>
      <c r="CG41" s="29">
        <f t="shared" si="151"/>
        <v>0</v>
      </c>
      <c r="CH41" s="29">
        <f t="shared" si="72"/>
        <v>0</v>
      </c>
      <c r="CI41" s="29">
        <f t="shared" si="152"/>
        <v>0</v>
      </c>
      <c r="CJ41" s="29">
        <f t="shared" si="153"/>
        <v>0</v>
      </c>
      <c r="CK41" s="458">
        <f t="shared" si="154"/>
        <v>0</v>
      </c>
      <c r="CL41" s="29">
        <f t="shared" si="73"/>
        <v>0</v>
      </c>
      <c r="CM41" s="29">
        <f t="shared" si="155"/>
        <v>0</v>
      </c>
      <c r="CN41" s="458">
        <f t="shared" si="156"/>
        <v>0</v>
      </c>
      <c r="CO41" s="29">
        <f t="shared" si="74"/>
        <v>0</v>
      </c>
      <c r="CP41" s="29">
        <f t="shared" si="157"/>
        <v>0</v>
      </c>
      <c r="CQ41" s="458">
        <f t="shared" si="158"/>
        <v>0</v>
      </c>
      <c r="CR41" s="29">
        <f t="shared" si="75"/>
        <v>0</v>
      </c>
      <c r="CS41" s="29">
        <f t="shared" si="76"/>
        <v>0</v>
      </c>
      <c r="CT41" s="29">
        <f t="shared" si="77"/>
        <v>0</v>
      </c>
      <c r="CU41" s="29">
        <f t="shared" si="78"/>
        <v>0</v>
      </c>
      <c r="CV41" s="458">
        <f t="shared" si="79"/>
        <v>0</v>
      </c>
      <c r="CW41" s="29">
        <f t="shared" si="80"/>
        <v>0</v>
      </c>
      <c r="CX41" s="29">
        <f t="shared" si="81"/>
        <v>0</v>
      </c>
      <c r="CY41" s="458">
        <f t="shared" si="82"/>
        <v>0</v>
      </c>
      <c r="CZ41" s="29">
        <f t="shared" si="83"/>
        <v>0</v>
      </c>
      <c r="DA41" s="29">
        <f t="shared" si="84"/>
        <v>0</v>
      </c>
      <c r="DB41" s="458">
        <f t="shared" si="85"/>
        <v>0</v>
      </c>
      <c r="DC41" s="29">
        <f t="shared" si="86"/>
        <v>0</v>
      </c>
    </row>
    <row r="42" spans="1:107">
      <c r="A42">
        <f t="shared" si="40"/>
        <v>39</v>
      </c>
      <c r="B42" s="33">
        <f t="shared" si="117"/>
        <v>0</v>
      </c>
      <c r="C42" s="357"/>
      <c r="D42" s="40"/>
      <c r="E42" s="48"/>
      <c r="F42" s="1"/>
      <c r="G42" s="208"/>
      <c r="H42" s="184"/>
      <c r="I42" s="184"/>
      <c r="J42" s="306"/>
      <c r="K42" s="184"/>
      <c r="L42" s="184"/>
      <c r="M42" s="201"/>
      <c r="N42" s="184"/>
      <c r="O42" s="184"/>
      <c r="P42" s="358"/>
      <c r="Q42" s="343">
        <f t="shared" si="102"/>
        <v>0</v>
      </c>
      <c r="R42" s="333">
        <f t="shared" si="103"/>
        <v>0</v>
      </c>
      <c r="S42" s="344">
        <f t="shared" si="104"/>
        <v>0</v>
      </c>
      <c r="T42" s="348">
        <f t="shared" si="111"/>
        <v>0</v>
      </c>
      <c r="U42" s="334">
        <f t="shared" si="112"/>
        <v>0</v>
      </c>
      <c r="V42" s="333">
        <f t="shared" si="113"/>
        <v>0</v>
      </c>
      <c r="W42" s="334">
        <f t="shared" si="114"/>
        <v>0</v>
      </c>
      <c r="X42" s="333">
        <f t="shared" si="115"/>
        <v>0</v>
      </c>
      <c r="Y42" s="403">
        <f t="shared" si="116"/>
        <v>0</v>
      </c>
      <c r="Z42" s="451">
        <f>IFERROR(VLOOKUP(C42,list!B$2:C$100,2,),)</f>
        <v>0</v>
      </c>
      <c r="AA42" s="451">
        <f>IFERROR(VLOOKUP(F42,list!G$1:H$60,2,),)</f>
        <v>0</v>
      </c>
      <c r="AB42" s="452">
        <f t="shared" si="93"/>
        <v>0</v>
      </c>
      <c r="AC42" s="453">
        <f t="shared" si="50"/>
        <v>0</v>
      </c>
      <c r="AD42" s="451">
        <f>IFERROR(VLOOKUP(AC42,list!I$2:J$12,2,),)</f>
        <v>0</v>
      </c>
      <c r="AE42" s="452">
        <f t="shared" si="51"/>
        <v>0</v>
      </c>
      <c r="AF42" s="451">
        <f t="shared" si="123"/>
        <v>0</v>
      </c>
      <c r="AG42" s="451">
        <f>IF(COUNTIF($C$4:C42,C42)&gt;1,0,1)</f>
        <v>1</v>
      </c>
      <c r="AH42" s="454">
        <f t="shared" si="98"/>
        <v>0</v>
      </c>
      <c r="AI42" s="451" t="str">
        <f t="shared" si="124"/>
        <v/>
      </c>
      <c r="AJ42" s="455" t="str">
        <f>IFERROR(VLOOKUP(AI42,list!A$1:B$100,2,),"")</f>
        <v/>
      </c>
      <c r="AK42" s="451">
        <f>IF(COUNTIF($AE$4:$AE42,$AE42)&gt;1,0,1)</f>
        <v>0</v>
      </c>
      <c r="AL42" s="451">
        <f t="shared" si="118"/>
        <v>0</v>
      </c>
      <c r="AM42" s="451" t="str">
        <f t="shared" si="125"/>
        <v/>
      </c>
      <c r="AN42" s="417">
        <f t="shared" si="159"/>
        <v>0</v>
      </c>
      <c r="AO42" s="420">
        <f t="shared" si="126"/>
        <v>0</v>
      </c>
      <c r="AP42" s="420">
        <f t="shared" si="127"/>
        <v>0</v>
      </c>
      <c r="AQ42" s="420">
        <f t="shared" si="128"/>
        <v>0</v>
      </c>
      <c r="AR42" s="420">
        <f t="shared" si="129"/>
        <v>0</v>
      </c>
      <c r="AS42" s="409">
        <f t="shared" si="130"/>
        <v>0</v>
      </c>
      <c r="AT42" s="422">
        <f t="shared" si="131"/>
        <v>0</v>
      </c>
      <c r="AU42" s="422">
        <f t="shared" si="132"/>
        <v>0</v>
      </c>
      <c r="AV42" s="409">
        <f t="shared" si="133"/>
        <v>0</v>
      </c>
      <c r="AW42" s="422">
        <f t="shared" si="134"/>
        <v>0</v>
      </c>
      <c r="AX42" s="422">
        <f t="shared" si="135"/>
        <v>0</v>
      </c>
      <c r="AY42" s="409">
        <f t="shared" si="136"/>
        <v>0</v>
      </c>
      <c r="AZ42" s="422">
        <f t="shared" si="53"/>
        <v>0</v>
      </c>
      <c r="BA42" s="422">
        <f t="shared" si="54"/>
        <v>0</v>
      </c>
      <c r="BB42" s="420">
        <f t="shared" si="99"/>
        <v>0</v>
      </c>
      <c r="BC42" s="413">
        <f t="shared" si="56"/>
        <v>0</v>
      </c>
      <c r="BD42" s="420">
        <f t="shared" si="100"/>
        <v>0</v>
      </c>
      <c r="BE42" s="409">
        <f t="shared" si="58"/>
        <v>0</v>
      </c>
      <c r="BF42" s="420">
        <f t="shared" si="101"/>
        <v>0</v>
      </c>
      <c r="BG42" s="409">
        <f t="shared" si="60"/>
        <v>0</v>
      </c>
      <c r="BH42" s="425" t="str">
        <f t="shared" si="137"/>
        <v/>
      </c>
      <c r="BI42" s="420">
        <f t="shared" si="160"/>
        <v>0</v>
      </c>
      <c r="BJ42" s="420">
        <f t="shared" si="62"/>
        <v>0</v>
      </c>
      <c r="BK42" s="420">
        <f t="shared" si="138"/>
        <v>0</v>
      </c>
      <c r="BL42" s="420">
        <f t="shared" si="139"/>
        <v>0</v>
      </c>
      <c r="BM42" s="413">
        <f t="shared" si="140"/>
        <v>0</v>
      </c>
      <c r="BN42" s="420">
        <f t="shared" si="141"/>
        <v>0</v>
      </c>
      <c r="BO42" s="420">
        <f t="shared" si="142"/>
        <v>0</v>
      </c>
      <c r="BP42" s="413">
        <f t="shared" si="143"/>
        <v>0</v>
      </c>
      <c r="BQ42" s="422">
        <f t="shared" si="144"/>
        <v>0</v>
      </c>
      <c r="BR42" s="422">
        <f t="shared" si="145"/>
        <v>0</v>
      </c>
      <c r="BS42" s="413">
        <f t="shared" si="146"/>
        <v>0</v>
      </c>
      <c r="BT42" s="420">
        <f t="shared" si="63"/>
        <v>0</v>
      </c>
      <c r="BU42" s="413">
        <f t="shared" si="64"/>
        <v>0</v>
      </c>
      <c r="BV42" s="420">
        <f t="shared" si="65"/>
        <v>0</v>
      </c>
      <c r="BW42" s="409">
        <f t="shared" si="66"/>
        <v>0</v>
      </c>
      <c r="BX42" s="420">
        <f t="shared" si="67"/>
        <v>0</v>
      </c>
      <c r="BY42" s="413">
        <f t="shared" si="68"/>
        <v>0</v>
      </c>
      <c r="BZ42" s="32" t="str">
        <f t="shared" si="121"/>
        <v/>
      </c>
      <c r="CA42">
        <f t="shared" si="70"/>
        <v>0</v>
      </c>
      <c r="CB42" s="32">
        <f t="shared" si="122"/>
        <v>0</v>
      </c>
      <c r="CC42">
        <f t="shared" si="147"/>
        <v>0</v>
      </c>
      <c r="CD42">
        <f t="shared" si="148"/>
        <v>0</v>
      </c>
      <c r="CE42">
        <f t="shared" si="149"/>
        <v>0</v>
      </c>
      <c r="CF42" s="29">
        <f t="shared" si="150"/>
        <v>0</v>
      </c>
      <c r="CG42" s="29">
        <f t="shared" si="151"/>
        <v>0</v>
      </c>
      <c r="CH42" s="29">
        <f t="shared" si="72"/>
        <v>0</v>
      </c>
      <c r="CI42" s="29">
        <f t="shared" si="152"/>
        <v>0</v>
      </c>
      <c r="CJ42" s="29">
        <f t="shared" si="153"/>
        <v>0</v>
      </c>
      <c r="CK42" s="458">
        <f t="shared" si="154"/>
        <v>0</v>
      </c>
      <c r="CL42" s="29">
        <f t="shared" si="73"/>
        <v>0</v>
      </c>
      <c r="CM42" s="29">
        <f t="shared" si="155"/>
        <v>0</v>
      </c>
      <c r="CN42" s="458">
        <f t="shared" si="156"/>
        <v>0</v>
      </c>
      <c r="CO42" s="29">
        <f t="shared" si="74"/>
        <v>0</v>
      </c>
      <c r="CP42" s="29">
        <f t="shared" si="157"/>
        <v>0</v>
      </c>
      <c r="CQ42" s="458">
        <f t="shared" si="158"/>
        <v>0</v>
      </c>
      <c r="CR42" s="29">
        <f t="shared" si="75"/>
        <v>0</v>
      </c>
      <c r="CS42" s="29">
        <f t="shared" si="76"/>
        <v>0</v>
      </c>
      <c r="CT42" s="29">
        <f t="shared" si="77"/>
        <v>0</v>
      </c>
      <c r="CU42" s="29">
        <f t="shared" si="78"/>
        <v>0</v>
      </c>
      <c r="CV42" s="458">
        <f t="shared" si="79"/>
        <v>0</v>
      </c>
      <c r="CW42" s="29">
        <f t="shared" si="80"/>
        <v>0</v>
      </c>
      <c r="CX42" s="29">
        <f t="shared" si="81"/>
        <v>0</v>
      </c>
      <c r="CY42" s="458">
        <f t="shared" si="82"/>
        <v>0</v>
      </c>
      <c r="CZ42" s="29">
        <f t="shared" si="83"/>
        <v>0</v>
      </c>
      <c r="DA42" s="29">
        <f t="shared" si="84"/>
        <v>0</v>
      </c>
      <c r="DB42" s="458">
        <f t="shared" si="85"/>
        <v>0</v>
      </c>
      <c r="DC42" s="29">
        <f t="shared" si="86"/>
        <v>0</v>
      </c>
    </row>
    <row r="43" spans="1:107">
      <c r="A43">
        <f t="shared" si="40"/>
        <v>40</v>
      </c>
      <c r="B43" s="33">
        <f t="shared" si="117"/>
        <v>0</v>
      </c>
      <c r="C43" s="357"/>
      <c r="D43" s="40"/>
      <c r="E43" s="48"/>
      <c r="F43" s="1"/>
      <c r="G43" s="208"/>
      <c r="H43" s="184"/>
      <c r="I43" s="184"/>
      <c r="J43" s="306"/>
      <c r="K43" s="184"/>
      <c r="L43" s="184"/>
      <c r="M43" s="201"/>
      <c r="N43" s="184"/>
      <c r="O43" s="184"/>
      <c r="P43" s="358"/>
      <c r="Q43" s="343">
        <f t="shared" si="102"/>
        <v>0</v>
      </c>
      <c r="R43" s="333">
        <f t="shared" si="103"/>
        <v>0</v>
      </c>
      <c r="S43" s="344">
        <f t="shared" si="104"/>
        <v>0</v>
      </c>
      <c r="T43" s="348">
        <f t="shared" si="111"/>
        <v>0</v>
      </c>
      <c r="U43" s="334">
        <f t="shared" si="112"/>
        <v>0</v>
      </c>
      <c r="V43" s="333">
        <f t="shared" si="113"/>
        <v>0</v>
      </c>
      <c r="W43" s="334">
        <f t="shared" si="114"/>
        <v>0</v>
      </c>
      <c r="X43" s="333">
        <f t="shared" si="115"/>
        <v>0</v>
      </c>
      <c r="Y43" s="403">
        <f t="shared" si="116"/>
        <v>0</v>
      </c>
      <c r="Z43" s="451">
        <f>IFERROR(VLOOKUP(C43,list!B$2:C$100,2,),)</f>
        <v>0</v>
      </c>
      <c r="AA43" s="451">
        <f>IFERROR(VLOOKUP(F43,list!G$1:H$60,2,),)</f>
        <v>0</v>
      </c>
      <c r="AB43" s="452">
        <f t="shared" si="93"/>
        <v>0</v>
      </c>
      <c r="AC43" s="453">
        <f t="shared" si="50"/>
        <v>0</v>
      </c>
      <c r="AD43" s="451">
        <f>IFERROR(VLOOKUP(AC43,list!I$2:J$12,2,),)</f>
        <v>0</v>
      </c>
      <c r="AE43" s="452">
        <f t="shared" si="51"/>
        <v>0</v>
      </c>
      <c r="AF43" s="451">
        <f t="shared" si="123"/>
        <v>0</v>
      </c>
      <c r="AG43" s="451">
        <f>IF(COUNTIF($C$4:C43,C43)&gt;1,0,1)</f>
        <v>1</v>
      </c>
      <c r="AH43" s="454">
        <f t="shared" si="98"/>
        <v>0</v>
      </c>
      <c r="AI43" s="451" t="str">
        <f t="shared" si="124"/>
        <v/>
      </c>
      <c r="AJ43" s="455" t="str">
        <f>IFERROR(VLOOKUP(AI43,list!A$1:B$100,2,),"")</f>
        <v/>
      </c>
      <c r="AK43" s="451">
        <f>IF(COUNTIF($AE$4:$AE43,$AE43)&gt;1,0,1)</f>
        <v>0</v>
      </c>
      <c r="AL43" s="451">
        <f t="shared" si="118"/>
        <v>0</v>
      </c>
      <c r="AM43" s="451" t="str">
        <f t="shared" si="125"/>
        <v/>
      </c>
      <c r="AN43" s="417">
        <f t="shared" si="159"/>
        <v>0</v>
      </c>
      <c r="AO43" s="420">
        <f t="shared" si="126"/>
        <v>0</v>
      </c>
      <c r="AP43" s="420">
        <f t="shared" si="127"/>
        <v>0</v>
      </c>
      <c r="AQ43" s="420">
        <f t="shared" si="128"/>
        <v>0</v>
      </c>
      <c r="AR43" s="420">
        <f t="shared" si="129"/>
        <v>0</v>
      </c>
      <c r="AS43" s="409">
        <f t="shared" si="130"/>
        <v>0</v>
      </c>
      <c r="AT43" s="422">
        <f t="shared" si="131"/>
        <v>0</v>
      </c>
      <c r="AU43" s="422">
        <f t="shared" si="132"/>
        <v>0</v>
      </c>
      <c r="AV43" s="409">
        <f t="shared" si="133"/>
        <v>0</v>
      </c>
      <c r="AW43" s="422">
        <f t="shared" si="134"/>
        <v>0</v>
      </c>
      <c r="AX43" s="422">
        <f t="shared" si="135"/>
        <v>0</v>
      </c>
      <c r="AY43" s="409">
        <f t="shared" si="136"/>
        <v>0</v>
      </c>
      <c r="AZ43" s="422">
        <f t="shared" si="53"/>
        <v>0</v>
      </c>
      <c r="BA43" s="422">
        <f t="shared" si="54"/>
        <v>0</v>
      </c>
      <c r="BB43" s="420">
        <f t="shared" si="99"/>
        <v>0</v>
      </c>
      <c r="BC43" s="413">
        <f t="shared" si="56"/>
        <v>0</v>
      </c>
      <c r="BD43" s="420">
        <f t="shared" si="100"/>
        <v>0</v>
      </c>
      <c r="BE43" s="409">
        <f t="shared" si="58"/>
        <v>0</v>
      </c>
      <c r="BF43" s="420">
        <f t="shared" si="101"/>
        <v>0</v>
      </c>
      <c r="BG43" s="409">
        <f t="shared" si="60"/>
        <v>0</v>
      </c>
      <c r="BH43" s="425" t="str">
        <f t="shared" si="137"/>
        <v/>
      </c>
      <c r="BI43" s="420">
        <f t="shared" si="160"/>
        <v>0</v>
      </c>
      <c r="BJ43" s="420">
        <f t="shared" si="62"/>
        <v>0</v>
      </c>
      <c r="BK43" s="420">
        <f t="shared" si="138"/>
        <v>0</v>
      </c>
      <c r="BL43" s="420">
        <f t="shared" si="139"/>
        <v>0</v>
      </c>
      <c r="BM43" s="413">
        <f t="shared" si="140"/>
        <v>0</v>
      </c>
      <c r="BN43" s="420">
        <f t="shared" si="141"/>
        <v>0</v>
      </c>
      <c r="BO43" s="420">
        <f t="shared" si="142"/>
        <v>0</v>
      </c>
      <c r="BP43" s="413">
        <f t="shared" si="143"/>
        <v>0</v>
      </c>
      <c r="BQ43" s="422">
        <f t="shared" si="144"/>
        <v>0</v>
      </c>
      <c r="BR43" s="422">
        <f t="shared" si="145"/>
        <v>0</v>
      </c>
      <c r="BS43" s="413">
        <f t="shared" si="146"/>
        <v>0</v>
      </c>
      <c r="BT43" s="420">
        <f t="shared" si="63"/>
        <v>0</v>
      </c>
      <c r="BU43" s="413">
        <f t="shared" si="64"/>
        <v>0</v>
      </c>
      <c r="BV43" s="420">
        <f t="shared" si="65"/>
        <v>0</v>
      </c>
      <c r="BW43" s="409">
        <f t="shared" si="66"/>
        <v>0</v>
      </c>
      <c r="BX43" s="420">
        <f t="shared" si="67"/>
        <v>0</v>
      </c>
      <c r="BY43" s="413">
        <f t="shared" si="68"/>
        <v>0</v>
      </c>
      <c r="BZ43" s="32" t="str">
        <f t="shared" si="121"/>
        <v/>
      </c>
      <c r="CA43">
        <f t="shared" si="70"/>
        <v>0</v>
      </c>
      <c r="CB43" s="32">
        <f t="shared" si="122"/>
        <v>0</v>
      </c>
      <c r="CC43">
        <f t="shared" si="147"/>
        <v>0</v>
      </c>
      <c r="CD43">
        <f t="shared" si="148"/>
        <v>0</v>
      </c>
      <c r="CE43">
        <f t="shared" si="149"/>
        <v>0</v>
      </c>
      <c r="CF43" s="29">
        <f t="shared" si="150"/>
        <v>0</v>
      </c>
      <c r="CG43" s="29">
        <f t="shared" si="151"/>
        <v>0</v>
      </c>
      <c r="CH43" s="29">
        <f t="shared" si="72"/>
        <v>0</v>
      </c>
      <c r="CI43" s="29">
        <f t="shared" si="152"/>
        <v>0</v>
      </c>
      <c r="CJ43" s="29">
        <f t="shared" si="153"/>
        <v>0</v>
      </c>
      <c r="CK43" s="458">
        <f t="shared" si="154"/>
        <v>0</v>
      </c>
      <c r="CL43" s="29">
        <f t="shared" si="73"/>
        <v>0</v>
      </c>
      <c r="CM43" s="29">
        <f t="shared" si="155"/>
        <v>0</v>
      </c>
      <c r="CN43" s="458">
        <f t="shared" si="156"/>
        <v>0</v>
      </c>
      <c r="CO43" s="29">
        <f t="shared" si="74"/>
        <v>0</v>
      </c>
      <c r="CP43" s="29">
        <f t="shared" si="157"/>
        <v>0</v>
      </c>
      <c r="CQ43" s="458">
        <f t="shared" si="158"/>
        <v>0</v>
      </c>
      <c r="CR43" s="29">
        <f t="shared" si="75"/>
        <v>0</v>
      </c>
      <c r="CS43" s="29">
        <f t="shared" si="76"/>
        <v>0</v>
      </c>
      <c r="CT43" s="29">
        <f t="shared" si="77"/>
        <v>0</v>
      </c>
      <c r="CU43" s="29">
        <f t="shared" si="78"/>
        <v>0</v>
      </c>
      <c r="CV43" s="458">
        <f t="shared" si="79"/>
        <v>0</v>
      </c>
      <c r="CW43" s="29">
        <f t="shared" si="80"/>
        <v>0</v>
      </c>
      <c r="CX43" s="29">
        <f t="shared" si="81"/>
        <v>0</v>
      </c>
      <c r="CY43" s="458">
        <f t="shared" si="82"/>
        <v>0</v>
      </c>
      <c r="CZ43" s="29">
        <f t="shared" si="83"/>
        <v>0</v>
      </c>
      <c r="DA43" s="29">
        <f t="shared" si="84"/>
        <v>0</v>
      </c>
      <c r="DB43" s="458">
        <f t="shared" si="85"/>
        <v>0</v>
      </c>
      <c r="DC43" s="29">
        <f t="shared" si="86"/>
        <v>0</v>
      </c>
    </row>
    <row r="44" spans="1:107">
      <c r="A44">
        <f t="shared" si="40"/>
        <v>41</v>
      </c>
      <c r="B44" s="33">
        <f t="shared" si="117"/>
        <v>0</v>
      </c>
      <c r="C44" s="357"/>
      <c r="D44" s="40"/>
      <c r="E44" s="48"/>
      <c r="F44" s="1"/>
      <c r="G44" s="208"/>
      <c r="H44" s="184"/>
      <c r="I44" s="184"/>
      <c r="J44" s="306"/>
      <c r="K44" s="184"/>
      <c r="L44" s="184"/>
      <c r="M44" s="201"/>
      <c r="N44" s="184"/>
      <c r="O44" s="184"/>
      <c r="P44" s="358"/>
      <c r="Q44" s="343">
        <f t="shared" si="102"/>
        <v>0</v>
      </c>
      <c r="R44" s="333">
        <f t="shared" si="103"/>
        <v>0</v>
      </c>
      <c r="S44" s="344">
        <f t="shared" si="104"/>
        <v>0</v>
      </c>
      <c r="T44" s="348">
        <f t="shared" si="111"/>
        <v>0</v>
      </c>
      <c r="U44" s="334">
        <f t="shared" si="112"/>
        <v>0</v>
      </c>
      <c r="V44" s="333">
        <f t="shared" si="113"/>
        <v>0</v>
      </c>
      <c r="W44" s="334">
        <f t="shared" si="114"/>
        <v>0</v>
      </c>
      <c r="X44" s="333">
        <f t="shared" si="115"/>
        <v>0</v>
      </c>
      <c r="Y44" s="403">
        <f t="shared" si="116"/>
        <v>0</v>
      </c>
      <c r="Z44" s="451">
        <f>IFERROR(VLOOKUP(C44,list!B$2:C$100,2,),)</f>
        <v>0</v>
      </c>
      <c r="AA44" s="451">
        <f>IFERROR(VLOOKUP(F44,list!G$1:H$60,2,),)</f>
        <v>0</v>
      </c>
      <c r="AB44" s="452">
        <f t="shared" si="93"/>
        <v>0</v>
      </c>
      <c r="AC44" s="453">
        <f t="shared" si="50"/>
        <v>0</v>
      </c>
      <c r="AD44" s="451">
        <f>IFERROR(VLOOKUP(AC44,list!I$2:J$12,2,),)</f>
        <v>0</v>
      </c>
      <c r="AE44" s="452">
        <f t="shared" si="51"/>
        <v>0</v>
      </c>
      <c r="AF44" s="451">
        <f t="shared" si="123"/>
        <v>0</v>
      </c>
      <c r="AG44" s="451">
        <f>IF(COUNTIF($C$4:C44,C44)&gt;1,0,1)</f>
        <v>1</v>
      </c>
      <c r="AH44" s="454">
        <f t="shared" si="98"/>
        <v>0</v>
      </c>
      <c r="AI44" s="451" t="str">
        <f t="shared" si="124"/>
        <v/>
      </c>
      <c r="AJ44" s="455" t="str">
        <f>IFERROR(VLOOKUP(AI44,list!A$1:B$100,2,),"")</f>
        <v/>
      </c>
      <c r="AK44" s="451">
        <f>IF(COUNTIF($AE$4:$AE44,$AE44)&gt;1,0,1)</f>
        <v>0</v>
      </c>
      <c r="AL44" s="451">
        <f t="shared" si="118"/>
        <v>0</v>
      </c>
      <c r="AM44" s="451" t="str">
        <f t="shared" si="125"/>
        <v/>
      </c>
      <c r="AN44" s="417">
        <f t="shared" si="159"/>
        <v>0</v>
      </c>
      <c r="AO44" s="420">
        <f t="shared" si="126"/>
        <v>0</v>
      </c>
      <c r="AP44" s="420">
        <f t="shared" si="127"/>
        <v>0</v>
      </c>
      <c r="AQ44" s="420">
        <f t="shared" si="128"/>
        <v>0</v>
      </c>
      <c r="AR44" s="420">
        <f t="shared" si="129"/>
        <v>0</v>
      </c>
      <c r="AS44" s="409">
        <f t="shared" si="130"/>
        <v>0</v>
      </c>
      <c r="AT44" s="422">
        <f t="shared" si="131"/>
        <v>0</v>
      </c>
      <c r="AU44" s="422">
        <f t="shared" si="132"/>
        <v>0</v>
      </c>
      <c r="AV44" s="409">
        <f t="shared" si="133"/>
        <v>0</v>
      </c>
      <c r="AW44" s="422">
        <f t="shared" si="134"/>
        <v>0</v>
      </c>
      <c r="AX44" s="422">
        <f t="shared" si="135"/>
        <v>0</v>
      </c>
      <c r="AY44" s="409">
        <f t="shared" si="136"/>
        <v>0</v>
      </c>
      <c r="AZ44" s="422">
        <f t="shared" si="53"/>
        <v>0</v>
      </c>
      <c r="BA44" s="422">
        <f t="shared" si="54"/>
        <v>0</v>
      </c>
      <c r="BB44" s="420">
        <f t="shared" si="99"/>
        <v>0</v>
      </c>
      <c r="BC44" s="413">
        <f t="shared" si="56"/>
        <v>0</v>
      </c>
      <c r="BD44" s="420">
        <f t="shared" si="100"/>
        <v>0</v>
      </c>
      <c r="BE44" s="409">
        <f t="shared" si="58"/>
        <v>0</v>
      </c>
      <c r="BF44" s="420">
        <f t="shared" si="101"/>
        <v>0</v>
      </c>
      <c r="BG44" s="409">
        <f t="shared" si="60"/>
        <v>0</v>
      </c>
      <c r="BH44" s="425" t="str">
        <f t="shared" si="137"/>
        <v/>
      </c>
      <c r="BI44" s="420">
        <f t="shared" si="160"/>
        <v>0</v>
      </c>
      <c r="BJ44" s="420">
        <f t="shared" si="62"/>
        <v>0</v>
      </c>
      <c r="BK44" s="420">
        <f t="shared" si="138"/>
        <v>0</v>
      </c>
      <c r="BL44" s="420">
        <f t="shared" si="139"/>
        <v>0</v>
      </c>
      <c r="BM44" s="413">
        <f t="shared" si="140"/>
        <v>0</v>
      </c>
      <c r="BN44" s="420">
        <f t="shared" si="141"/>
        <v>0</v>
      </c>
      <c r="BO44" s="420">
        <f t="shared" si="142"/>
        <v>0</v>
      </c>
      <c r="BP44" s="413">
        <f t="shared" si="143"/>
        <v>0</v>
      </c>
      <c r="BQ44" s="422">
        <f t="shared" si="144"/>
        <v>0</v>
      </c>
      <c r="BR44" s="422">
        <f t="shared" si="145"/>
        <v>0</v>
      </c>
      <c r="BS44" s="413">
        <f t="shared" si="146"/>
        <v>0</v>
      </c>
      <c r="BT44" s="420">
        <f t="shared" si="63"/>
        <v>0</v>
      </c>
      <c r="BU44" s="413">
        <f t="shared" si="64"/>
        <v>0</v>
      </c>
      <c r="BV44" s="420">
        <f t="shared" si="65"/>
        <v>0</v>
      </c>
      <c r="BW44" s="409">
        <f t="shared" si="66"/>
        <v>0</v>
      </c>
      <c r="BX44" s="420">
        <f t="shared" si="67"/>
        <v>0</v>
      </c>
      <c r="BY44" s="413">
        <f t="shared" si="68"/>
        <v>0</v>
      </c>
      <c r="BZ44" s="32" t="str">
        <f t="shared" si="121"/>
        <v/>
      </c>
      <c r="CA44">
        <f t="shared" si="70"/>
        <v>0</v>
      </c>
      <c r="CB44" s="32">
        <f t="shared" si="122"/>
        <v>0</v>
      </c>
      <c r="CC44">
        <f t="shared" si="147"/>
        <v>0</v>
      </c>
      <c r="CD44">
        <f t="shared" si="148"/>
        <v>0</v>
      </c>
      <c r="CE44">
        <f t="shared" si="149"/>
        <v>0</v>
      </c>
      <c r="CF44" s="29">
        <f t="shared" si="150"/>
        <v>0</v>
      </c>
      <c r="CG44" s="29">
        <f t="shared" si="151"/>
        <v>0</v>
      </c>
      <c r="CH44" s="29">
        <f t="shared" si="72"/>
        <v>0</v>
      </c>
      <c r="CI44" s="29">
        <f t="shared" si="152"/>
        <v>0</v>
      </c>
      <c r="CJ44" s="29">
        <f t="shared" si="153"/>
        <v>0</v>
      </c>
      <c r="CK44" s="458">
        <f t="shared" si="154"/>
        <v>0</v>
      </c>
      <c r="CL44" s="29">
        <f t="shared" si="73"/>
        <v>0</v>
      </c>
      <c r="CM44" s="29">
        <f t="shared" si="155"/>
        <v>0</v>
      </c>
      <c r="CN44" s="458">
        <f t="shared" si="156"/>
        <v>0</v>
      </c>
      <c r="CO44" s="29">
        <f t="shared" si="74"/>
        <v>0</v>
      </c>
      <c r="CP44" s="29">
        <f t="shared" si="157"/>
        <v>0</v>
      </c>
      <c r="CQ44" s="458">
        <f t="shared" si="158"/>
        <v>0</v>
      </c>
      <c r="CR44" s="29">
        <f t="shared" si="75"/>
        <v>0</v>
      </c>
      <c r="CS44" s="29">
        <f t="shared" si="76"/>
        <v>0</v>
      </c>
      <c r="CT44" s="29">
        <f t="shared" si="77"/>
        <v>0</v>
      </c>
      <c r="CU44" s="29">
        <f t="shared" si="78"/>
        <v>0</v>
      </c>
      <c r="CV44" s="458">
        <f t="shared" si="79"/>
        <v>0</v>
      </c>
      <c r="CW44" s="29">
        <f t="shared" si="80"/>
        <v>0</v>
      </c>
      <c r="CX44" s="29">
        <f t="shared" si="81"/>
        <v>0</v>
      </c>
      <c r="CY44" s="458">
        <f t="shared" si="82"/>
        <v>0</v>
      </c>
      <c r="CZ44" s="29">
        <f t="shared" si="83"/>
        <v>0</v>
      </c>
      <c r="DA44" s="29">
        <f t="shared" si="84"/>
        <v>0</v>
      </c>
      <c r="DB44" s="458">
        <f t="shared" si="85"/>
        <v>0</v>
      </c>
      <c r="DC44" s="29">
        <f t="shared" si="86"/>
        <v>0</v>
      </c>
    </row>
    <row r="45" spans="1:107">
      <c r="A45">
        <f t="shared" si="40"/>
        <v>42</v>
      </c>
      <c r="B45" s="33">
        <f t="shared" si="117"/>
        <v>0</v>
      </c>
      <c r="C45" s="357"/>
      <c r="D45" s="40"/>
      <c r="E45" s="48"/>
      <c r="F45" s="1"/>
      <c r="G45" s="208"/>
      <c r="H45" s="184"/>
      <c r="I45" s="184"/>
      <c r="J45" s="306"/>
      <c r="K45" s="184"/>
      <c r="L45" s="184"/>
      <c r="M45" s="201"/>
      <c r="N45" s="184"/>
      <c r="O45" s="184"/>
      <c r="P45" s="358"/>
      <c r="Q45" s="343">
        <f t="shared" si="102"/>
        <v>0</v>
      </c>
      <c r="R45" s="333">
        <f t="shared" si="103"/>
        <v>0</v>
      </c>
      <c r="S45" s="344">
        <f t="shared" si="104"/>
        <v>0</v>
      </c>
      <c r="T45" s="348">
        <f t="shared" si="111"/>
        <v>0</v>
      </c>
      <c r="U45" s="334">
        <f t="shared" si="112"/>
        <v>0</v>
      </c>
      <c r="V45" s="333">
        <f t="shared" si="113"/>
        <v>0</v>
      </c>
      <c r="W45" s="334">
        <f t="shared" si="114"/>
        <v>0</v>
      </c>
      <c r="X45" s="333">
        <f t="shared" si="115"/>
        <v>0</v>
      </c>
      <c r="Y45" s="403">
        <f t="shared" si="116"/>
        <v>0</v>
      </c>
      <c r="Z45" s="451">
        <f>IFERROR(VLOOKUP(C45,list!B$2:C$100,2,),)</f>
        <v>0</v>
      </c>
      <c r="AA45" s="451">
        <f>IFERROR(VLOOKUP(F45,list!G$1:H$60,2,),)</f>
        <v>0</v>
      </c>
      <c r="AB45" s="452">
        <f t="shared" si="93"/>
        <v>0</v>
      </c>
      <c r="AC45" s="453">
        <f t="shared" si="50"/>
        <v>0</v>
      </c>
      <c r="AD45" s="451">
        <f>IFERROR(VLOOKUP(AC45,list!I$2:J$12,2,),)</f>
        <v>0</v>
      </c>
      <c r="AE45" s="452">
        <f t="shared" si="51"/>
        <v>0</v>
      </c>
      <c r="AF45" s="451">
        <f t="shared" si="123"/>
        <v>0</v>
      </c>
      <c r="AG45" s="451">
        <f>IF(COUNTIF($C$4:C45,C45)&gt;1,0,1)</f>
        <v>1</v>
      </c>
      <c r="AH45" s="454">
        <f t="shared" si="98"/>
        <v>0</v>
      </c>
      <c r="AI45" s="451" t="str">
        <f t="shared" si="124"/>
        <v/>
      </c>
      <c r="AJ45" s="455" t="str">
        <f>IFERROR(VLOOKUP(AI45,list!A$1:B$100,2,),"")</f>
        <v/>
      </c>
      <c r="AK45" s="451">
        <f>IF(COUNTIF($AE$4:$AE45,$AE45)&gt;1,0,1)</f>
        <v>0</v>
      </c>
      <c r="AL45" s="451">
        <f t="shared" si="118"/>
        <v>0</v>
      </c>
      <c r="AM45" s="451" t="str">
        <f t="shared" si="125"/>
        <v/>
      </c>
      <c r="AN45" s="417">
        <f t="shared" si="159"/>
        <v>0</v>
      </c>
      <c r="AO45" s="420">
        <f t="shared" si="126"/>
        <v>0</v>
      </c>
      <c r="AP45" s="420">
        <f t="shared" si="127"/>
        <v>0</v>
      </c>
      <c r="AQ45" s="420">
        <f t="shared" si="128"/>
        <v>0</v>
      </c>
      <c r="AR45" s="420">
        <f t="shared" si="129"/>
        <v>0</v>
      </c>
      <c r="AS45" s="409">
        <f t="shared" si="130"/>
        <v>0</v>
      </c>
      <c r="AT45" s="422">
        <f t="shared" si="131"/>
        <v>0</v>
      </c>
      <c r="AU45" s="422">
        <f t="shared" si="132"/>
        <v>0</v>
      </c>
      <c r="AV45" s="409">
        <f t="shared" si="133"/>
        <v>0</v>
      </c>
      <c r="AW45" s="422">
        <f t="shared" si="134"/>
        <v>0</v>
      </c>
      <c r="AX45" s="422">
        <f t="shared" si="135"/>
        <v>0</v>
      </c>
      <c r="AY45" s="409">
        <f t="shared" si="136"/>
        <v>0</v>
      </c>
      <c r="AZ45" s="422">
        <f t="shared" si="53"/>
        <v>0</v>
      </c>
      <c r="BA45" s="422">
        <f t="shared" si="54"/>
        <v>0</v>
      </c>
      <c r="BB45" s="420">
        <f t="shared" si="99"/>
        <v>0</v>
      </c>
      <c r="BC45" s="413">
        <f t="shared" si="56"/>
        <v>0</v>
      </c>
      <c r="BD45" s="420">
        <f t="shared" si="100"/>
        <v>0</v>
      </c>
      <c r="BE45" s="409">
        <f t="shared" si="58"/>
        <v>0</v>
      </c>
      <c r="BF45" s="420">
        <f t="shared" si="101"/>
        <v>0</v>
      </c>
      <c r="BG45" s="409">
        <f t="shared" si="60"/>
        <v>0</v>
      </c>
      <c r="BH45" s="425" t="str">
        <f t="shared" si="137"/>
        <v/>
      </c>
      <c r="BI45" s="420">
        <f t="shared" si="160"/>
        <v>0</v>
      </c>
      <c r="BJ45" s="420">
        <f t="shared" si="62"/>
        <v>0</v>
      </c>
      <c r="BK45" s="420">
        <f t="shared" si="138"/>
        <v>0</v>
      </c>
      <c r="BL45" s="420">
        <f t="shared" si="139"/>
        <v>0</v>
      </c>
      <c r="BM45" s="413">
        <f t="shared" si="140"/>
        <v>0</v>
      </c>
      <c r="BN45" s="420">
        <f t="shared" si="141"/>
        <v>0</v>
      </c>
      <c r="BO45" s="420">
        <f t="shared" si="142"/>
        <v>0</v>
      </c>
      <c r="BP45" s="413">
        <f t="shared" si="143"/>
        <v>0</v>
      </c>
      <c r="BQ45" s="422">
        <f t="shared" si="144"/>
        <v>0</v>
      </c>
      <c r="BR45" s="422">
        <f t="shared" si="145"/>
        <v>0</v>
      </c>
      <c r="BS45" s="413">
        <f t="shared" si="146"/>
        <v>0</v>
      </c>
      <c r="BT45" s="420">
        <f t="shared" si="63"/>
        <v>0</v>
      </c>
      <c r="BU45" s="413">
        <f t="shared" si="64"/>
        <v>0</v>
      </c>
      <c r="BV45" s="420">
        <f t="shared" si="65"/>
        <v>0</v>
      </c>
      <c r="BW45" s="409">
        <f t="shared" si="66"/>
        <v>0</v>
      </c>
      <c r="BX45" s="420">
        <f t="shared" si="67"/>
        <v>0</v>
      </c>
      <c r="BY45" s="413">
        <f t="shared" si="68"/>
        <v>0</v>
      </c>
      <c r="BZ45" s="32" t="str">
        <f t="shared" si="121"/>
        <v/>
      </c>
      <c r="CA45">
        <f t="shared" si="70"/>
        <v>0</v>
      </c>
      <c r="CB45" s="32">
        <f t="shared" si="122"/>
        <v>0</v>
      </c>
      <c r="CC45">
        <f t="shared" si="147"/>
        <v>0</v>
      </c>
      <c r="CD45">
        <f t="shared" si="148"/>
        <v>0</v>
      </c>
      <c r="CE45">
        <f t="shared" si="149"/>
        <v>0</v>
      </c>
      <c r="CF45" s="29">
        <f t="shared" si="150"/>
        <v>0</v>
      </c>
      <c r="CG45" s="29">
        <f t="shared" si="151"/>
        <v>0</v>
      </c>
      <c r="CH45" s="29">
        <f t="shared" si="72"/>
        <v>0</v>
      </c>
      <c r="CI45" s="29">
        <f t="shared" si="152"/>
        <v>0</v>
      </c>
      <c r="CJ45" s="29">
        <f t="shared" si="153"/>
        <v>0</v>
      </c>
      <c r="CK45" s="458">
        <f t="shared" si="154"/>
        <v>0</v>
      </c>
      <c r="CL45" s="29">
        <f t="shared" si="73"/>
        <v>0</v>
      </c>
      <c r="CM45" s="29">
        <f t="shared" si="155"/>
        <v>0</v>
      </c>
      <c r="CN45" s="458">
        <f t="shared" si="156"/>
        <v>0</v>
      </c>
      <c r="CO45" s="29">
        <f t="shared" si="74"/>
        <v>0</v>
      </c>
      <c r="CP45" s="29">
        <f t="shared" si="157"/>
        <v>0</v>
      </c>
      <c r="CQ45" s="458">
        <f t="shared" si="158"/>
        <v>0</v>
      </c>
      <c r="CR45" s="29">
        <f t="shared" si="75"/>
        <v>0</v>
      </c>
      <c r="CS45" s="29">
        <f t="shared" si="76"/>
        <v>0</v>
      </c>
      <c r="CT45" s="29">
        <f t="shared" si="77"/>
        <v>0</v>
      </c>
      <c r="CU45" s="29">
        <f t="shared" si="78"/>
        <v>0</v>
      </c>
      <c r="CV45" s="458">
        <f t="shared" si="79"/>
        <v>0</v>
      </c>
      <c r="CW45" s="29">
        <f t="shared" si="80"/>
        <v>0</v>
      </c>
      <c r="CX45" s="29">
        <f t="shared" si="81"/>
        <v>0</v>
      </c>
      <c r="CY45" s="458">
        <f t="shared" si="82"/>
        <v>0</v>
      </c>
      <c r="CZ45" s="29">
        <f t="shared" si="83"/>
        <v>0</v>
      </c>
      <c r="DA45" s="29">
        <f t="shared" si="84"/>
        <v>0</v>
      </c>
      <c r="DB45" s="458">
        <f t="shared" si="85"/>
        <v>0</v>
      </c>
      <c r="DC45" s="29">
        <f t="shared" si="86"/>
        <v>0</v>
      </c>
    </row>
    <row r="46" spans="1:107">
      <c r="A46">
        <f t="shared" si="40"/>
        <v>43</v>
      </c>
      <c r="B46" s="33">
        <f t="shared" si="117"/>
        <v>0</v>
      </c>
      <c r="C46" s="357"/>
      <c r="D46" s="40"/>
      <c r="E46" s="48"/>
      <c r="F46" s="1"/>
      <c r="G46" s="208"/>
      <c r="H46" s="184"/>
      <c r="I46" s="184"/>
      <c r="J46" s="306"/>
      <c r="K46" s="184"/>
      <c r="L46" s="184"/>
      <c r="M46" s="201"/>
      <c r="N46" s="184"/>
      <c r="O46" s="184"/>
      <c r="P46" s="358"/>
      <c r="Q46" s="343">
        <f t="shared" si="102"/>
        <v>0</v>
      </c>
      <c r="R46" s="333">
        <f t="shared" si="103"/>
        <v>0</v>
      </c>
      <c r="S46" s="344">
        <f t="shared" si="104"/>
        <v>0</v>
      </c>
      <c r="T46" s="348">
        <f t="shared" si="111"/>
        <v>0</v>
      </c>
      <c r="U46" s="334">
        <f t="shared" si="112"/>
        <v>0</v>
      </c>
      <c r="V46" s="333">
        <f t="shared" si="113"/>
        <v>0</v>
      </c>
      <c r="W46" s="334">
        <f t="shared" si="114"/>
        <v>0</v>
      </c>
      <c r="X46" s="333">
        <f t="shared" si="115"/>
        <v>0</v>
      </c>
      <c r="Y46" s="403">
        <f t="shared" si="116"/>
        <v>0</v>
      </c>
      <c r="Z46" s="451">
        <f>IFERROR(VLOOKUP(C46,list!B$2:C$100,2,),)</f>
        <v>0</v>
      </c>
      <c r="AA46" s="451">
        <f>IFERROR(VLOOKUP(F46,list!G$1:H$60,2,),)</f>
        <v>0</v>
      </c>
      <c r="AB46" s="452">
        <f t="shared" si="93"/>
        <v>0</v>
      </c>
      <c r="AC46" s="453">
        <f t="shared" si="50"/>
        <v>0</v>
      </c>
      <c r="AD46" s="451">
        <f>IFERROR(VLOOKUP(AC46,list!I$2:J$12,2,),)</f>
        <v>0</v>
      </c>
      <c r="AE46" s="452">
        <f t="shared" si="51"/>
        <v>0</v>
      </c>
      <c r="AF46" s="451">
        <f t="shared" si="123"/>
        <v>0</v>
      </c>
      <c r="AG46" s="451">
        <f>IF(COUNTIF($C$4:C46,C46)&gt;1,0,1)</f>
        <v>1</v>
      </c>
      <c r="AH46" s="454">
        <f t="shared" si="98"/>
        <v>0</v>
      </c>
      <c r="AI46" s="451" t="str">
        <f t="shared" si="124"/>
        <v/>
      </c>
      <c r="AJ46" s="455" t="str">
        <f>IFERROR(VLOOKUP(AI46,list!A$1:B$100,2,),"")</f>
        <v/>
      </c>
      <c r="AK46" s="451">
        <f>IF(COUNTIF($AE$4:$AE46,$AE46)&gt;1,0,1)</f>
        <v>0</v>
      </c>
      <c r="AL46" s="451">
        <f t="shared" si="118"/>
        <v>0</v>
      </c>
      <c r="AM46" s="451" t="str">
        <f t="shared" si="125"/>
        <v/>
      </c>
      <c r="AN46" s="417">
        <f t="shared" si="159"/>
        <v>0</v>
      </c>
      <c r="AO46" s="420">
        <f t="shared" si="126"/>
        <v>0</v>
      </c>
      <c r="AP46" s="420">
        <f t="shared" si="127"/>
        <v>0</v>
      </c>
      <c r="AQ46" s="420">
        <f t="shared" si="128"/>
        <v>0</v>
      </c>
      <c r="AR46" s="420">
        <f t="shared" si="129"/>
        <v>0</v>
      </c>
      <c r="AS46" s="409">
        <f t="shared" si="130"/>
        <v>0</v>
      </c>
      <c r="AT46" s="422">
        <f t="shared" si="131"/>
        <v>0</v>
      </c>
      <c r="AU46" s="422">
        <f t="shared" si="132"/>
        <v>0</v>
      </c>
      <c r="AV46" s="409">
        <f t="shared" si="133"/>
        <v>0</v>
      </c>
      <c r="AW46" s="422">
        <f t="shared" si="134"/>
        <v>0</v>
      </c>
      <c r="AX46" s="422">
        <f t="shared" si="135"/>
        <v>0</v>
      </c>
      <c r="AY46" s="409">
        <f t="shared" si="136"/>
        <v>0</v>
      </c>
      <c r="AZ46" s="422">
        <f t="shared" si="53"/>
        <v>0</v>
      </c>
      <c r="BA46" s="422">
        <f t="shared" si="54"/>
        <v>0</v>
      </c>
      <c r="BB46" s="420">
        <f t="shared" si="99"/>
        <v>0</v>
      </c>
      <c r="BC46" s="413">
        <f t="shared" si="56"/>
        <v>0</v>
      </c>
      <c r="BD46" s="420">
        <f t="shared" si="100"/>
        <v>0</v>
      </c>
      <c r="BE46" s="409">
        <f t="shared" si="58"/>
        <v>0</v>
      </c>
      <c r="BF46" s="420">
        <f t="shared" si="101"/>
        <v>0</v>
      </c>
      <c r="BG46" s="409">
        <f t="shared" si="60"/>
        <v>0</v>
      </c>
      <c r="BH46" s="425" t="str">
        <f t="shared" si="137"/>
        <v/>
      </c>
      <c r="BI46" s="420">
        <f t="shared" si="160"/>
        <v>0</v>
      </c>
      <c r="BJ46" s="420">
        <f t="shared" si="62"/>
        <v>0</v>
      </c>
      <c r="BK46" s="420">
        <f t="shared" si="138"/>
        <v>0</v>
      </c>
      <c r="BL46" s="420">
        <f t="shared" si="139"/>
        <v>0</v>
      </c>
      <c r="BM46" s="413">
        <f t="shared" si="140"/>
        <v>0</v>
      </c>
      <c r="BN46" s="420">
        <f t="shared" si="141"/>
        <v>0</v>
      </c>
      <c r="BO46" s="420">
        <f t="shared" si="142"/>
        <v>0</v>
      </c>
      <c r="BP46" s="413">
        <f t="shared" si="143"/>
        <v>0</v>
      </c>
      <c r="BQ46" s="422">
        <f t="shared" si="144"/>
        <v>0</v>
      </c>
      <c r="BR46" s="422">
        <f t="shared" si="145"/>
        <v>0</v>
      </c>
      <c r="BS46" s="413">
        <f t="shared" si="146"/>
        <v>0</v>
      </c>
      <c r="BT46" s="420">
        <f t="shared" si="63"/>
        <v>0</v>
      </c>
      <c r="BU46" s="413">
        <f t="shared" si="64"/>
        <v>0</v>
      </c>
      <c r="BV46" s="420">
        <f t="shared" si="65"/>
        <v>0</v>
      </c>
      <c r="BW46" s="409">
        <f t="shared" si="66"/>
        <v>0</v>
      </c>
      <c r="BX46" s="420">
        <f t="shared" si="67"/>
        <v>0</v>
      </c>
      <c r="BY46" s="413">
        <f t="shared" si="68"/>
        <v>0</v>
      </c>
      <c r="BZ46" s="32" t="str">
        <f t="shared" si="121"/>
        <v/>
      </c>
      <c r="CA46">
        <f t="shared" si="70"/>
        <v>0</v>
      </c>
      <c r="CB46" s="32">
        <f t="shared" si="122"/>
        <v>0</v>
      </c>
      <c r="CC46">
        <f t="shared" si="147"/>
        <v>0</v>
      </c>
      <c r="CD46">
        <f t="shared" si="148"/>
        <v>0</v>
      </c>
      <c r="CE46">
        <f t="shared" si="149"/>
        <v>0</v>
      </c>
      <c r="CF46" s="29">
        <f t="shared" si="150"/>
        <v>0</v>
      </c>
      <c r="CG46" s="29">
        <f t="shared" si="151"/>
        <v>0</v>
      </c>
      <c r="CH46" s="29">
        <f t="shared" si="72"/>
        <v>0</v>
      </c>
      <c r="CI46" s="29">
        <f t="shared" si="152"/>
        <v>0</v>
      </c>
      <c r="CJ46" s="29">
        <f t="shared" si="153"/>
        <v>0</v>
      </c>
      <c r="CK46" s="458">
        <f t="shared" si="154"/>
        <v>0</v>
      </c>
      <c r="CL46" s="29">
        <f t="shared" si="73"/>
        <v>0</v>
      </c>
      <c r="CM46" s="29">
        <f t="shared" si="155"/>
        <v>0</v>
      </c>
      <c r="CN46" s="458">
        <f t="shared" si="156"/>
        <v>0</v>
      </c>
      <c r="CO46" s="29">
        <f t="shared" si="74"/>
        <v>0</v>
      </c>
      <c r="CP46" s="29">
        <f t="shared" si="157"/>
        <v>0</v>
      </c>
      <c r="CQ46" s="458">
        <f t="shared" si="158"/>
        <v>0</v>
      </c>
      <c r="CR46" s="29">
        <f t="shared" si="75"/>
        <v>0</v>
      </c>
      <c r="CS46" s="29">
        <f t="shared" si="76"/>
        <v>0</v>
      </c>
      <c r="CT46" s="29">
        <f t="shared" si="77"/>
        <v>0</v>
      </c>
      <c r="CU46" s="29">
        <f t="shared" si="78"/>
        <v>0</v>
      </c>
      <c r="CV46" s="458">
        <f t="shared" si="79"/>
        <v>0</v>
      </c>
      <c r="CW46" s="29">
        <f t="shared" si="80"/>
        <v>0</v>
      </c>
      <c r="CX46" s="29">
        <f t="shared" si="81"/>
        <v>0</v>
      </c>
      <c r="CY46" s="458">
        <f t="shared" si="82"/>
        <v>0</v>
      </c>
      <c r="CZ46" s="29">
        <f t="shared" si="83"/>
        <v>0</v>
      </c>
      <c r="DA46" s="29">
        <f t="shared" si="84"/>
        <v>0</v>
      </c>
      <c r="DB46" s="458">
        <f t="shared" si="85"/>
        <v>0</v>
      </c>
      <c r="DC46" s="29">
        <f t="shared" si="86"/>
        <v>0</v>
      </c>
    </row>
    <row r="47" spans="1:107">
      <c r="A47">
        <f t="shared" si="40"/>
        <v>44</v>
      </c>
      <c r="B47" s="33">
        <f t="shared" si="117"/>
        <v>0</v>
      </c>
      <c r="C47" s="357"/>
      <c r="D47" s="40"/>
      <c r="E47" s="48"/>
      <c r="F47" s="1"/>
      <c r="G47" s="208"/>
      <c r="H47" s="184"/>
      <c r="I47" s="184"/>
      <c r="J47" s="306"/>
      <c r="K47" s="184"/>
      <c r="L47" s="184"/>
      <c r="M47" s="201"/>
      <c r="N47" s="184"/>
      <c r="O47" s="184"/>
      <c r="P47" s="358"/>
      <c r="Q47" s="343">
        <f t="shared" si="102"/>
        <v>0</v>
      </c>
      <c r="R47" s="333">
        <f t="shared" si="103"/>
        <v>0</v>
      </c>
      <c r="S47" s="344">
        <f t="shared" si="104"/>
        <v>0</v>
      </c>
      <c r="T47" s="348">
        <f t="shared" si="111"/>
        <v>0</v>
      </c>
      <c r="U47" s="334">
        <f t="shared" si="112"/>
        <v>0</v>
      </c>
      <c r="V47" s="333">
        <f t="shared" si="113"/>
        <v>0</v>
      </c>
      <c r="W47" s="334">
        <f t="shared" si="114"/>
        <v>0</v>
      </c>
      <c r="X47" s="333">
        <f t="shared" si="115"/>
        <v>0</v>
      </c>
      <c r="Y47" s="403">
        <f t="shared" si="116"/>
        <v>0</v>
      </c>
      <c r="Z47" s="451">
        <f>IFERROR(VLOOKUP(C47,list!B$2:C$100,2,),)</f>
        <v>0</v>
      </c>
      <c r="AA47" s="451">
        <f>IFERROR(VLOOKUP(F47,list!G$1:H$60,2,),)</f>
        <v>0</v>
      </c>
      <c r="AB47" s="452">
        <f t="shared" si="93"/>
        <v>0</v>
      </c>
      <c r="AC47" s="453">
        <f t="shared" si="50"/>
        <v>0</v>
      </c>
      <c r="AD47" s="451">
        <f>IFERROR(VLOOKUP(AC47,list!I$2:J$12,2,),)</f>
        <v>0</v>
      </c>
      <c r="AE47" s="452">
        <f t="shared" si="51"/>
        <v>0</v>
      </c>
      <c r="AF47" s="451">
        <f t="shared" si="123"/>
        <v>0</v>
      </c>
      <c r="AG47" s="451">
        <f>IF(COUNTIF($C$4:C47,C47)&gt;1,0,1)</f>
        <v>1</v>
      </c>
      <c r="AH47" s="454">
        <f t="shared" si="98"/>
        <v>0</v>
      </c>
      <c r="AI47" s="451" t="str">
        <f t="shared" si="124"/>
        <v/>
      </c>
      <c r="AJ47" s="455" t="str">
        <f>IFERROR(VLOOKUP(AI47,list!A$1:B$100,2,),"")</f>
        <v/>
      </c>
      <c r="AK47" s="451">
        <f>IF(COUNTIF($AE$4:$AE47,$AE47)&gt;1,0,1)</f>
        <v>0</v>
      </c>
      <c r="AL47" s="451">
        <f t="shared" si="118"/>
        <v>0</v>
      </c>
      <c r="AM47" s="451" t="str">
        <f t="shared" si="125"/>
        <v/>
      </c>
      <c r="AN47" s="417">
        <f t="shared" si="159"/>
        <v>0</v>
      </c>
      <c r="AO47" s="420">
        <f t="shared" si="126"/>
        <v>0</v>
      </c>
      <c r="AP47" s="420">
        <f t="shared" si="127"/>
        <v>0</v>
      </c>
      <c r="AQ47" s="420">
        <f t="shared" si="128"/>
        <v>0</v>
      </c>
      <c r="AR47" s="420">
        <f t="shared" si="129"/>
        <v>0</v>
      </c>
      <c r="AS47" s="409">
        <f t="shared" si="130"/>
        <v>0</v>
      </c>
      <c r="AT47" s="422">
        <f t="shared" si="131"/>
        <v>0</v>
      </c>
      <c r="AU47" s="422">
        <f t="shared" si="132"/>
        <v>0</v>
      </c>
      <c r="AV47" s="409">
        <f t="shared" si="133"/>
        <v>0</v>
      </c>
      <c r="AW47" s="422">
        <f t="shared" si="134"/>
        <v>0</v>
      </c>
      <c r="AX47" s="422">
        <f t="shared" si="135"/>
        <v>0</v>
      </c>
      <c r="AY47" s="409">
        <f t="shared" si="136"/>
        <v>0</v>
      </c>
      <c r="AZ47" s="422">
        <f t="shared" si="53"/>
        <v>0</v>
      </c>
      <c r="BA47" s="422">
        <f t="shared" si="54"/>
        <v>0</v>
      </c>
      <c r="BB47" s="420">
        <f t="shared" si="99"/>
        <v>0</v>
      </c>
      <c r="BC47" s="413">
        <f t="shared" si="56"/>
        <v>0</v>
      </c>
      <c r="BD47" s="420">
        <f t="shared" si="100"/>
        <v>0</v>
      </c>
      <c r="BE47" s="409">
        <f t="shared" si="58"/>
        <v>0</v>
      </c>
      <c r="BF47" s="420">
        <f t="shared" si="101"/>
        <v>0</v>
      </c>
      <c r="BG47" s="409">
        <f t="shared" si="60"/>
        <v>0</v>
      </c>
      <c r="BH47" s="425" t="str">
        <f t="shared" si="137"/>
        <v/>
      </c>
      <c r="BI47" s="420">
        <f t="shared" si="160"/>
        <v>0</v>
      </c>
      <c r="BJ47" s="420">
        <f t="shared" si="62"/>
        <v>0</v>
      </c>
      <c r="BK47" s="420">
        <f t="shared" si="138"/>
        <v>0</v>
      </c>
      <c r="BL47" s="420">
        <f t="shared" si="139"/>
        <v>0</v>
      </c>
      <c r="BM47" s="413">
        <f t="shared" si="140"/>
        <v>0</v>
      </c>
      <c r="BN47" s="420">
        <f t="shared" si="141"/>
        <v>0</v>
      </c>
      <c r="BO47" s="420">
        <f t="shared" si="142"/>
        <v>0</v>
      </c>
      <c r="BP47" s="413">
        <f t="shared" si="143"/>
        <v>0</v>
      </c>
      <c r="BQ47" s="422">
        <f t="shared" si="144"/>
        <v>0</v>
      </c>
      <c r="BR47" s="422">
        <f t="shared" si="145"/>
        <v>0</v>
      </c>
      <c r="BS47" s="413">
        <f t="shared" si="146"/>
        <v>0</v>
      </c>
      <c r="BT47" s="420">
        <f t="shared" si="63"/>
        <v>0</v>
      </c>
      <c r="BU47" s="413">
        <f t="shared" si="64"/>
        <v>0</v>
      </c>
      <c r="BV47" s="420">
        <f t="shared" si="65"/>
        <v>0</v>
      </c>
      <c r="BW47" s="409">
        <f t="shared" si="66"/>
        <v>0</v>
      </c>
      <c r="BX47" s="420">
        <f t="shared" si="67"/>
        <v>0</v>
      </c>
      <c r="BY47" s="413">
        <f t="shared" si="68"/>
        <v>0</v>
      </c>
      <c r="BZ47" s="32" t="str">
        <f t="shared" si="121"/>
        <v/>
      </c>
      <c r="CA47">
        <f t="shared" si="70"/>
        <v>0</v>
      </c>
      <c r="CB47" s="32">
        <f t="shared" si="122"/>
        <v>0</v>
      </c>
      <c r="CC47">
        <f t="shared" si="147"/>
        <v>0</v>
      </c>
      <c r="CD47">
        <f t="shared" si="148"/>
        <v>0</v>
      </c>
      <c r="CE47">
        <f t="shared" si="149"/>
        <v>0</v>
      </c>
      <c r="CF47" s="29">
        <f t="shared" si="150"/>
        <v>0</v>
      </c>
      <c r="CG47" s="29">
        <f t="shared" si="151"/>
        <v>0</v>
      </c>
      <c r="CH47" s="29">
        <f t="shared" si="72"/>
        <v>0</v>
      </c>
      <c r="CI47" s="29">
        <f t="shared" si="152"/>
        <v>0</v>
      </c>
      <c r="CJ47" s="29">
        <f t="shared" si="153"/>
        <v>0</v>
      </c>
      <c r="CK47" s="458">
        <f t="shared" si="154"/>
        <v>0</v>
      </c>
      <c r="CL47" s="29">
        <f t="shared" si="73"/>
        <v>0</v>
      </c>
      <c r="CM47" s="29">
        <f t="shared" si="155"/>
        <v>0</v>
      </c>
      <c r="CN47" s="458">
        <f t="shared" si="156"/>
        <v>0</v>
      </c>
      <c r="CO47" s="29">
        <f t="shared" si="74"/>
        <v>0</v>
      </c>
      <c r="CP47" s="29">
        <f t="shared" si="157"/>
        <v>0</v>
      </c>
      <c r="CQ47" s="458">
        <f t="shared" si="158"/>
        <v>0</v>
      </c>
      <c r="CR47" s="29">
        <f t="shared" si="75"/>
        <v>0</v>
      </c>
      <c r="CS47" s="29">
        <f t="shared" si="76"/>
        <v>0</v>
      </c>
      <c r="CT47" s="29">
        <f t="shared" si="77"/>
        <v>0</v>
      </c>
      <c r="CU47" s="29">
        <f t="shared" si="78"/>
        <v>0</v>
      </c>
      <c r="CV47" s="458">
        <f t="shared" si="79"/>
        <v>0</v>
      </c>
      <c r="CW47" s="29">
        <f t="shared" si="80"/>
        <v>0</v>
      </c>
      <c r="CX47" s="29">
        <f t="shared" si="81"/>
        <v>0</v>
      </c>
      <c r="CY47" s="458">
        <f t="shared" si="82"/>
        <v>0</v>
      </c>
      <c r="CZ47" s="29">
        <f t="shared" si="83"/>
        <v>0</v>
      </c>
      <c r="DA47" s="29">
        <f t="shared" si="84"/>
        <v>0</v>
      </c>
      <c r="DB47" s="458">
        <f t="shared" si="85"/>
        <v>0</v>
      </c>
      <c r="DC47" s="29">
        <f t="shared" si="86"/>
        <v>0</v>
      </c>
    </row>
    <row r="48" spans="1:107">
      <c r="A48">
        <f t="shared" si="40"/>
        <v>45</v>
      </c>
      <c r="B48" s="33">
        <f t="shared" si="117"/>
        <v>0</v>
      </c>
      <c r="C48" s="357"/>
      <c r="D48" s="40"/>
      <c r="E48" s="48"/>
      <c r="F48" s="1"/>
      <c r="G48" s="208"/>
      <c r="H48" s="184"/>
      <c r="I48" s="184"/>
      <c r="J48" s="306"/>
      <c r="K48" s="184"/>
      <c r="L48" s="184"/>
      <c r="M48" s="201"/>
      <c r="N48" s="184"/>
      <c r="O48" s="184"/>
      <c r="P48" s="358"/>
      <c r="Q48" s="343">
        <f t="shared" si="102"/>
        <v>0</v>
      </c>
      <c r="R48" s="333">
        <f t="shared" si="103"/>
        <v>0</v>
      </c>
      <c r="S48" s="344">
        <f t="shared" si="104"/>
        <v>0</v>
      </c>
      <c r="T48" s="348">
        <f t="shared" si="111"/>
        <v>0</v>
      </c>
      <c r="U48" s="334">
        <f t="shared" si="112"/>
        <v>0</v>
      </c>
      <c r="V48" s="333">
        <f t="shared" si="113"/>
        <v>0</v>
      </c>
      <c r="W48" s="334">
        <f t="shared" si="114"/>
        <v>0</v>
      </c>
      <c r="X48" s="333">
        <f t="shared" si="115"/>
        <v>0</v>
      </c>
      <c r="Y48" s="403">
        <f t="shared" si="116"/>
        <v>0</v>
      </c>
      <c r="Z48" s="451">
        <f>IFERROR(VLOOKUP(C48,list!B$2:C$100,2,),)</f>
        <v>0</v>
      </c>
      <c r="AA48" s="451">
        <f>IFERROR(VLOOKUP(F48,list!G$1:H$60,2,),)</f>
        <v>0</v>
      </c>
      <c r="AB48" s="452">
        <f t="shared" si="93"/>
        <v>0</v>
      </c>
      <c r="AC48" s="453">
        <f t="shared" si="50"/>
        <v>0</v>
      </c>
      <c r="AD48" s="451">
        <f>IFERROR(VLOOKUP(AC48,list!I$2:J$12,2,),)</f>
        <v>0</v>
      </c>
      <c r="AE48" s="452">
        <f t="shared" si="51"/>
        <v>0</v>
      </c>
      <c r="AF48" s="451">
        <f t="shared" si="123"/>
        <v>0</v>
      </c>
      <c r="AG48" s="451">
        <f>IF(COUNTIF($C$4:C48,C48)&gt;1,0,1)</f>
        <v>1</v>
      </c>
      <c r="AH48" s="454">
        <f t="shared" si="98"/>
        <v>0</v>
      </c>
      <c r="AI48" s="451" t="str">
        <f t="shared" si="124"/>
        <v/>
      </c>
      <c r="AJ48" s="455" t="str">
        <f>IFERROR(VLOOKUP(AI48,list!A$1:B$100,2,),"")</f>
        <v/>
      </c>
      <c r="AK48" s="451">
        <f>IF(COUNTIF($AE$4:$AE48,$AE48)&gt;1,0,1)</f>
        <v>0</v>
      </c>
      <c r="AL48" s="451">
        <f t="shared" si="118"/>
        <v>0</v>
      </c>
      <c r="AM48" s="451" t="str">
        <f t="shared" si="125"/>
        <v/>
      </c>
      <c r="AN48" s="417">
        <f t="shared" si="159"/>
        <v>0</v>
      </c>
      <c r="AO48" s="420">
        <f t="shared" si="126"/>
        <v>0</v>
      </c>
      <c r="AP48" s="420">
        <f t="shared" si="127"/>
        <v>0</v>
      </c>
      <c r="AQ48" s="420">
        <f t="shared" si="128"/>
        <v>0</v>
      </c>
      <c r="AR48" s="420">
        <f t="shared" si="129"/>
        <v>0</v>
      </c>
      <c r="AS48" s="409">
        <f t="shared" si="130"/>
        <v>0</v>
      </c>
      <c r="AT48" s="422">
        <f t="shared" si="131"/>
        <v>0</v>
      </c>
      <c r="AU48" s="422">
        <f t="shared" si="132"/>
        <v>0</v>
      </c>
      <c r="AV48" s="409">
        <f t="shared" si="133"/>
        <v>0</v>
      </c>
      <c r="AW48" s="422">
        <f t="shared" si="134"/>
        <v>0</v>
      </c>
      <c r="AX48" s="422">
        <f t="shared" si="135"/>
        <v>0</v>
      </c>
      <c r="AY48" s="409">
        <f t="shared" si="136"/>
        <v>0</v>
      </c>
      <c r="AZ48" s="422">
        <f t="shared" si="53"/>
        <v>0</v>
      </c>
      <c r="BA48" s="422">
        <f t="shared" si="54"/>
        <v>0</v>
      </c>
      <c r="BB48" s="420">
        <f t="shared" si="99"/>
        <v>0</v>
      </c>
      <c r="BC48" s="413">
        <f t="shared" si="56"/>
        <v>0</v>
      </c>
      <c r="BD48" s="420">
        <f t="shared" si="100"/>
        <v>0</v>
      </c>
      <c r="BE48" s="409">
        <f t="shared" si="58"/>
        <v>0</v>
      </c>
      <c r="BF48" s="420">
        <f t="shared" si="101"/>
        <v>0</v>
      </c>
      <c r="BG48" s="409">
        <f t="shared" si="60"/>
        <v>0</v>
      </c>
      <c r="BH48" s="425" t="str">
        <f t="shared" si="137"/>
        <v/>
      </c>
      <c r="BI48" s="420">
        <f t="shared" si="160"/>
        <v>0</v>
      </c>
      <c r="BJ48" s="420">
        <f t="shared" si="62"/>
        <v>0</v>
      </c>
      <c r="BK48" s="420">
        <f t="shared" si="138"/>
        <v>0</v>
      </c>
      <c r="BL48" s="420">
        <f t="shared" si="139"/>
        <v>0</v>
      </c>
      <c r="BM48" s="413">
        <f t="shared" si="140"/>
        <v>0</v>
      </c>
      <c r="BN48" s="420">
        <f t="shared" si="141"/>
        <v>0</v>
      </c>
      <c r="BO48" s="420">
        <f t="shared" si="142"/>
        <v>0</v>
      </c>
      <c r="BP48" s="413">
        <f t="shared" si="143"/>
        <v>0</v>
      </c>
      <c r="BQ48" s="422">
        <f t="shared" si="144"/>
        <v>0</v>
      </c>
      <c r="BR48" s="422">
        <f t="shared" si="145"/>
        <v>0</v>
      </c>
      <c r="BS48" s="413">
        <f t="shared" si="146"/>
        <v>0</v>
      </c>
      <c r="BT48" s="420">
        <f t="shared" si="63"/>
        <v>0</v>
      </c>
      <c r="BU48" s="413">
        <f t="shared" si="64"/>
        <v>0</v>
      </c>
      <c r="BV48" s="420">
        <f t="shared" si="65"/>
        <v>0</v>
      </c>
      <c r="BW48" s="409">
        <f t="shared" si="66"/>
        <v>0</v>
      </c>
      <c r="BX48" s="420">
        <f t="shared" si="67"/>
        <v>0</v>
      </c>
      <c r="BY48" s="413">
        <f t="shared" si="68"/>
        <v>0</v>
      </c>
      <c r="BZ48" s="32" t="str">
        <f t="shared" si="121"/>
        <v/>
      </c>
      <c r="CA48">
        <f t="shared" si="70"/>
        <v>0</v>
      </c>
      <c r="CB48" s="32">
        <f t="shared" si="122"/>
        <v>0</v>
      </c>
      <c r="CC48">
        <f t="shared" si="147"/>
        <v>0</v>
      </c>
      <c r="CD48">
        <f t="shared" si="148"/>
        <v>0</v>
      </c>
      <c r="CE48">
        <f t="shared" si="149"/>
        <v>0</v>
      </c>
      <c r="CF48" s="29">
        <f t="shared" si="150"/>
        <v>0</v>
      </c>
      <c r="CG48" s="29">
        <f t="shared" si="151"/>
        <v>0</v>
      </c>
      <c r="CH48" s="29">
        <f t="shared" si="72"/>
        <v>0</v>
      </c>
      <c r="CI48" s="29">
        <f t="shared" si="152"/>
        <v>0</v>
      </c>
      <c r="CJ48" s="29">
        <f t="shared" si="153"/>
        <v>0</v>
      </c>
      <c r="CK48" s="458">
        <f t="shared" si="154"/>
        <v>0</v>
      </c>
      <c r="CL48" s="29">
        <f t="shared" si="73"/>
        <v>0</v>
      </c>
      <c r="CM48" s="29">
        <f t="shared" si="155"/>
        <v>0</v>
      </c>
      <c r="CN48" s="458">
        <f t="shared" si="156"/>
        <v>0</v>
      </c>
      <c r="CO48" s="29">
        <f t="shared" si="74"/>
        <v>0</v>
      </c>
      <c r="CP48" s="29">
        <f t="shared" si="157"/>
        <v>0</v>
      </c>
      <c r="CQ48" s="458">
        <f t="shared" si="158"/>
        <v>0</v>
      </c>
      <c r="CR48" s="29">
        <f t="shared" si="75"/>
        <v>0</v>
      </c>
      <c r="CS48" s="29">
        <f t="shared" si="76"/>
        <v>0</v>
      </c>
      <c r="CT48" s="29">
        <f t="shared" si="77"/>
        <v>0</v>
      </c>
      <c r="CU48" s="29">
        <f t="shared" si="78"/>
        <v>0</v>
      </c>
      <c r="CV48" s="458">
        <f t="shared" si="79"/>
        <v>0</v>
      </c>
      <c r="CW48" s="29">
        <f t="shared" si="80"/>
        <v>0</v>
      </c>
      <c r="CX48" s="29">
        <f t="shared" si="81"/>
        <v>0</v>
      </c>
      <c r="CY48" s="458">
        <f t="shared" si="82"/>
        <v>0</v>
      </c>
      <c r="CZ48" s="29">
        <f t="shared" si="83"/>
        <v>0</v>
      </c>
      <c r="DA48" s="29">
        <f t="shared" si="84"/>
        <v>0</v>
      </c>
      <c r="DB48" s="458">
        <f t="shared" si="85"/>
        <v>0</v>
      </c>
      <c r="DC48" s="29">
        <f t="shared" si="86"/>
        <v>0</v>
      </c>
    </row>
    <row r="49" spans="1:107">
      <c r="A49">
        <f t="shared" si="40"/>
        <v>46</v>
      </c>
      <c r="B49" s="33">
        <f t="shared" si="117"/>
        <v>0</v>
      </c>
      <c r="C49" s="357"/>
      <c r="D49" s="40"/>
      <c r="E49" s="48"/>
      <c r="F49" s="1"/>
      <c r="G49" s="208"/>
      <c r="H49" s="184"/>
      <c r="I49" s="184"/>
      <c r="J49" s="306"/>
      <c r="K49" s="184"/>
      <c r="L49" s="184"/>
      <c r="M49" s="201"/>
      <c r="N49" s="184"/>
      <c r="O49" s="184"/>
      <c r="P49" s="358"/>
      <c r="Q49" s="343">
        <f t="shared" si="102"/>
        <v>0</v>
      </c>
      <c r="R49" s="333">
        <f t="shared" si="103"/>
        <v>0</v>
      </c>
      <c r="S49" s="344">
        <f t="shared" si="104"/>
        <v>0</v>
      </c>
      <c r="T49" s="348">
        <f t="shared" si="111"/>
        <v>0</v>
      </c>
      <c r="U49" s="334">
        <f t="shared" si="112"/>
        <v>0</v>
      </c>
      <c r="V49" s="333">
        <f t="shared" si="113"/>
        <v>0</v>
      </c>
      <c r="W49" s="334">
        <f t="shared" si="114"/>
        <v>0</v>
      </c>
      <c r="X49" s="333">
        <f t="shared" si="115"/>
        <v>0</v>
      </c>
      <c r="Y49" s="403">
        <f t="shared" si="116"/>
        <v>0</v>
      </c>
      <c r="Z49" s="451">
        <f>IFERROR(VLOOKUP(C49,list!B$2:C$100,2,),)</f>
        <v>0</v>
      </c>
      <c r="AA49" s="451">
        <f>IFERROR(VLOOKUP(F49,list!G$1:H$60,2,),)</f>
        <v>0</v>
      </c>
      <c r="AB49" s="452">
        <f t="shared" si="93"/>
        <v>0</v>
      </c>
      <c r="AC49" s="453">
        <f t="shared" si="50"/>
        <v>0</v>
      </c>
      <c r="AD49" s="451">
        <f>IFERROR(VLOOKUP(AC49,list!I$2:J$12,2,),)</f>
        <v>0</v>
      </c>
      <c r="AE49" s="452">
        <f t="shared" si="51"/>
        <v>0</v>
      </c>
      <c r="AF49" s="451">
        <f t="shared" si="123"/>
        <v>0</v>
      </c>
      <c r="AG49" s="451">
        <f>IF(COUNTIF($C$4:C49,C49)&gt;1,0,1)</f>
        <v>1</v>
      </c>
      <c r="AH49" s="454">
        <f t="shared" si="98"/>
        <v>0</v>
      </c>
      <c r="AI49" s="451" t="str">
        <f t="shared" si="124"/>
        <v/>
      </c>
      <c r="AJ49" s="455" t="str">
        <f>IFERROR(VLOOKUP(AI49,list!A$1:B$100,2,),"")</f>
        <v/>
      </c>
      <c r="AK49" s="451">
        <f>IF(COUNTIF($AE$4:$AE49,$AE49)&gt;1,0,1)</f>
        <v>0</v>
      </c>
      <c r="AL49" s="451">
        <f t="shared" si="118"/>
        <v>0</v>
      </c>
      <c r="AM49" s="451" t="str">
        <f t="shared" si="125"/>
        <v/>
      </c>
      <c r="AN49" s="417">
        <f t="shared" si="159"/>
        <v>0</v>
      </c>
      <c r="AO49" s="420">
        <f t="shared" si="126"/>
        <v>0</v>
      </c>
      <c r="AP49" s="420">
        <f t="shared" si="127"/>
        <v>0</v>
      </c>
      <c r="AQ49" s="420">
        <f t="shared" si="128"/>
        <v>0</v>
      </c>
      <c r="AR49" s="420">
        <f t="shared" si="129"/>
        <v>0</v>
      </c>
      <c r="AS49" s="409">
        <f t="shared" si="130"/>
        <v>0</v>
      </c>
      <c r="AT49" s="422">
        <f t="shared" si="131"/>
        <v>0</v>
      </c>
      <c r="AU49" s="422">
        <f t="shared" si="132"/>
        <v>0</v>
      </c>
      <c r="AV49" s="409">
        <f t="shared" si="133"/>
        <v>0</v>
      </c>
      <c r="AW49" s="422">
        <f t="shared" si="134"/>
        <v>0</v>
      </c>
      <c r="AX49" s="422">
        <f t="shared" si="135"/>
        <v>0</v>
      </c>
      <c r="AY49" s="409">
        <f t="shared" si="136"/>
        <v>0</v>
      </c>
      <c r="AZ49" s="422">
        <f t="shared" si="53"/>
        <v>0</v>
      </c>
      <c r="BA49" s="422">
        <f t="shared" si="54"/>
        <v>0</v>
      </c>
      <c r="BB49" s="420">
        <f t="shared" si="99"/>
        <v>0</v>
      </c>
      <c r="BC49" s="413">
        <f t="shared" si="56"/>
        <v>0</v>
      </c>
      <c r="BD49" s="420">
        <f t="shared" si="100"/>
        <v>0</v>
      </c>
      <c r="BE49" s="409">
        <f t="shared" si="58"/>
        <v>0</v>
      </c>
      <c r="BF49" s="420">
        <f t="shared" si="101"/>
        <v>0</v>
      </c>
      <c r="BG49" s="409">
        <f t="shared" si="60"/>
        <v>0</v>
      </c>
      <c r="BH49" s="425" t="str">
        <f t="shared" si="137"/>
        <v/>
      </c>
      <c r="BI49" s="420">
        <f t="shared" si="160"/>
        <v>0</v>
      </c>
      <c r="BJ49" s="420">
        <f t="shared" si="62"/>
        <v>0</v>
      </c>
      <c r="BK49" s="420">
        <f t="shared" si="138"/>
        <v>0</v>
      </c>
      <c r="BL49" s="420">
        <f t="shared" si="139"/>
        <v>0</v>
      </c>
      <c r="BM49" s="413">
        <f t="shared" si="140"/>
        <v>0</v>
      </c>
      <c r="BN49" s="420">
        <f t="shared" si="141"/>
        <v>0</v>
      </c>
      <c r="BO49" s="420">
        <f t="shared" si="142"/>
        <v>0</v>
      </c>
      <c r="BP49" s="413">
        <f t="shared" si="143"/>
        <v>0</v>
      </c>
      <c r="BQ49" s="422">
        <f t="shared" si="144"/>
        <v>0</v>
      </c>
      <c r="BR49" s="422">
        <f t="shared" si="145"/>
        <v>0</v>
      </c>
      <c r="BS49" s="413">
        <f t="shared" si="146"/>
        <v>0</v>
      </c>
      <c r="BT49" s="420">
        <f t="shared" si="63"/>
        <v>0</v>
      </c>
      <c r="BU49" s="413">
        <f t="shared" si="64"/>
        <v>0</v>
      </c>
      <c r="BV49" s="420">
        <f t="shared" si="65"/>
        <v>0</v>
      </c>
      <c r="BW49" s="409">
        <f t="shared" si="66"/>
        <v>0</v>
      </c>
      <c r="BX49" s="420">
        <f t="shared" si="67"/>
        <v>0</v>
      </c>
      <c r="BY49" s="413">
        <f t="shared" si="68"/>
        <v>0</v>
      </c>
      <c r="BZ49" s="32" t="str">
        <f t="shared" si="121"/>
        <v/>
      </c>
      <c r="CA49">
        <f t="shared" si="70"/>
        <v>0</v>
      </c>
      <c r="CB49" s="32">
        <f t="shared" si="122"/>
        <v>0</v>
      </c>
      <c r="CC49">
        <f t="shared" si="147"/>
        <v>0</v>
      </c>
      <c r="CD49">
        <f t="shared" si="148"/>
        <v>0</v>
      </c>
      <c r="CE49">
        <f t="shared" si="149"/>
        <v>0</v>
      </c>
      <c r="CF49" s="29">
        <f t="shared" si="150"/>
        <v>0</v>
      </c>
      <c r="CG49" s="29">
        <f t="shared" si="151"/>
        <v>0</v>
      </c>
      <c r="CH49" s="29">
        <f t="shared" si="72"/>
        <v>0</v>
      </c>
      <c r="CI49" s="29">
        <f t="shared" si="152"/>
        <v>0</v>
      </c>
      <c r="CJ49" s="29">
        <f t="shared" si="153"/>
        <v>0</v>
      </c>
      <c r="CK49" s="458">
        <f t="shared" si="154"/>
        <v>0</v>
      </c>
      <c r="CL49" s="29">
        <f t="shared" si="73"/>
        <v>0</v>
      </c>
      <c r="CM49" s="29">
        <f t="shared" si="155"/>
        <v>0</v>
      </c>
      <c r="CN49" s="458">
        <f t="shared" si="156"/>
        <v>0</v>
      </c>
      <c r="CO49" s="29">
        <f t="shared" si="74"/>
        <v>0</v>
      </c>
      <c r="CP49" s="29">
        <f t="shared" si="157"/>
        <v>0</v>
      </c>
      <c r="CQ49" s="458">
        <f t="shared" si="158"/>
        <v>0</v>
      </c>
      <c r="CR49" s="29">
        <f t="shared" si="75"/>
        <v>0</v>
      </c>
      <c r="CS49" s="29">
        <f t="shared" si="76"/>
        <v>0</v>
      </c>
      <c r="CT49" s="29">
        <f t="shared" si="77"/>
        <v>0</v>
      </c>
      <c r="CU49" s="29">
        <f t="shared" si="78"/>
        <v>0</v>
      </c>
      <c r="CV49" s="458">
        <f t="shared" si="79"/>
        <v>0</v>
      </c>
      <c r="CW49" s="29">
        <f t="shared" si="80"/>
        <v>0</v>
      </c>
      <c r="CX49" s="29">
        <f t="shared" si="81"/>
        <v>0</v>
      </c>
      <c r="CY49" s="458">
        <f t="shared" si="82"/>
        <v>0</v>
      </c>
      <c r="CZ49" s="29">
        <f t="shared" si="83"/>
        <v>0</v>
      </c>
      <c r="DA49" s="29">
        <f t="shared" si="84"/>
        <v>0</v>
      </c>
      <c r="DB49" s="458">
        <f t="shared" si="85"/>
        <v>0</v>
      </c>
      <c r="DC49" s="29">
        <f t="shared" si="86"/>
        <v>0</v>
      </c>
    </row>
    <row r="50" spans="1:107">
      <c r="A50">
        <f t="shared" si="40"/>
        <v>47</v>
      </c>
      <c r="B50" s="33">
        <f t="shared" ref="B50:B81" si="161">IFERROR(VALUE(Z50&amp;AE50&amp;AA50),)</f>
        <v>0</v>
      </c>
      <c r="C50" s="357"/>
      <c r="D50" s="40"/>
      <c r="E50" s="48"/>
      <c r="F50" s="1"/>
      <c r="G50" s="208"/>
      <c r="H50" s="184"/>
      <c r="I50" s="184"/>
      <c r="J50" s="306"/>
      <c r="K50" s="184"/>
      <c r="L50" s="184"/>
      <c r="M50" s="201"/>
      <c r="N50" s="184"/>
      <c r="O50" s="184"/>
      <c r="P50" s="358"/>
      <c r="Q50" s="343">
        <f t="shared" si="102"/>
        <v>0</v>
      </c>
      <c r="R50" s="333">
        <f t="shared" si="103"/>
        <v>0</v>
      </c>
      <c r="S50" s="344">
        <f t="shared" si="104"/>
        <v>0</v>
      </c>
      <c r="T50" s="348">
        <f t="shared" si="111"/>
        <v>0</v>
      </c>
      <c r="U50" s="334">
        <f t="shared" si="112"/>
        <v>0</v>
      </c>
      <c r="V50" s="333">
        <f t="shared" si="113"/>
        <v>0</v>
      </c>
      <c r="W50" s="334">
        <f t="shared" si="114"/>
        <v>0</v>
      </c>
      <c r="X50" s="333">
        <f t="shared" si="115"/>
        <v>0</v>
      </c>
      <c r="Y50" s="403">
        <f t="shared" si="116"/>
        <v>0</v>
      </c>
      <c r="Z50" s="451">
        <f>IFERROR(VLOOKUP(C50,list!B$2:C$100,2,),)</f>
        <v>0</v>
      </c>
      <c r="AA50" s="451">
        <f>IFERROR(VLOOKUP(F50,list!G$1:H$60,2,),)</f>
        <v>0</v>
      </c>
      <c r="AB50" s="452">
        <f t="shared" si="93"/>
        <v>0</v>
      </c>
      <c r="AC50" s="453">
        <f t="shared" si="50"/>
        <v>0</v>
      </c>
      <c r="AD50" s="451">
        <f>IFERROR(VLOOKUP(AC50,list!I$2:J$12,2,),)</f>
        <v>0</v>
      </c>
      <c r="AE50" s="452">
        <f t="shared" si="51"/>
        <v>0</v>
      </c>
      <c r="AF50" s="451">
        <f t="shared" si="123"/>
        <v>0</v>
      </c>
      <c r="AG50" s="451">
        <f>IF(COUNTIF($C$4:C50,C50)&gt;1,0,1)</f>
        <v>1</v>
      </c>
      <c r="AH50" s="454">
        <f t="shared" si="98"/>
        <v>0</v>
      </c>
      <c r="AI50" s="451" t="str">
        <f t="shared" si="124"/>
        <v/>
      </c>
      <c r="AJ50" s="455" t="str">
        <f>IFERROR(VLOOKUP(AI50,list!A$1:B$100,2,),"")</f>
        <v/>
      </c>
      <c r="AK50" s="451">
        <f>IF(COUNTIF($AE$4:$AE50,$AE50)&gt;1,0,1)</f>
        <v>0</v>
      </c>
      <c r="AL50" s="451">
        <f t="shared" ref="AL50:AL68" si="162">VALUE(IF(AND(AE50&gt;0,AK50&gt;0),AE50,))</f>
        <v>0</v>
      </c>
      <c r="AM50" s="451" t="str">
        <f t="shared" si="125"/>
        <v/>
      </c>
      <c r="AN50" s="417">
        <f t="shared" si="159"/>
        <v>0</v>
      </c>
      <c r="AO50" s="420">
        <f t="shared" si="126"/>
        <v>0</v>
      </c>
      <c r="AP50" s="420">
        <f t="shared" si="127"/>
        <v>0</v>
      </c>
      <c r="AQ50" s="420">
        <f t="shared" si="128"/>
        <v>0</v>
      </c>
      <c r="AR50" s="420">
        <f t="shared" si="129"/>
        <v>0</v>
      </c>
      <c r="AS50" s="409">
        <f t="shared" si="130"/>
        <v>0</v>
      </c>
      <c r="AT50" s="422">
        <f t="shared" si="131"/>
        <v>0</v>
      </c>
      <c r="AU50" s="422">
        <f t="shared" si="132"/>
        <v>0</v>
      </c>
      <c r="AV50" s="409">
        <f t="shared" si="133"/>
        <v>0</v>
      </c>
      <c r="AW50" s="422">
        <f t="shared" si="134"/>
        <v>0</v>
      </c>
      <c r="AX50" s="422">
        <f t="shared" si="135"/>
        <v>0</v>
      </c>
      <c r="AY50" s="409">
        <f t="shared" si="136"/>
        <v>0</v>
      </c>
      <c r="AZ50" s="422">
        <f t="shared" si="53"/>
        <v>0</v>
      </c>
      <c r="BA50" s="422">
        <f t="shared" si="54"/>
        <v>0</v>
      </c>
      <c r="BB50" s="420">
        <f t="shared" si="99"/>
        <v>0</v>
      </c>
      <c r="BC50" s="413">
        <f t="shared" si="56"/>
        <v>0</v>
      </c>
      <c r="BD50" s="420">
        <f t="shared" si="100"/>
        <v>0</v>
      </c>
      <c r="BE50" s="409">
        <f t="shared" si="58"/>
        <v>0</v>
      </c>
      <c r="BF50" s="420">
        <f t="shared" si="101"/>
        <v>0</v>
      </c>
      <c r="BG50" s="409">
        <f t="shared" si="60"/>
        <v>0</v>
      </c>
      <c r="BH50" s="425" t="str">
        <f t="shared" si="137"/>
        <v/>
      </c>
      <c r="BI50" s="420">
        <f t="shared" si="160"/>
        <v>0</v>
      </c>
      <c r="BJ50" s="420">
        <f t="shared" si="62"/>
        <v>0</v>
      </c>
      <c r="BK50" s="420">
        <f t="shared" si="138"/>
        <v>0</v>
      </c>
      <c r="BL50" s="420">
        <f t="shared" si="139"/>
        <v>0</v>
      </c>
      <c r="BM50" s="413">
        <f t="shared" si="140"/>
        <v>0</v>
      </c>
      <c r="BN50" s="420">
        <f t="shared" si="141"/>
        <v>0</v>
      </c>
      <c r="BO50" s="420">
        <f t="shared" si="142"/>
        <v>0</v>
      </c>
      <c r="BP50" s="413">
        <f t="shared" si="143"/>
        <v>0</v>
      </c>
      <c r="BQ50" s="422">
        <f t="shared" si="144"/>
        <v>0</v>
      </c>
      <c r="BR50" s="422">
        <f t="shared" si="145"/>
        <v>0</v>
      </c>
      <c r="BS50" s="413">
        <f t="shared" si="146"/>
        <v>0</v>
      </c>
      <c r="BT50" s="420">
        <f t="shared" si="63"/>
        <v>0</v>
      </c>
      <c r="BU50" s="413">
        <f t="shared" si="64"/>
        <v>0</v>
      </c>
      <c r="BV50" s="420">
        <f t="shared" si="65"/>
        <v>0</v>
      </c>
      <c r="BW50" s="409">
        <f t="shared" si="66"/>
        <v>0</v>
      </c>
      <c r="BX50" s="420">
        <f t="shared" si="67"/>
        <v>0</v>
      </c>
      <c r="BY50" s="413">
        <f t="shared" si="68"/>
        <v>0</v>
      </c>
      <c r="BZ50" s="32" t="str">
        <f t="shared" si="121"/>
        <v/>
      </c>
      <c r="CA50">
        <f t="shared" si="70"/>
        <v>0</v>
      </c>
      <c r="CB50" s="32">
        <f t="shared" si="122"/>
        <v>0</v>
      </c>
      <c r="CC50">
        <f t="shared" si="147"/>
        <v>0</v>
      </c>
      <c r="CD50">
        <f t="shared" si="148"/>
        <v>0</v>
      </c>
      <c r="CE50">
        <f t="shared" si="149"/>
        <v>0</v>
      </c>
      <c r="CF50" s="29">
        <f t="shared" si="150"/>
        <v>0</v>
      </c>
      <c r="CG50" s="29">
        <f t="shared" si="151"/>
        <v>0</v>
      </c>
      <c r="CH50" s="29">
        <f t="shared" si="72"/>
        <v>0</v>
      </c>
      <c r="CI50" s="29">
        <f t="shared" si="152"/>
        <v>0</v>
      </c>
      <c r="CJ50" s="29">
        <f t="shared" si="153"/>
        <v>0</v>
      </c>
      <c r="CK50" s="458">
        <f t="shared" si="154"/>
        <v>0</v>
      </c>
      <c r="CL50" s="29">
        <f t="shared" si="73"/>
        <v>0</v>
      </c>
      <c r="CM50" s="29">
        <f t="shared" si="155"/>
        <v>0</v>
      </c>
      <c r="CN50" s="458">
        <f t="shared" si="156"/>
        <v>0</v>
      </c>
      <c r="CO50" s="29">
        <f t="shared" si="74"/>
        <v>0</v>
      </c>
      <c r="CP50" s="29">
        <f t="shared" si="157"/>
        <v>0</v>
      </c>
      <c r="CQ50" s="458">
        <f t="shared" si="158"/>
        <v>0</v>
      </c>
      <c r="CR50" s="29">
        <f t="shared" si="75"/>
        <v>0</v>
      </c>
      <c r="CS50" s="29">
        <f t="shared" si="76"/>
        <v>0</v>
      </c>
      <c r="CT50" s="29">
        <f t="shared" si="77"/>
        <v>0</v>
      </c>
      <c r="CU50" s="29">
        <f t="shared" si="78"/>
        <v>0</v>
      </c>
      <c r="CV50" s="458">
        <f t="shared" si="79"/>
        <v>0</v>
      </c>
      <c r="CW50" s="29">
        <f t="shared" si="80"/>
        <v>0</v>
      </c>
      <c r="CX50" s="29">
        <f t="shared" si="81"/>
        <v>0</v>
      </c>
      <c r="CY50" s="458">
        <f t="shared" si="82"/>
        <v>0</v>
      </c>
      <c r="CZ50" s="29">
        <f t="shared" si="83"/>
        <v>0</v>
      </c>
      <c r="DA50" s="29">
        <f t="shared" si="84"/>
        <v>0</v>
      </c>
      <c r="DB50" s="458">
        <f t="shared" si="85"/>
        <v>0</v>
      </c>
      <c r="DC50" s="29">
        <f t="shared" si="86"/>
        <v>0</v>
      </c>
    </row>
    <row r="51" spans="1:107">
      <c r="A51">
        <f t="shared" si="40"/>
        <v>48</v>
      </c>
      <c r="B51" s="33">
        <f t="shared" si="161"/>
        <v>0</v>
      </c>
      <c r="C51" s="357"/>
      <c r="D51" s="40"/>
      <c r="E51" s="48"/>
      <c r="F51" s="1"/>
      <c r="G51" s="208"/>
      <c r="H51" s="184"/>
      <c r="I51" s="184"/>
      <c r="J51" s="306"/>
      <c r="K51" s="184"/>
      <c r="L51" s="184"/>
      <c r="M51" s="201"/>
      <c r="N51" s="184"/>
      <c r="O51" s="184"/>
      <c r="P51" s="358"/>
      <c r="Q51" s="343">
        <f t="shared" si="102"/>
        <v>0</v>
      </c>
      <c r="R51" s="333">
        <f t="shared" si="103"/>
        <v>0</v>
      </c>
      <c r="S51" s="344">
        <f t="shared" si="104"/>
        <v>0</v>
      </c>
      <c r="T51" s="348">
        <f t="shared" si="111"/>
        <v>0</v>
      </c>
      <c r="U51" s="334">
        <f t="shared" si="112"/>
        <v>0</v>
      </c>
      <c r="V51" s="333">
        <f t="shared" si="113"/>
        <v>0</v>
      </c>
      <c r="W51" s="334">
        <f t="shared" si="114"/>
        <v>0</v>
      </c>
      <c r="X51" s="333">
        <f t="shared" si="115"/>
        <v>0</v>
      </c>
      <c r="Y51" s="403">
        <f t="shared" si="116"/>
        <v>0</v>
      </c>
      <c r="Z51" s="451">
        <f>IFERROR(VLOOKUP(C51,list!B$2:C$100,2,),)</f>
        <v>0</v>
      </c>
      <c r="AA51" s="451">
        <f>IFERROR(VLOOKUP(F51,list!G$1:H$60,2,),)</f>
        <v>0</v>
      </c>
      <c r="AB51" s="452">
        <f t="shared" si="93"/>
        <v>0</v>
      </c>
      <c r="AC51" s="453">
        <f t="shared" si="50"/>
        <v>0</v>
      </c>
      <c r="AD51" s="451">
        <f>IFERROR(VLOOKUP(AC51,list!I$2:J$12,2,),)</f>
        <v>0</v>
      </c>
      <c r="AE51" s="452">
        <f t="shared" si="51"/>
        <v>0</v>
      </c>
      <c r="AF51" s="451">
        <f t="shared" si="123"/>
        <v>0</v>
      </c>
      <c r="AG51" s="451">
        <f>IF(COUNTIF($C$4:C51,C51)&gt;1,0,1)</f>
        <v>1</v>
      </c>
      <c r="AH51" s="454">
        <f t="shared" si="98"/>
        <v>0</v>
      </c>
      <c r="AI51" s="451" t="str">
        <f t="shared" si="124"/>
        <v/>
      </c>
      <c r="AJ51" s="455" t="str">
        <f>IFERROR(VLOOKUP(AI51,list!A$1:B$100,2,),"")</f>
        <v/>
      </c>
      <c r="AK51" s="451">
        <f>IF(COUNTIF($AE$4:$AE51,$AE51)&gt;1,0,1)</f>
        <v>0</v>
      </c>
      <c r="AL51" s="451">
        <f t="shared" si="162"/>
        <v>0</v>
      </c>
      <c r="AM51" s="451" t="str">
        <f t="shared" si="125"/>
        <v/>
      </c>
      <c r="AN51" s="417">
        <f t="shared" si="159"/>
        <v>0</v>
      </c>
      <c r="AO51" s="420">
        <f t="shared" si="126"/>
        <v>0</v>
      </c>
      <c r="AP51" s="420">
        <f t="shared" si="127"/>
        <v>0</v>
      </c>
      <c r="AQ51" s="420">
        <f t="shared" si="128"/>
        <v>0</v>
      </c>
      <c r="AR51" s="420">
        <f t="shared" si="129"/>
        <v>0</v>
      </c>
      <c r="AS51" s="409">
        <f t="shared" si="130"/>
        <v>0</v>
      </c>
      <c r="AT51" s="422">
        <f t="shared" si="131"/>
        <v>0</v>
      </c>
      <c r="AU51" s="422">
        <f t="shared" si="132"/>
        <v>0</v>
      </c>
      <c r="AV51" s="409">
        <f t="shared" si="133"/>
        <v>0</v>
      </c>
      <c r="AW51" s="422">
        <f t="shared" si="134"/>
        <v>0</v>
      </c>
      <c r="AX51" s="422">
        <f t="shared" si="135"/>
        <v>0</v>
      </c>
      <c r="AY51" s="409">
        <f t="shared" si="136"/>
        <v>0</v>
      </c>
      <c r="AZ51" s="422">
        <f t="shared" si="53"/>
        <v>0</v>
      </c>
      <c r="BA51" s="422">
        <f t="shared" si="54"/>
        <v>0</v>
      </c>
      <c r="BB51" s="420">
        <f t="shared" si="99"/>
        <v>0</v>
      </c>
      <c r="BC51" s="413">
        <f t="shared" si="56"/>
        <v>0</v>
      </c>
      <c r="BD51" s="420">
        <f t="shared" si="100"/>
        <v>0</v>
      </c>
      <c r="BE51" s="409">
        <f t="shared" si="58"/>
        <v>0</v>
      </c>
      <c r="BF51" s="420">
        <f t="shared" si="101"/>
        <v>0</v>
      </c>
      <c r="BG51" s="409">
        <f t="shared" si="60"/>
        <v>0</v>
      </c>
      <c r="BH51" s="425" t="str">
        <f t="shared" si="137"/>
        <v/>
      </c>
      <c r="BI51" s="420">
        <f t="shared" si="160"/>
        <v>0</v>
      </c>
      <c r="BJ51" s="420">
        <f t="shared" si="62"/>
        <v>0</v>
      </c>
      <c r="BK51" s="420">
        <f t="shared" si="138"/>
        <v>0</v>
      </c>
      <c r="BL51" s="420">
        <f t="shared" si="139"/>
        <v>0</v>
      </c>
      <c r="BM51" s="413">
        <f t="shared" si="140"/>
        <v>0</v>
      </c>
      <c r="BN51" s="420">
        <f t="shared" si="141"/>
        <v>0</v>
      </c>
      <c r="BO51" s="420">
        <f t="shared" si="142"/>
        <v>0</v>
      </c>
      <c r="BP51" s="413">
        <f t="shared" si="143"/>
        <v>0</v>
      </c>
      <c r="BQ51" s="422">
        <f t="shared" si="144"/>
        <v>0</v>
      </c>
      <c r="BR51" s="422">
        <f t="shared" si="145"/>
        <v>0</v>
      </c>
      <c r="BS51" s="413">
        <f t="shared" si="146"/>
        <v>0</v>
      </c>
      <c r="BT51" s="420">
        <f t="shared" si="63"/>
        <v>0</v>
      </c>
      <c r="BU51" s="413">
        <f t="shared" si="64"/>
        <v>0</v>
      </c>
      <c r="BV51" s="420">
        <f t="shared" si="65"/>
        <v>0</v>
      </c>
      <c r="BW51" s="409">
        <f t="shared" si="66"/>
        <v>0</v>
      </c>
      <c r="BX51" s="420">
        <f t="shared" si="67"/>
        <v>0</v>
      </c>
      <c r="BY51" s="413">
        <f t="shared" si="68"/>
        <v>0</v>
      </c>
      <c r="BZ51" s="32" t="str">
        <f t="shared" si="121"/>
        <v/>
      </c>
      <c r="CA51">
        <f t="shared" si="70"/>
        <v>0</v>
      </c>
      <c r="CB51" s="32">
        <f t="shared" si="122"/>
        <v>0</v>
      </c>
      <c r="CC51">
        <f t="shared" si="147"/>
        <v>0</v>
      </c>
      <c r="CD51">
        <f t="shared" si="148"/>
        <v>0</v>
      </c>
      <c r="CE51">
        <f t="shared" si="149"/>
        <v>0</v>
      </c>
      <c r="CF51" s="29">
        <f t="shared" si="150"/>
        <v>0</v>
      </c>
      <c r="CG51" s="29">
        <f t="shared" si="151"/>
        <v>0</v>
      </c>
      <c r="CH51" s="29">
        <f t="shared" si="72"/>
        <v>0</v>
      </c>
      <c r="CI51" s="29">
        <f t="shared" si="152"/>
        <v>0</v>
      </c>
      <c r="CJ51" s="29">
        <f t="shared" si="153"/>
        <v>0</v>
      </c>
      <c r="CK51" s="458">
        <f t="shared" si="154"/>
        <v>0</v>
      </c>
      <c r="CL51" s="29">
        <f t="shared" si="73"/>
        <v>0</v>
      </c>
      <c r="CM51" s="29">
        <f t="shared" si="155"/>
        <v>0</v>
      </c>
      <c r="CN51" s="458">
        <f t="shared" si="156"/>
        <v>0</v>
      </c>
      <c r="CO51" s="29">
        <f t="shared" si="74"/>
        <v>0</v>
      </c>
      <c r="CP51" s="29">
        <f t="shared" si="157"/>
        <v>0</v>
      </c>
      <c r="CQ51" s="458">
        <f t="shared" si="158"/>
        <v>0</v>
      </c>
      <c r="CR51" s="29">
        <f t="shared" si="75"/>
        <v>0</v>
      </c>
      <c r="CS51" s="29">
        <f t="shared" si="76"/>
        <v>0</v>
      </c>
      <c r="CT51" s="29">
        <f t="shared" si="77"/>
        <v>0</v>
      </c>
      <c r="CU51" s="29">
        <f t="shared" si="78"/>
        <v>0</v>
      </c>
      <c r="CV51" s="458">
        <f t="shared" si="79"/>
        <v>0</v>
      </c>
      <c r="CW51" s="29">
        <f t="shared" si="80"/>
        <v>0</v>
      </c>
      <c r="CX51" s="29">
        <f t="shared" si="81"/>
        <v>0</v>
      </c>
      <c r="CY51" s="458">
        <f t="shared" si="82"/>
        <v>0</v>
      </c>
      <c r="CZ51" s="29">
        <f t="shared" si="83"/>
        <v>0</v>
      </c>
      <c r="DA51" s="29">
        <f t="shared" si="84"/>
        <v>0</v>
      </c>
      <c r="DB51" s="458">
        <f t="shared" si="85"/>
        <v>0</v>
      </c>
      <c r="DC51" s="29">
        <f t="shared" si="86"/>
        <v>0</v>
      </c>
    </row>
    <row r="52" spans="1:107">
      <c r="A52">
        <f t="shared" si="40"/>
        <v>49</v>
      </c>
      <c r="B52" s="33">
        <f t="shared" si="161"/>
        <v>0</v>
      </c>
      <c r="C52" s="357"/>
      <c r="D52" s="40"/>
      <c r="E52" s="48"/>
      <c r="F52" s="1"/>
      <c r="G52" s="208"/>
      <c r="H52" s="184"/>
      <c r="I52" s="184"/>
      <c r="J52" s="306"/>
      <c r="K52" s="184"/>
      <c r="L52" s="184"/>
      <c r="M52" s="201"/>
      <c r="N52" s="184"/>
      <c r="O52" s="184"/>
      <c r="P52" s="358"/>
      <c r="Q52" s="343">
        <f t="shared" si="102"/>
        <v>0</v>
      </c>
      <c r="R52" s="333">
        <f t="shared" si="103"/>
        <v>0</v>
      </c>
      <c r="S52" s="344">
        <f t="shared" si="104"/>
        <v>0</v>
      </c>
      <c r="T52" s="348">
        <f t="shared" si="111"/>
        <v>0</v>
      </c>
      <c r="U52" s="334">
        <f t="shared" si="112"/>
        <v>0</v>
      </c>
      <c r="V52" s="333">
        <f t="shared" si="113"/>
        <v>0</v>
      </c>
      <c r="W52" s="334">
        <f t="shared" si="114"/>
        <v>0</v>
      </c>
      <c r="X52" s="333">
        <f t="shared" si="115"/>
        <v>0</v>
      </c>
      <c r="Y52" s="403">
        <f t="shared" si="116"/>
        <v>0</v>
      </c>
      <c r="Z52" s="451">
        <f>IFERROR(VLOOKUP(C52,list!B$2:C$100,2,),)</f>
        <v>0</v>
      </c>
      <c r="AA52" s="451">
        <f>IFERROR(VLOOKUP(F52,list!G$1:H$60,2,),)</f>
        <v>0</v>
      </c>
      <c r="AB52" s="452">
        <f t="shared" si="93"/>
        <v>0</v>
      </c>
      <c r="AC52" s="453">
        <f t="shared" si="50"/>
        <v>0</v>
      </c>
      <c r="AD52" s="451">
        <f>IFERROR(VLOOKUP(AC52,list!I$2:J$12,2,),)</f>
        <v>0</v>
      </c>
      <c r="AE52" s="452">
        <f t="shared" si="51"/>
        <v>0</v>
      </c>
      <c r="AF52" s="451">
        <f t="shared" si="123"/>
        <v>0</v>
      </c>
      <c r="AG52" s="451">
        <f>IF(COUNTIF($C$4:C52,C52)&gt;1,0,1)</f>
        <v>1</v>
      </c>
      <c r="AH52" s="454">
        <f t="shared" si="98"/>
        <v>0</v>
      </c>
      <c r="AI52" s="451" t="str">
        <f t="shared" si="124"/>
        <v/>
      </c>
      <c r="AJ52" s="455" t="str">
        <f>IFERROR(VLOOKUP(AI52,list!A$1:B$100,2,),"")</f>
        <v/>
      </c>
      <c r="AK52" s="451">
        <f>IF(COUNTIF($AE$4:$AE52,$AE52)&gt;1,0,1)</f>
        <v>0</v>
      </c>
      <c r="AL52" s="451">
        <f t="shared" si="162"/>
        <v>0</v>
      </c>
      <c r="AM52" s="451" t="str">
        <f t="shared" si="125"/>
        <v/>
      </c>
      <c r="AN52" s="417">
        <f t="shared" si="159"/>
        <v>0</v>
      </c>
      <c r="AO52" s="420">
        <f t="shared" si="126"/>
        <v>0</v>
      </c>
      <c r="AP52" s="420">
        <f t="shared" si="127"/>
        <v>0</v>
      </c>
      <c r="AQ52" s="420">
        <f t="shared" si="128"/>
        <v>0</v>
      </c>
      <c r="AR52" s="420">
        <f t="shared" si="129"/>
        <v>0</v>
      </c>
      <c r="AS52" s="409">
        <f t="shared" si="130"/>
        <v>0</v>
      </c>
      <c r="AT52" s="422">
        <f t="shared" si="131"/>
        <v>0</v>
      </c>
      <c r="AU52" s="422">
        <f t="shared" si="132"/>
        <v>0</v>
      </c>
      <c r="AV52" s="409">
        <f t="shared" si="133"/>
        <v>0</v>
      </c>
      <c r="AW52" s="422">
        <f t="shared" si="134"/>
        <v>0</v>
      </c>
      <c r="AX52" s="422">
        <f t="shared" si="135"/>
        <v>0</v>
      </c>
      <c r="AY52" s="409">
        <f t="shared" si="136"/>
        <v>0</v>
      </c>
      <c r="AZ52" s="422">
        <f t="shared" si="53"/>
        <v>0</v>
      </c>
      <c r="BA52" s="422">
        <f t="shared" si="54"/>
        <v>0</v>
      </c>
      <c r="BB52" s="420">
        <f t="shared" si="99"/>
        <v>0</v>
      </c>
      <c r="BC52" s="413">
        <f t="shared" si="56"/>
        <v>0</v>
      </c>
      <c r="BD52" s="420">
        <f t="shared" si="100"/>
        <v>0</v>
      </c>
      <c r="BE52" s="409">
        <f t="shared" si="58"/>
        <v>0</v>
      </c>
      <c r="BF52" s="420">
        <f t="shared" si="101"/>
        <v>0</v>
      </c>
      <c r="BG52" s="409">
        <f t="shared" si="60"/>
        <v>0</v>
      </c>
      <c r="BH52" s="425" t="str">
        <f t="shared" si="137"/>
        <v/>
      </c>
      <c r="BI52" s="420">
        <f t="shared" si="160"/>
        <v>0</v>
      </c>
      <c r="BJ52" s="420">
        <f t="shared" si="62"/>
        <v>0</v>
      </c>
      <c r="BK52" s="420">
        <f t="shared" si="138"/>
        <v>0</v>
      </c>
      <c r="BL52" s="420">
        <f t="shared" si="139"/>
        <v>0</v>
      </c>
      <c r="BM52" s="413">
        <f t="shared" si="140"/>
        <v>0</v>
      </c>
      <c r="BN52" s="420">
        <f t="shared" si="141"/>
        <v>0</v>
      </c>
      <c r="BO52" s="420">
        <f t="shared" si="142"/>
        <v>0</v>
      </c>
      <c r="BP52" s="413">
        <f t="shared" si="143"/>
        <v>0</v>
      </c>
      <c r="BQ52" s="422">
        <f t="shared" si="144"/>
        <v>0</v>
      </c>
      <c r="BR52" s="422">
        <f t="shared" si="145"/>
        <v>0</v>
      </c>
      <c r="BS52" s="413">
        <f t="shared" si="146"/>
        <v>0</v>
      </c>
      <c r="BT52" s="420">
        <f t="shared" si="63"/>
        <v>0</v>
      </c>
      <c r="BU52" s="413">
        <f t="shared" si="64"/>
        <v>0</v>
      </c>
      <c r="BV52" s="420">
        <f t="shared" si="65"/>
        <v>0</v>
      </c>
      <c r="BW52" s="409">
        <f t="shared" si="66"/>
        <v>0</v>
      </c>
      <c r="BX52" s="420">
        <f t="shared" si="67"/>
        <v>0</v>
      </c>
      <c r="BY52" s="413">
        <f t="shared" si="68"/>
        <v>0</v>
      </c>
      <c r="BZ52" s="32" t="str">
        <f t="shared" si="121"/>
        <v/>
      </c>
      <c r="CA52">
        <f t="shared" si="70"/>
        <v>0</v>
      </c>
      <c r="CB52" s="32">
        <f t="shared" si="122"/>
        <v>0</v>
      </c>
      <c r="CC52">
        <f t="shared" si="147"/>
        <v>0</v>
      </c>
      <c r="CD52">
        <f t="shared" si="148"/>
        <v>0</v>
      </c>
      <c r="CE52">
        <f t="shared" si="149"/>
        <v>0</v>
      </c>
      <c r="CF52" s="29">
        <f t="shared" si="150"/>
        <v>0</v>
      </c>
      <c r="CG52" s="29">
        <f t="shared" si="151"/>
        <v>0</v>
      </c>
      <c r="CH52" s="29">
        <f t="shared" si="72"/>
        <v>0</v>
      </c>
      <c r="CI52" s="29">
        <f t="shared" si="152"/>
        <v>0</v>
      </c>
      <c r="CJ52" s="29">
        <f t="shared" si="153"/>
        <v>0</v>
      </c>
      <c r="CK52" s="458">
        <f t="shared" si="154"/>
        <v>0</v>
      </c>
      <c r="CL52" s="29">
        <f t="shared" si="73"/>
        <v>0</v>
      </c>
      <c r="CM52" s="29">
        <f t="shared" si="155"/>
        <v>0</v>
      </c>
      <c r="CN52" s="458">
        <f t="shared" si="156"/>
        <v>0</v>
      </c>
      <c r="CO52" s="29">
        <f t="shared" si="74"/>
        <v>0</v>
      </c>
      <c r="CP52" s="29">
        <f t="shared" si="157"/>
        <v>0</v>
      </c>
      <c r="CQ52" s="458">
        <f t="shared" si="158"/>
        <v>0</v>
      </c>
      <c r="CR52" s="29">
        <f t="shared" si="75"/>
        <v>0</v>
      </c>
      <c r="CS52" s="29">
        <f t="shared" si="76"/>
        <v>0</v>
      </c>
      <c r="CT52" s="29">
        <f t="shared" si="77"/>
        <v>0</v>
      </c>
      <c r="CU52" s="29">
        <f t="shared" si="78"/>
        <v>0</v>
      </c>
      <c r="CV52" s="458">
        <f t="shared" si="79"/>
        <v>0</v>
      </c>
      <c r="CW52" s="29">
        <f t="shared" si="80"/>
        <v>0</v>
      </c>
      <c r="CX52" s="29">
        <f t="shared" si="81"/>
        <v>0</v>
      </c>
      <c r="CY52" s="458">
        <f t="shared" si="82"/>
        <v>0</v>
      </c>
      <c r="CZ52" s="29">
        <f t="shared" si="83"/>
        <v>0</v>
      </c>
      <c r="DA52" s="29">
        <f t="shared" si="84"/>
        <v>0</v>
      </c>
      <c r="DB52" s="458">
        <f t="shared" si="85"/>
        <v>0</v>
      </c>
      <c r="DC52" s="29">
        <f t="shared" si="86"/>
        <v>0</v>
      </c>
    </row>
    <row r="53" spans="1:107">
      <c r="A53">
        <f t="shared" si="40"/>
        <v>50</v>
      </c>
      <c r="B53" s="33">
        <f t="shared" si="161"/>
        <v>0</v>
      </c>
      <c r="C53" s="357"/>
      <c r="D53" s="40"/>
      <c r="E53" s="48"/>
      <c r="F53" s="1"/>
      <c r="G53" s="208"/>
      <c r="H53" s="184"/>
      <c r="I53" s="184"/>
      <c r="J53" s="306"/>
      <c r="K53" s="184"/>
      <c r="L53" s="184"/>
      <c r="M53" s="201"/>
      <c r="N53" s="184"/>
      <c r="O53" s="184"/>
      <c r="P53" s="358"/>
      <c r="Q53" s="343">
        <f t="shared" si="102"/>
        <v>0</v>
      </c>
      <c r="R53" s="333">
        <f t="shared" si="103"/>
        <v>0</v>
      </c>
      <c r="S53" s="344">
        <f t="shared" si="104"/>
        <v>0</v>
      </c>
      <c r="T53" s="348">
        <f t="shared" si="111"/>
        <v>0</v>
      </c>
      <c r="U53" s="334">
        <f t="shared" si="112"/>
        <v>0</v>
      </c>
      <c r="V53" s="333">
        <f t="shared" si="113"/>
        <v>0</v>
      </c>
      <c r="W53" s="334">
        <f t="shared" si="114"/>
        <v>0</v>
      </c>
      <c r="X53" s="333">
        <f t="shared" si="115"/>
        <v>0</v>
      </c>
      <c r="Y53" s="403">
        <f t="shared" si="116"/>
        <v>0</v>
      </c>
      <c r="Z53" s="451">
        <f>IFERROR(VLOOKUP(C53,list!B$2:C$100,2,),)</f>
        <v>0</v>
      </c>
      <c r="AA53" s="451">
        <f>IFERROR(VLOOKUP(F53,list!G$1:H$60,2,),)</f>
        <v>0</v>
      </c>
      <c r="AB53" s="452">
        <f t="shared" si="93"/>
        <v>0</v>
      </c>
      <c r="AC53" s="453">
        <f t="shared" si="50"/>
        <v>0</v>
      </c>
      <c r="AD53" s="451">
        <f>IFERROR(VLOOKUP(AC53,list!I$2:J$12,2,),)</f>
        <v>0</v>
      </c>
      <c r="AE53" s="452">
        <f t="shared" si="51"/>
        <v>0</v>
      </c>
      <c r="AF53" s="451">
        <f t="shared" si="123"/>
        <v>0</v>
      </c>
      <c r="AG53" s="451">
        <f>IF(COUNTIF($C$4:C53,C53)&gt;1,0,1)</f>
        <v>1</v>
      </c>
      <c r="AH53" s="454">
        <f t="shared" si="98"/>
        <v>0</v>
      </c>
      <c r="AI53" s="451" t="str">
        <f t="shared" si="124"/>
        <v/>
      </c>
      <c r="AJ53" s="455" t="str">
        <f>IFERROR(VLOOKUP(AI53,list!A$1:B$100,2,),"")</f>
        <v/>
      </c>
      <c r="AK53" s="451">
        <f>IF(COUNTIF($AE$4:$AE53,$AE53)&gt;1,0,1)</f>
        <v>0</v>
      </c>
      <c r="AL53" s="451">
        <f t="shared" si="162"/>
        <v>0</v>
      </c>
      <c r="AM53" s="451" t="str">
        <f t="shared" si="125"/>
        <v/>
      </c>
      <c r="AN53" s="417">
        <f t="shared" si="159"/>
        <v>0</v>
      </c>
      <c r="AO53" s="420">
        <f t="shared" si="126"/>
        <v>0</v>
      </c>
      <c r="AP53" s="420">
        <f t="shared" si="127"/>
        <v>0</v>
      </c>
      <c r="AQ53" s="420">
        <f t="shared" si="128"/>
        <v>0</v>
      </c>
      <c r="AR53" s="420">
        <f t="shared" si="129"/>
        <v>0</v>
      </c>
      <c r="AS53" s="409">
        <f t="shared" si="130"/>
        <v>0</v>
      </c>
      <c r="AT53" s="422">
        <f t="shared" si="131"/>
        <v>0</v>
      </c>
      <c r="AU53" s="422">
        <f t="shared" si="132"/>
        <v>0</v>
      </c>
      <c r="AV53" s="409">
        <f t="shared" si="133"/>
        <v>0</v>
      </c>
      <c r="AW53" s="422">
        <f t="shared" si="134"/>
        <v>0</v>
      </c>
      <c r="AX53" s="422">
        <f t="shared" si="135"/>
        <v>0</v>
      </c>
      <c r="AY53" s="409">
        <f t="shared" si="136"/>
        <v>0</v>
      </c>
      <c r="AZ53" s="422">
        <f t="shared" si="53"/>
        <v>0</v>
      </c>
      <c r="BA53" s="422">
        <f t="shared" si="54"/>
        <v>0</v>
      </c>
      <c r="BB53" s="420">
        <f t="shared" si="99"/>
        <v>0</v>
      </c>
      <c r="BC53" s="413">
        <f t="shared" si="56"/>
        <v>0</v>
      </c>
      <c r="BD53" s="420">
        <f t="shared" si="100"/>
        <v>0</v>
      </c>
      <c r="BE53" s="409">
        <f t="shared" si="58"/>
        <v>0</v>
      </c>
      <c r="BF53" s="420">
        <f t="shared" si="101"/>
        <v>0</v>
      </c>
      <c r="BG53" s="409">
        <f t="shared" si="60"/>
        <v>0</v>
      </c>
      <c r="BH53" s="425" t="str">
        <f t="shared" si="137"/>
        <v/>
      </c>
      <c r="BI53" s="420">
        <f t="shared" si="160"/>
        <v>0</v>
      </c>
      <c r="BJ53" s="420">
        <f t="shared" si="62"/>
        <v>0</v>
      </c>
      <c r="BK53" s="420">
        <f t="shared" si="138"/>
        <v>0</v>
      </c>
      <c r="BL53" s="420">
        <f t="shared" si="139"/>
        <v>0</v>
      </c>
      <c r="BM53" s="413">
        <f t="shared" si="140"/>
        <v>0</v>
      </c>
      <c r="BN53" s="420">
        <f t="shared" si="141"/>
        <v>0</v>
      </c>
      <c r="BO53" s="420">
        <f t="shared" si="142"/>
        <v>0</v>
      </c>
      <c r="BP53" s="413">
        <f t="shared" si="143"/>
        <v>0</v>
      </c>
      <c r="BQ53" s="422">
        <f t="shared" si="144"/>
        <v>0</v>
      </c>
      <c r="BR53" s="422">
        <f t="shared" si="145"/>
        <v>0</v>
      </c>
      <c r="BS53" s="413">
        <f t="shared" si="146"/>
        <v>0</v>
      </c>
      <c r="BT53" s="420">
        <f t="shared" si="63"/>
        <v>0</v>
      </c>
      <c r="BU53" s="413">
        <f t="shared" si="64"/>
        <v>0</v>
      </c>
      <c r="BV53" s="420">
        <f t="shared" si="65"/>
        <v>0</v>
      </c>
      <c r="BW53" s="409">
        <f t="shared" si="66"/>
        <v>0</v>
      </c>
      <c r="BX53" s="420">
        <f t="shared" si="67"/>
        <v>0</v>
      </c>
      <c r="BY53" s="413">
        <f t="shared" si="68"/>
        <v>0</v>
      </c>
      <c r="BZ53" s="32" t="str">
        <f t="shared" si="121"/>
        <v/>
      </c>
      <c r="CA53">
        <f t="shared" si="70"/>
        <v>0</v>
      </c>
      <c r="CB53" s="32">
        <f t="shared" si="122"/>
        <v>0</v>
      </c>
      <c r="CC53">
        <f t="shared" si="147"/>
        <v>0</v>
      </c>
      <c r="CD53">
        <f t="shared" si="148"/>
        <v>0</v>
      </c>
      <c r="CE53">
        <f t="shared" si="149"/>
        <v>0</v>
      </c>
      <c r="CF53" s="29">
        <f t="shared" si="150"/>
        <v>0</v>
      </c>
      <c r="CG53" s="29">
        <f t="shared" si="151"/>
        <v>0</v>
      </c>
      <c r="CH53" s="29">
        <f t="shared" si="72"/>
        <v>0</v>
      </c>
      <c r="CI53" s="29">
        <f t="shared" si="152"/>
        <v>0</v>
      </c>
      <c r="CJ53" s="29">
        <f t="shared" si="153"/>
        <v>0</v>
      </c>
      <c r="CK53" s="458">
        <f t="shared" si="154"/>
        <v>0</v>
      </c>
      <c r="CL53" s="29">
        <f t="shared" si="73"/>
        <v>0</v>
      </c>
      <c r="CM53" s="29">
        <f t="shared" si="155"/>
        <v>0</v>
      </c>
      <c r="CN53" s="458">
        <f t="shared" si="156"/>
        <v>0</v>
      </c>
      <c r="CO53" s="29">
        <f t="shared" si="74"/>
        <v>0</v>
      </c>
      <c r="CP53" s="29">
        <f t="shared" si="157"/>
        <v>0</v>
      </c>
      <c r="CQ53" s="458">
        <f t="shared" si="158"/>
        <v>0</v>
      </c>
      <c r="CR53" s="29">
        <f t="shared" si="75"/>
        <v>0</v>
      </c>
      <c r="CS53" s="29">
        <f t="shared" si="76"/>
        <v>0</v>
      </c>
      <c r="CT53" s="29">
        <f t="shared" si="77"/>
        <v>0</v>
      </c>
      <c r="CU53" s="29">
        <f t="shared" si="78"/>
        <v>0</v>
      </c>
      <c r="CV53" s="458">
        <f t="shared" si="79"/>
        <v>0</v>
      </c>
      <c r="CW53" s="29">
        <f t="shared" si="80"/>
        <v>0</v>
      </c>
      <c r="CX53" s="29">
        <f t="shared" si="81"/>
        <v>0</v>
      </c>
      <c r="CY53" s="458">
        <f t="shared" si="82"/>
        <v>0</v>
      </c>
      <c r="CZ53" s="29">
        <f t="shared" si="83"/>
        <v>0</v>
      </c>
      <c r="DA53" s="29">
        <f t="shared" si="84"/>
        <v>0</v>
      </c>
      <c r="DB53" s="458">
        <f t="shared" si="85"/>
        <v>0</v>
      </c>
      <c r="DC53" s="29">
        <f t="shared" si="86"/>
        <v>0</v>
      </c>
    </row>
    <row r="54" spans="1:107">
      <c r="A54">
        <f t="shared" si="40"/>
        <v>51</v>
      </c>
      <c r="B54" s="33">
        <f t="shared" si="161"/>
        <v>0</v>
      </c>
      <c r="C54" s="357"/>
      <c r="D54" s="40"/>
      <c r="E54" s="48"/>
      <c r="F54" s="1"/>
      <c r="G54" s="208"/>
      <c r="H54" s="184"/>
      <c r="I54" s="184"/>
      <c r="J54" s="306"/>
      <c r="K54" s="184"/>
      <c r="L54" s="184"/>
      <c r="M54" s="201"/>
      <c r="N54" s="184"/>
      <c r="O54" s="184"/>
      <c r="P54" s="358"/>
      <c r="Q54" s="343">
        <f t="shared" si="102"/>
        <v>0</v>
      </c>
      <c r="R54" s="333">
        <f t="shared" si="103"/>
        <v>0</v>
      </c>
      <c r="S54" s="344">
        <f t="shared" si="104"/>
        <v>0</v>
      </c>
      <c r="T54" s="348">
        <f t="shared" si="111"/>
        <v>0</v>
      </c>
      <c r="U54" s="334">
        <f t="shared" si="112"/>
        <v>0</v>
      </c>
      <c r="V54" s="333">
        <f t="shared" si="113"/>
        <v>0</v>
      </c>
      <c r="W54" s="334">
        <f t="shared" si="114"/>
        <v>0</v>
      </c>
      <c r="X54" s="333">
        <f t="shared" si="115"/>
        <v>0</v>
      </c>
      <c r="Y54" s="403">
        <f t="shared" si="116"/>
        <v>0</v>
      </c>
      <c r="Z54" s="451">
        <f>IFERROR(VLOOKUP(C54,list!B$2:C$100,2,),)</f>
        <v>0</v>
      </c>
      <c r="AA54" s="451">
        <f>IFERROR(VLOOKUP(F54,list!G$1:H$60,2,),)</f>
        <v>0</v>
      </c>
      <c r="AB54" s="452">
        <f t="shared" si="93"/>
        <v>0</v>
      </c>
      <c r="AC54" s="453">
        <f t="shared" si="50"/>
        <v>0</v>
      </c>
      <c r="AD54" s="451">
        <f>IFERROR(VLOOKUP(AC54,list!I$2:J$12,2,),)</f>
        <v>0</v>
      </c>
      <c r="AE54" s="452">
        <f t="shared" si="51"/>
        <v>0</v>
      </c>
      <c r="AF54" s="451">
        <f t="shared" si="123"/>
        <v>0</v>
      </c>
      <c r="AG54" s="451">
        <f>IF(COUNTIF($C$4:C54,C54)&gt;1,0,1)</f>
        <v>1</v>
      </c>
      <c r="AH54" s="454">
        <f t="shared" si="98"/>
        <v>0</v>
      </c>
      <c r="AI54" s="451" t="str">
        <f t="shared" si="124"/>
        <v/>
      </c>
      <c r="AJ54" s="455" t="str">
        <f>IFERROR(VLOOKUP(AI54,list!A$1:B$100,2,),"")</f>
        <v/>
      </c>
      <c r="AK54" s="451">
        <f>IF(COUNTIF($AE$4:$AE54,$AE54)&gt;1,0,1)</f>
        <v>0</v>
      </c>
      <c r="AL54" s="451">
        <f t="shared" si="162"/>
        <v>0</v>
      </c>
      <c r="AM54" s="451" t="str">
        <f t="shared" si="125"/>
        <v/>
      </c>
      <c r="AN54" s="417">
        <f t="shared" si="159"/>
        <v>0</v>
      </c>
      <c r="AO54" s="420">
        <f t="shared" si="126"/>
        <v>0</v>
      </c>
      <c r="AP54" s="420">
        <f t="shared" si="127"/>
        <v>0</v>
      </c>
      <c r="AQ54" s="420">
        <f t="shared" si="128"/>
        <v>0</v>
      </c>
      <c r="AR54" s="420">
        <f t="shared" si="129"/>
        <v>0</v>
      </c>
      <c r="AS54" s="409">
        <f t="shared" si="130"/>
        <v>0</v>
      </c>
      <c r="AT54" s="422">
        <f t="shared" si="131"/>
        <v>0</v>
      </c>
      <c r="AU54" s="422">
        <f t="shared" si="132"/>
        <v>0</v>
      </c>
      <c r="AV54" s="409">
        <f t="shared" si="133"/>
        <v>0</v>
      </c>
      <c r="AW54" s="422">
        <f t="shared" si="134"/>
        <v>0</v>
      </c>
      <c r="AX54" s="422">
        <f t="shared" si="135"/>
        <v>0</v>
      </c>
      <c r="AY54" s="409">
        <f t="shared" si="136"/>
        <v>0</v>
      </c>
      <c r="AZ54" s="422">
        <f t="shared" si="53"/>
        <v>0</v>
      </c>
      <c r="BA54" s="422">
        <f t="shared" si="54"/>
        <v>0</v>
      </c>
      <c r="BB54" s="420">
        <f t="shared" si="99"/>
        <v>0</v>
      </c>
      <c r="BC54" s="413">
        <f t="shared" si="56"/>
        <v>0</v>
      </c>
      <c r="BD54" s="420">
        <f t="shared" si="100"/>
        <v>0</v>
      </c>
      <c r="BE54" s="409">
        <f t="shared" si="58"/>
        <v>0</v>
      </c>
      <c r="BF54" s="420">
        <f t="shared" si="101"/>
        <v>0</v>
      </c>
      <c r="BG54" s="409">
        <f t="shared" si="60"/>
        <v>0</v>
      </c>
      <c r="BH54" s="425" t="str">
        <f t="shared" si="137"/>
        <v/>
      </c>
      <c r="BI54" s="420">
        <f t="shared" si="160"/>
        <v>0</v>
      </c>
      <c r="BJ54" s="420">
        <f t="shared" si="62"/>
        <v>0</v>
      </c>
      <c r="BK54" s="420">
        <f t="shared" si="138"/>
        <v>0</v>
      </c>
      <c r="BL54" s="420">
        <f t="shared" si="139"/>
        <v>0</v>
      </c>
      <c r="BM54" s="413">
        <f t="shared" si="140"/>
        <v>0</v>
      </c>
      <c r="BN54" s="420">
        <f t="shared" si="141"/>
        <v>0</v>
      </c>
      <c r="BO54" s="420">
        <f t="shared" si="142"/>
        <v>0</v>
      </c>
      <c r="BP54" s="413">
        <f t="shared" si="143"/>
        <v>0</v>
      </c>
      <c r="BQ54" s="422">
        <f t="shared" si="144"/>
        <v>0</v>
      </c>
      <c r="BR54" s="422">
        <f t="shared" si="145"/>
        <v>0</v>
      </c>
      <c r="BS54" s="413">
        <f t="shared" si="146"/>
        <v>0</v>
      </c>
      <c r="BT54" s="420">
        <f t="shared" si="63"/>
        <v>0</v>
      </c>
      <c r="BU54" s="413">
        <f t="shared" si="64"/>
        <v>0</v>
      </c>
      <c r="BV54" s="420">
        <f t="shared" si="65"/>
        <v>0</v>
      </c>
      <c r="BW54" s="409">
        <f t="shared" si="66"/>
        <v>0</v>
      </c>
      <c r="BX54" s="420">
        <f t="shared" si="67"/>
        <v>0</v>
      </c>
      <c r="BY54" s="413">
        <f t="shared" si="68"/>
        <v>0</v>
      </c>
      <c r="BZ54" s="32" t="str">
        <f t="shared" si="121"/>
        <v/>
      </c>
      <c r="CA54">
        <f t="shared" si="70"/>
        <v>0</v>
      </c>
      <c r="CB54" s="32">
        <f t="shared" si="122"/>
        <v>0</v>
      </c>
      <c r="CC54">
        <f t="shared" si="147"/>
        <v>0</v>
      </c>
      <c r="CD54">
        <f t="shared" si="148"/>
        <v>0</v>
      </c>
      <c r="CE54">
        <f t="shared" si="149"/>
        <v>0</v>
      </c>
      <c r="CF54" s="29">
        <f t="shared" si="150"/>
        <v>0</v>
      </c>
      <c r="CG54" s="29">
        <f t="shared" si="151"/>
        <v>0</v>
      </c>
      <c r="CH54" s="29">
        <f t="shared" si="72"/>
        <v>0</v>
      </c>
      <c r="CI54" s="29">
        <f t="shared" si="152"/>
        <v>0</v>
      </c>
      <c r="CJ54" s="29">
        <f t="shared" si="153"/>
        <v>0</v>
      </c>
      <c r="CK54" s="458">
        <f t="shared" si="154"/>
        <v>0</v>
      </c>
      <c r="CL54" s="29">
        <f t="shared" si="73"/>
        <v>0</v>
      </c>
      <c r="CM54" s="29">
        <f t="shared" si="155"/>
        <v>0</v>
      </c>
      <c r="CN54" s="458">
        <f t="shared" si="156"/>
        <v>0</v>
      </c>
      <c r="CO54" s="29">
        <f t="shared" si="74"/>
        <v>0</v>
      </c>
      <c r="CP54" s="29">
        <f t="shared" si="157"/>
        <v>0</v>
      </c>
      <c r="CQ54" s="458">
        <f t="shared" si="158"/>
        <v>0</v>
      </c>
      <c r="CR54" s="29">
        <f t="shared" si="75"/>
        <v>0</v>
      </c>
      <c r="CS54" s="29">
        <f t="shared" si="76"/>
        <v>0</v>
      </c>
      <c r="CT54" s="29">
        <f t="shared" si="77"/>
        <v>0</v>
      </c>
      <c r="CU54" s="29">
        <f t="shared" si="78"/>
        <v>0</v>
      </c>
      <c r="CV54" s="458">
        <f t="shared" si="79"/>
        <v>0</v>
      </c>
      <c r="CW54" s="29">
        <f t="shared" si="80"/>
        <v>0</v>
      </c>
      <c r="CX54" s="29">
        <f t="shared" si="81"/>
        <v>0</v>
      </c>
      <c r="CY54" s="458">
        <f t="shared" si="82"/>
        <v>0</v>
      </c>
      <c r="CZ54" s="29">
        <f t="shared" si="83"/>
        <v>0</v>
      </c>
      <c r="DA54" s="29">
        <f t="shared" si="84"/>
        <v>0</v>
      </c>
      <c r="DB54" s="458">
        <f t="shared" si="85"/>
        <v>0</v>
      </c>
      <c r="DC54" s="29">
        <f t="shared" si="86"/>
        <v>0</v>
      </c>
    </row>
    <row r="55" spans="1:107">
      <c r="A55">
        <f t="shared" si="40"/>
        <v>52</v>
      </c>
      <c r="B55" s="33">
        <f t="shared" si="161"/>
        <v>0</v>
      </c>
      <c r="C55" s="357"/>
      <c r="D55" s="40"/>
      <c r="E55" s="48"/>
      <c r="F55" s="1"/>
      <c r="G55" s="208"/>
      <c r="H55" s="184"/>
      <c r="I55" s="184"/>
      <c r="J55" s="306"/>
      <c r="K55" s="184"/>
      <c r="L55" s="184"/>
      <c r="M55" s="201"/>
      <c r="N55" s="184"/>
      <c r="O55" s="184"/>
      <c r="P55" s="358"/>
      <c r="Q55" s="343">
        <f t="shared" si="102"/>
        <v>0</v>
      </c>
      <c r="R55" s="333">
        <f t="shared" si="103"/>
        <v>0</v>
      </c>
      <c r="S55" s="344">
        <f t="shared" si="104"/>
        <v>0</v>
      </c>
      <c r="T55" s="348">
        <f t="shared" si="111"/>
        <v>0</v>
      </c>
      <c r="U55" s="334">
        <f t="shared" si="112"/>
        <v>0</v>
      </c>
      <c r="V55" s="333">
        <f t="shared" si="113"/>
        <v>0</v>
      </c>
      <c r="W55" s="334">
        <f t="shared" si="114"/>
        <v>0</v>
      </c>
      <c r="X55" s="333">
        <f t="shared" si="115"/>
        <v>0</v>
      </c>
      <c r="Y55" s="403">
        <f t="shared" si="116"/>
        <v>0</v>
      </c>
      <c r="Z55" s="451">
        <f>IFERROR(VLOOKUP(C55,list!B$2:C$100,2,),)</f>
        <v>0</v>
      </c>
      <c r="AA55" s="451">
        <f>IFERROR(VLOOKUP(F55,list!G$1:H$60,2,),)</f>
        <v>0</v>
      </c>
      <c r="AB55" s="452">
        <f t="shared" si="93"/>
        <v>0</v>
      </c>
      <c r="AC55" s="453">
        <f t="shared" si="50"/>
        <v>0</v>
      </c>
      <c r="AD55" s="451">
        <f>IFERROR(VLOOKUP(AC55,list!I$2:J$12,2,),)</f>
        <v>0</v>
      </c>
      <c r="AE55" s="452">
        <f t="shared" si="51"/>
        <v>0</v>
      </c>
      <c r="AF55" s="451">
        <f t="shared" si="123"/>
        <v>0</v>
      </c>
      <c r="AG55" s="451">
        <f>IF(COUNTIF($C$4:C55,C55)&gt;1,0,1)</f>
        <v>1</v>
      </c>
      <c r="AH55" s="454">
        <f t="shared" si="98"/>
        <v>0</v>
      </c>
      <c r="AI55" s="451" t="str">
        <f t="shared" si="124"/>
        <v/>
      </c>
      <c r="AJ55" s="455" t="str">
        <f>IFERROR(VLOOKUP(AI55,list!A$1:B$100,2,),"")</f>
        <v/>
      </c>
      <c r="AK55" s="451">
        <f>IF(COUNTIF($AE$4:$AE55,$AE55)&gt;1,0,1)</f>
        <v>0</v>
      </c>
      <c r="AL55" s="451">
        <f t="shared" si="162"/>
        <v>0</v>
      </c>
      <c r="AM55" s="451" t="str">
        <f t="shared" si="125"/>
        <v/>
      </c>
      <c r="AN55" s="417">
        <f t="shared" si="159"/>
        <v>0</v>
      </c>
      <c r="AO55" s="420">
        <f t="shared" si="126"/>
        <v>0</v>
      </c>
      <c r="AP55" s="420">
        <f t="shared" si="127"/>
        <v>0</v>
      </c>
      <c r="AQ55" s="420">
        <f t="shared" si="128"/>
        <v>0</v>
      </c>
      <c r="AR55" s="420">
        <f t="shared" si="129"/>
        <v>0</v>
      </c>
      <c r="AS55" s="409">
        <f t="shared" si="130"/>
        <v>0</v>
      </c>
      <c r="AT55" s="422">
        <f t="shared" si="131"/>
        <v>0</v>
      </c>
      <c r="AU55" s="422">
        <f t="shared" si="132"/>
        <v>0</v>
      </c>
      <c r="AV55" s="409">
        <f t="shared" si="133"/>
        <v>0</v>
      </c>
      <c r="AW55" s="422">
        <f t="shared" si="134"/>
        <v>0</v>
      </c>
      <c r="AX55" s="422">
        <f t="shared" si="135"/>
        <v>0</v>
      </c>
      <c r="AY55" s="409">
        <f t="shared" si="136"/>
        <v>0</v>
      </c>
      <c r="AZ55" s="422">
        <f t="shared" si="53"/>
        <v>0</v>
      </c>
      <c r="BA55" s="422">
        <f t="shared" si="54"/>
        <v>0</v>
      </c>
      <c r="BB55" s="420">
        <f t="shared" si="99"/>
        <v>0</v>
      </c>
      <c r="BC55" s="413">
        <f t="shared" si="56"/>
        <v>0</v>
      </c>
      <c r="BD55" s="420">
        <f t="shared" si="100"/>
        <v>0</v>
      </c>
      <c r="BE55" s="409">
        <f t="shared" si="58"/>
        <v>0</v>
      </c>
      <c r="BF55" s="420">
        <f t="shared" si="101"/>
        <v>0</v>
      </c>
      <c r="BG55" s="409">
        <f t="shared" si="60"/>
        <v>0</v>
      </c>
      <c r="BH55" s="425" t="str">
        <f t="shared" si="137"/>
        <v/>
      </c>
      <c r="BI55" s="420">
        <f t="shared" si="160"/>
        <v>0</v>
      </c>
      <c r="BJ55" s="420">
        <f t="shared" si="62"/>
        <v>0</v>
      </c>
      <c r="BK55" s="420">
        <f t="shared" si="138"/>
        <v>0</v>
      </c>
      <c r="BL55" s="420">
        <f t="shared" si="139"/>
        <v>0</v>
      </c>
      <c r="BM55" s="413">
        <f t="shared" si="140"/>
        <v>0</v>
      </c>
      <c r="BN55" s="420">
        <f t="shared" si="141"/>
        <v>0</v>
      </c>
      <c r="BO55" s="420">
        <f t="shared" si="142"/>
        <v>0</v>
      </c>
      <c r="BP55" s="413">
        <f t="shared" si="143"/>
        <v>0</v>
      </c>
      <c r="BQ55" s="422">
        <f t="shared" si="144"/>
        <v>0</v>
      </c>
      <c r="BR55" s="422">
        <f t="shared" si="145"/>
        <v>0</v>
      </c>
      <c r="BS55" s="413">
        <f t="shared" si="146"/>
        <v>0</v>
      </c>
      <c r="BT55" s="420">
        <f t="shared" si="63"/>
        <v>0</v>
      </c>
      <c r="BU55" s="413">
        <f t="shared" si="64"/>
        <v>0</v>
      </c>
      <c r="BV55" s="420">
        <f t="shared" si="65"/>
        <v>0</v>
      </c>
      <c r="BW55" s="409">
        <f t="shared" si="66"/>
        <v>0</v>
      </c>
      <c r="BX55" s="420">
        <f t="shared" si="67"/>
        <v>0</v>
      </c>
      <c r="BY55" s="413">
        <f t="shared" si="68"/>
        <v>0</v>
      </c>
      <c r="BZ55" s="32" t="str">
        <f t="shared" si="121"/>
        <v/>
      </c>
      <c r="CA55">
        <f t="shared" si="70"/>
        <v>0</v>
      </c>
      <c r="CB55" s="32">
        <f t="shared" si="122"/>
        <v>0</v>
      </c>
      <c r="CC55">
        <f t="shared" si="147"/>
        <v>0</v>
      </c>
      <c r="CD55">
        <f t="shared" si="148"/>
        <v>0</v>
      </c>
      <c r="CE55">
        <f t="shared" si="149"/>
        <v>0</v>
      </c>
      <c r="CF55" s="29">
        <f t="shared" si="150"/>
        <v>0</v>
      </c>
      <c r="CG55" s="29">
        <f t="shared" si="151"/>
        <v>0</v>
      </c>
      <c r="CH55" s="29">
        <f t="shared" si="72"/>
        <v>0</v>
      </c>
      <c r="CI55" s="29">
        <f t="shared" si="152"/>
        <v>0</v>
      </c>
      <c r="CJ55" s="29">
        <f t="shared" si="153"/>
        <v>0</v>
      </c>
      <c r="CK55" s="458">
        <f t="shared" si="154"/>
        <v>0</v>
      </c>
      <c r="CL55" s="29">
        <f t="shared" si="73"/>
        <v>0</v>
      </c>
      <c r="CM55" s="29">
        <f t="shared" si="155"/>
        <v>0</v>
      </c>
      <c r="CN55" s="458">
        <f t="shared" si="156"/>
        <v>0</v>
      </c>
      <c r="CO55" s="29">
        <f t="shared" si="74"/>
        <v>0</v>
      </c>
      <c r="CP55" s="29">
        <f t="shared" si="157"/>
        <v>0</v>
      </c>
      <c r="CQ55" s="458">
        <f t="shared" si="158"/>
        <v>0</v>
      </c>
      <c r="CR55" s="29">
        <f t="shared" si="75"/>
        <v>0</v>
      </c>
      <c r="CS55" s="29">
        <f t="shared" si="76"/>
        <v>0</v>
      </c>
      <c r="CT55" s="29">
        <f t="shared" si="77"/>
        <v>0</v>
      </c>
      <c r="CU55" s="29">
        <f t="shared" si="78"/>
        <v>0</v>
      </c>
      <c r="CV55" s="458">
        <f t="shared" si="79"/>
        <v>0</v>
      </c>
      <c r="CW55" s="29">
        <f t="shared" si="80"/>
        <v>0</v>
      </c>
      <c r="CX55" s="29">
        <f t="shared" si="81"/>
        <v>0</v>
      </c>
      <c r="CY55" s="458">
        <f t="shared" si="82"/>
        <v>0</v>
      </c>
      <c r="CZ55" s="29">
        <f t="shared" si="83"/>
        <v>0</v>
      </c>
      <c r="DA55" s="29">
        <f t="shared" si="84"/>
        <v>0</v>
      </c>
      <c r="DB55" s="458">
        <f t="shared" si="85"/>
        <v>0</v>
      </c>
      <c r="DC55" s="29">
        <f t="shared" si="86"/>
        <v>0</v>
      </c>
    </row>
    <row r="56" spans="1:107">
      <c r="A56">
        <f t="shared" si="40"/>
        <v>53</v>
      </c>
      <c r="B56" s="33">
        <f t="shared" si="161"/>
        <v>0</v>
      </c>
      <c r="C56" s="357"/>
      <c r="D56" s="40"/>
      <c r="E56" s="48"/>
      <c r="F56" s="1"/>
      <c r="G56" s="208"/>
      <c r="H56" s="184"/>
      <c r="I56" s="184"/>
      <c r="J56" s="306"/>
      <c r="K56" s="184"/>
      <c r="L56" s="184"/>
      <c r="M56" s="201"/>
      <c r="N56" s="184"/>
      <c r="O56" s="184"/>
      <c r="P56" s="358"/>
      <c r="Q56" s="343">
        <f t="shared" si="102"/>
        <v>0</v>
      </c>
      <c r="R56" s="333">
        <f t="shared" si="103"/>
        <v>0</v>
      </c>
      <c r="S56" s="344">
        <f t="shared" si="104"/>
        <v>0</v>
      </c>
      <c r="T56" s="348">
        <f t="shared" si="111"/>
        <v>0</v>
      </c>
      <c r="U56" s="334">
        <f t="shared" si="112"/>
        <v>0</v>
      </c>
      <c r="V56" s="333">
        <f t="shared" si="113"/>
        <v>0</v>
      </c>
      <c r="W56" s="334">
        <f t="shared" si="114"/>
        <v>0</v>
      </c>
      <c r="X56" s="333">
        <f t="shared" si="115"/>
        <v>0</v>
      </c>
      <c r="Y56" s="403">
        <f t="shared" si="116"/>
        <v>0</v>
      </c>
      <c r="Z56" s="451">
        <f>IFERROR(VLOOKUP(C56,list!B$2:C$100,2,),)</f>
        <v>0</v>
      </c>
      <c r="AA56" s="451">
        <f>IFERROR(VLOOKUP(F56,list!G$1:H$60,2,),)</f>
        <v>0</v>
      </c>
      <c r="AB56" s="452">
        <f t="shared" si="93"/>
        <v>0</v>
      </c>
      <c r="AC56" s="453">
        <f t="shared" si="50"/>
        <v>0</v>
      </c>
      <c r="AD56" s="451">
        <f>IFERROR(VLOOKUP(AC56,list!I$2:J$12,2,),)</f>
        <v>0</v>
      </c>
      <c r="AE56" s="452">
        <f t="shared" si="51"/>
        <v>0</v>
      </c>
      <c r="AF56" s="451">
        <f t="shared" si="123"/>
        <v>0</v>
      </c>
      <c r="AG56" s="451">
        <f>IF(COUNTIF($C$4:C56,C56)&gt;1,0,1)</f>
        <v>1</v>
      </c>
      <c r="AH56" s="454">
        <f t="shared" si="98"/>
        <v>0</v>
      </c>
      <c r="AI56" s="451" t="str">
        <f t="shared" si="124"/>
        <v/>
      </c>
      <c r="AJ56" s="455" t="str">
        <f>IFERROR(VLOOKUP(AI56,list!A$1:B$100,2,),"")</f>
        <v/>
      </c>
      <c r="AK56" s="451">
        <f>IF(COUNTIF($AE$4:$AE56,$AE56)&gt;1,0,1)</f>
        <v>0</v>
      </c>
      <c r="AL56" s="451">
        <f t="shared" si="162"/>
        <v>0</v>
      </c>
      <c r="AM56" s="451" t="str">
        <f t="shared" si="125"/>
        <v/>
      </c>
      <c r="AN56" s="417">
        <f t="shared" si="159"/>
        <v>0</v>
      </c>
      <c r="AO56" s="420">
        <f t="shared" si="126"/>
        <v>0</v>
      </c>
      <c r="AP56" s="420">
        <f t="shared" si="127"/>
        <v>0</v>
      </c>
      <c r="AQ56" s="420">
        <f t="shared" si="128"/>
        <v>0</v>
      </c>
      <c r="AR56" s="420">
        <f t="shared" si="129"/>
        <v>0</v>
      </c>
      <c r="AS56" s="409">
        <f t="shared" si="130"/>
        <v>0</v>
      </c>
      <c r="AT56" s="422">
        <f t="shared" si="131"/>
        <v>0</v>
      </c>
      <c r="AU56" s="422">
        <f t="shared" si="132"/>
        <v>0</v>
      </c>
      <c r="AV56" s="409">
        <f t="shared" si="133"/>
        <v>0</v>
      </c>
      <c r="AW56" s="422">
        <f t="shared" si="134"/>
        <v>0</v>
      </c>
      <c r="AX56" s="422">
        <f t="shared" si="135"/>
        <v>0</v>
      </c>
      <c r="AY56" s="409">
        <f t="shared" si="136"/>
        <v>0</v>
      </c>
      <c r="AZ56" s="422">
        <f t="shared" si="53"/>
        <v>0</v>
      </c>
      <c r="BA56" s="422">
        <f t="shared" si="54"/>
        <v>0</v>
      </c>
      <c r="BB56" s="420">
        <f t="shared" si="99"/>
        <v>0</v>
      </c>
      <c r="BC56" s="413">
        <f t="shared" si="56"/>
        <v>0</v>
      </c>
      <c r="BD56" s="420">
        <f t="shared" si="100"/>
        <v>0</v>
      </c>
      <c r="BE56" s="409">
        <f t="shared" si="58"/>
        <v>0</v>
      </c>
      <c r="BF56" s="420">
        <f t="shared" si="101"/>
        <v>0</v>
      </c>
      <c r="BG56" s="409">
        <f t="shared" si="60"/>
        <v>0</v>
      </c>
      <c r="BH56" s="425" t="str">
        <f t="shared" si="137"/>
        <v/>
      </c>
      <c r="BI56" s="420">
        <f t="shared" si="160"/>
        <v>0</v>
      </c>
      <c r="BJ56" s="420">
        <f t="shared" si="62"/>
        <v>0</v>
      </c>
      <c r="BK56" s="420">
        <f t="shared" si="138"/>
        <v>0</v>
      </c>
      <c r="BL56" s="420">
        <f t="shared" si="139"/>
        <v>0</v>
      </c>
      <c r="BM56" s="413">
        <f t="shared" si="140"/>
        <v>0</v>
      </c>
      <c r="BN56" s="420">
        <f t="shared" si="141"/>
        <v>0</v>
      </c>
      <c r="BO56" s="420">
        <f t="shared" si="142"/>
        <v>0</v>
      </c>
      <c r="BP56" s="413">
        <f t="shared" si="143"/>
        <v>0</v>
      </c>
      <c r="BQ56" s="422">
        <f t="shared" si="144"/>
        <v>0</v>
      </c>
      <c r="BR56" s="422">
        <f t="shared" si="145"/>
        <v>0</v>
      </c>
      <c r="BS56" s="413">
        <f t="shared" si="146"/>
        <v>0</v>
      </c>
      <c r="BT56" s="420">
        <f t="shared" si="63"/>
        <v>0</v>
      </c>
      <c r="BU56" s="413">
        <f t="shared" si="64"/>
        <v>0</v>
      </c>
      <c r="BV56" s="420">
        <f t="shared" si="65"/>
        <v>0</v>
      </c>
      <c r="BW56" s="409">
        <f t="shared" si="66"/>
        <v>0</v>
      </c>
      <c r="BX56" s="420">
        <f t="shared" si="67"/>
        <v>0</v>
      </c>
      <c r="BY56" s="413">
        <f t="shared" si="68"/>
        <v>0</v>
      </c>
      <c r="BZ56" s="32" t="str">
        <f t="shared" si="121"/>
        <v/>
      </c>
      <c r="CA56">
        <f t="shared" si="70"/>
        <v>0</v>
      </c>
      <c r="CB56" s="32">
        <f t="shared" si="122"/>
        <v>0</v>
      </c>
      <c r="CC56">
        <f t="shared" si="147"/>
        <v>0</v>
      </c>
      <c r="CD56">
        <f t="shared" si="148"/>
        <v>0</v>
      </c>
      <c r="CE56">
        <f t="shared" si="149"/>
        <v>0</v>
      </c>
      <c r="CF56" s="29">
        <f t="shared" si="150"/>
        <v>0</v>
      </c>
      <c r="CG56" s="29">
        <f t="shared" si="151"/>
        <v>0</v>
      </c>
      <c r="CH56" s="29">
        <f t="shared" si="72"/>
        <v>0</v>
      </c>
      <c r="CI56" s="29">
        <f t="shared" si="152"/>
        <v>0</v>
      </c>
      <c r="CJ56" s="29">
        <f t="shared" si="153"/>
        <v>0</v>
      </c>
      <c r="CK56" s="458">
        <f t="shared" si="154"/>
        <v>0</v>
      </c>
      <c r="CL56" s="29">
        <f t="shared" si="73"/>
        <v>0</v>
      </c>
      <c r="CM56" s="29">
        <f t="shared" si="155"/>
        <v>0</v>
      </c>
      <c r="CN56" s="458">
        <f t="shared" si="156"/>
        <v>0</v>
      </c>
      <c r="CO56" s="29">
        <f t="shared" si="74"/>
        <v>0</v>
      </c>
      <c r="CP56" s="29">
        <f t="shared" si="157"/>
        <v>0</v>
      </c>
      <c r="CQ56" s="458">
        <f t="shared" si="158"/>
        <v>0</v>
      </c>
      <c r="CR56" s="29">
        <f t="shared" si="75"/>
        <v>0</v>
      </c>
      <c r="CS56" s="29">
        <f t="shared" si="76"/>
        <v>0</v>
      </c>
      <c r="CT56" s="29">
        <f t="shared" si="77"/>
        <v>0</v>
      </c>
      <c r="CU56" s="29">
        <f t="shared" si="78"/>
        <v>0</v>
      </c>
      <c r="CV56" s="458">
        <f t="shared" si="79"/>
        <v>0</v>
      </c>
      <c r="CW56" s="29">
        <f t="shared" si="80"/>
        <v>0</v>
      </c>
      <c r="CX56" s="29">
        <f t="shared" si="81"/>
        <v>0</v>
      </c>
      <c r="CY56" s="458">
        <f t="shared" si="82"/>
        <v>0</v>
      </c>
      <c r="CZ56" s="29">
        <f t="shared" si="83"/>
        <v>0</v>
      </c>
      <c r="DA56" s="29">
        <f t="shared" si="84"/>
        <v>0</v>
      </c>
      <c r="DB56" s="458">
        <f t="shared" si="85"/>
        <v>0</v>
      </c>
      <c r="DC56" s="29">
        <f t="shared" si="86"/>
        <v>0</v>
      </c>
    </row>
    <row r="57" spans="1:107">
      <c r="A57">
        <f t="shared" si="40"/>
        <v>54</v>
      </c>
      <c r="B57" s="33">
        <f t="shared" si="161"/>
        <v>0</v>
      </c>
      <c r="C57" s="357"/>
      <c r="D57" s="40"/>
      <c r="E57" s="48"/>
      <c r="F57" s="1"/>
      <c r="G57" s="208"/>
      <c r="H57" s="184"/>
      <c r="I57" s="184"/>
      <c r="J57" s="306"/>
      <c r="K57" s="184"/>
      <c r="L57" s="184"/>
      <c r="M57" s="201"/>
      <c r="N57" s="184"/>
      <c r="O57" s="184"/>
      <c r="P57" s="358"/>
      <c r="Q57" s="343">
        <f t="shared" si="102"/>
        <v>0</v>
      </c>
      <c r="R57" s="333">
        <f t="shared" si="103"/>
        <v>0</v>
      </c>
      <c r="S57" s="344">
        <f t="shared" si="104"/>
        <v>0</v>
      </c>
      <c r="T57" s="348">
        <f t="shared" si="111"/>
        <v>0</v>
      </c>
      <c r="U57" s="334">
        <f t="shared" si="112"/>
        <v>0</v>
      </c>
      <c r="V57" s="333">
        <f t="shared" si="113"/>
        <v>0</v>
      </c>
      <c r="W57" s="334">
        <f t="shared" si="114"/>
        <v>0</v>
      </c>
      <c r="X57" s="333">
        <f t="shared" si="115"/>
        <v>0</v>
      </c>
      <c r="Y57" s="403">
        <f t="shared" si="116"/>
        <v>0</v>
      </c>
      <c r="Z57" s="451">
        <f>IFERROR(VLOOKUP(C57,list!B$2:C$100,2,),)</f>
        <v>0</v>
      </c>
      <c r="AA57" s="451">
        <f>IFERROR(VLOOKUP(F57,list!G$1:H$60,2,),)</f>
        <v>0</v>
      </c>
      <c r="AB57" s="452">
        <f t="shared" si="93"/>
        <v>0</v>
      </c>
      <c r="AC57" s="453">
        <f t="shared" si="50"/>
        <v>0</v>
      </c>
      <c r="AD57" s="451">
        <f>IFERROR(VLOOKUP(AC57,list!I$2:J$12,2,),)</f>
        <v>0</v>
      </c>
      <c r="AE57" s="452">
        <f t="shared" si="51"/>
        <v>0</v>
      </c>
      <c r="AF57" s="451">
        <f t="shared" si="123"/>
        <v>0</v>
      </c>
      <c r="AG57" s="451">
        <f>IF(COUNTIF($C$4:C57,C57)&gt;1,0,1)</f>
        <v>1</v>
      </c>
      <c r="AH57" s="454">
        <f t="shared" si="98"/>
        <v>0</v>
      </c>
      <c r="AI57" s="451" t="str">
        <f t="shared" si="124"/>
        <v/>
      </c>
      <c r="AJ57" s="455" t="str">
        <f>IFERROR(VLOOKUP(AI57,list!A$1:B$100,2,),"")</f>
        <v/>
      </c>
      <c r="AK57" s="451">
        <f>IF(COUNTIF($AE$4:$AE57,$AE57)&gt;1,0,1)</f>
        <v>0</v>
      </c>
      <c r="AL57" s="451">
        <f t="shared" si="162"/>
        <v>0</v>
      </c>
      <c r="AM57" s="451" t="str">
        <f t="shared" si="125"/>
        <v/>
      </c>
      <c r="AN57" s="417">
        <f t="shared" si="159"/>
        <v>0</v>
      </c>
      <c r="AO57" s="420">
        <f t="shared" si="126"/>
        <v>0</v>
      </c>
      <c r="AP57" s="420">
        <f t="shared" si="127"/>
        <v>0</v>
      </c>
      <c r="AQ57" s="420">
        <f t="shared" si="128"/>
        <v>0</v>
      </c>
      <c r="AR57" s="420">
        <f t="shared" si="129"/>
        <v>0</v>
      </c>
      <c r="AS57" s="409">
        <f t="shared" si="130"/>
        <v>0</v>
      </c>
      <c r="AT57" s="422">
        <f t="shared" si="131"/>
        <v>0</v>
      </c>
      <c r="AU57" s="422">
        <f t="shared" si="132"/>
        <v>0</v>
      </c>
      <c r="AV57" s="409">
        <f t="shared" si="133"/>
        <v>0</v>
      </c>
      <c r="AW57" s="422">
        <f t="shared" si="134"/>
        <v>0</v>
      </c>
      <c r="AX57" s="422">
        <f t="shared" si="135"/>
        <v>0</v>
      </c>
      <c r="AY57" s="409">
        <f t="shared" si="136"/>
        <v>0</v>
      </c>
      <c r="AZ57" s="422">
        <f t="shared" si="53"/>
        <v>0</v>
      </c>
      <c r="BA57" s="422">
        <f t="shared" si="54"/>
        <v>0</v>
      </c>
      <c r="BB57" s="420">
        <f t="shared" si="99"/>
        <v>0</v>
      </c>
      <c r="BC57" s="413">
        <f t="shared" si="56"/>
        <v>0</v>
      </c>
      <c r="BD57" s="420">
        <f t="shared" si="100"/>
        <v>0</v>
      </c>
      <c r="BE57" s="409">
        <f t="shared" si="58"/>
        <v>0</v>
      </c>
      <c r="BF57" s="420">
        <f t="shared" si="101"/>
        <v>0</v>
      </c>
      <c r="BG57" s="409">
        <f t="shared" si="60"/>
        <v>0</v>
      </c>
      <c r="BH57" s="425" t="str">
        <f t="shared" si="137"/>
        <v/>
      </c>
      <c r="BI57" s="420">
        <f t="shared" si="160"/>
        <v>0</v>
      </c>
      <c r="BJ57" s="420">
        <f t="shared" si="62"/>
        <v>0</v>
      </c>
      <c r="BK57" s="420">
        <f t="shared" si="138"/>
        <v>0</v>
      </c>
      <c r="BL57" s="420">
        <f t="shared" si="139"/>
        <v>0</v>
      </c>
      <c r="BM57" s="413">
        <f t="shared" si="140"/>
        <v>0</v>
      </c>
      <c r="BN57" s="420">
        <f t="shared" si="141"/>
        <v>0</v>
      </c>
      <c r="BO57" s="420">
        <f t="shared" si="142"/>
        <v>0</v>
      </c>
      <c r="BP57" s="413">
        <f t="shared" si="143"/>
        <v>0</v>
      </c>
      <c r="BQ57" s="422">
        <f t="shared" si="144"/>
        <v>0</v>
      </c>
      <c r="BR57" s="422">
        <f t="shared" si="145"/>
        <v>0</v>
      </c>
      <c r="BS57" s="413">
        <f t="shared" si="146"/>
        <v>0</v>
      </c>
      <c r="BT57" s="420">
        <f t="shared" si="63"/>
        <v>0</v>
      </c>
      <c r="BU57" s="413">
        <f t="shared" si="64"/>
        <v>0</v>
      </c>
      <c r="BV57" s="420">
        <f t="shared" si="65"/>
        <v>0</v>
      </c>
      <c r="BW57" s="409">
        <f t="shared" si="66"/>
        <v>0</v>
      </c>
      <c r="BX57" s="420">
        <f t="shared" si="67"/>
        <v>0</v>
      </c>
      <c r="BY57" s="413">
        <f t="shared" si="68"/>
        <v>0</v>
      </c>
      <c r="BZ57" s="32" t="str">
        <f t="shared" si="121"/>
        <v/>
      </c>
      <c r="CA57">
        <f t="shared" si="70"/>
        <v>0</v>
      </c>
      <c r="CB57" s="32">
        <f t="shared" si="122"/>
        <v>0</v>
      </c>
      <c r="CC57">
        <f t="shared" si="147"/>
        <v>0</v>
      </c>
      <c r="CD57">
        <f t="shared" si="148"/>
        <v>0</v>
      </c>
      <c r="CE57">
        <f t="shared" si="149"/>
        <v>0</v>
      </c>
      <c r="CF57" s="29">
        <f t="shared" si="150"/>
        <v>0</v>
      </c>
      <c r="CG57" s="29">
        <f t="shared" si="151"/>
        <v>0</v>
      </c>
      <c r="CH57" s="29">
        <f t="shared" si="72"/>
        <v>0</v>
      </c>
      <c r="CI57" s="29">
        <f t="shared" si="152"/>
        <v>0</v>
      </c>
      <c r="CJ57" s="29">
        <f t="shared" si="153"/>
        <v>0</v>
      </c>
      <c r="CK57" s="458">
        <f t="shared" si="154"/>
        <v>0</v>
      </c>
      <c r="CL57" s="29">
        <f t="shared" si="73"/>
        <v>0</v>
      </c>
      <c r="CM57" s="29">
        <f t="shared" si="155"/>
        <v>0</v>
      </c>
      <c r="CN57" s="458">
        <f t="shared" si="156"/>
        <v>0</v>
      </c>
      <c r="CO57" s="29">
        <f t="shared" si="74"/>
        <v>0</v>
      </c>
      <c r="CP57" s="29">
        <f t="shared" si="157"/>
        <v>0</v>
      </c>
      <c r="CQ57" s="458">
        <f t="shared" si="158"/>
        <v>0</v>
      </c>
      <c r="CR57" s="29">
        <f t="shared" si="75"/>
        <v>0</v>
      </c>
      <c r="CS57" s="29">
        <f t="shared" si="76"/>
        <v>0</v>
      </c>
      <c r="CT57" s="29">
        <f t="shared" si="77"/>
        <v>0</v>
      </c>
      <c r="CU57" s="29">
        <f t="shared" si="78"/>
        <v>0</v>
      </c>
      <c r="CV57" s="458">
        <f t="shared" si="79"/>
        <v>0</v>
      </c>
      <c r="CW57" s="29">
        <f t="shared" si="80"/>
        <v>0</v>
      </c>
      <c r="CX57" s="29">
        <f t="shared" si="81"/>
        <v>0</v>
      </c>
      <c r="CY57" s="458">
        <f t="shared" si="82"/>
        <v>0</v>
      </c>
      <c r="CZ57" s="29">
        <f t="shared" si="83"/>
        <v>0</v>
      </c>
      <c r="DA57" s="29">
        <f t="shared" si="84"/>
        <v>0</v>
      </c>
      <c r="DB57" s="458">
        <f t="shared" si="85"/>
        <v>0</v>
      </c>
      <c r="DC57" s="29">
        <f t="shared" si="86"/>
        <v>0</v>
      </c>
    </row>
    <row r="58" spans="1:107">
      <c r="A58">
        <f t="shared" si="40"/>
        <v>55</v>
      </c>
      <c r="B58" s="33">
        <f t="shared" si="161"/>
        <v>0</v>
      </c>
      <c r="C58" s="357"/>
      <c r="D58" s="40"/>
      <c r="E58" s="48"/>
      <c r="F58" s="1"/>
      <c r="G58" s="208"/>
      <c r="H58" s="184"/>
      <c r="I58" s="184"/>
      <c r="J58" s="306"/>
      <c r="K58" s="184"/>
      <c r="L58" s="184"/>
      <c r="M58" s="201"/>
      <c r="N58" s="184"/>
      <c r="O58" s="184"/>
      <c r="P58" s="358"/>
      <c r="Q58" s="343">
        <f t="shared" si="102"/>
        <v>0</v>
      </c>
      <c r="R58" s="333">
        <f t="shared" si="103"/>
        <v>0</v>
      </c>
      <c r="S58" s="344">
        <f t="shared" si="104"/>
        <v>0</v>
      </c>
      <c r="T58" s="348">
        <f t="shared" si="111"/>
        <v>0</v>
      </c>
      <c r="U58" s="334">
        <f t="shared" si="112"/>
        <v>0</v>
      </c>
      <c r="V58" s="333">
        <f t="shared" si="113"/>
        <v>0</v>
      </c>
      <c r="W58" s="334">
        <f t="shared" si="114"/>
        <v>0</v>
      </c>
      <c r="X58" s="333">
        <f t="shared" si="115"/>
        <v>0</v>
      </c>
      <c r="Y58" s="403">
        <f t="shared" si="116"/>
        <v>0</v>
      </c>
      <c r="Z58" s="451">
        <f>IFERROR(VLOOKUP(C58,list!B$2:C$100,2,),)</f>
        <v>0</v>
      </c>
      <c r="AA58" s="451">
        <f>IFERROR(VLOOKUP(F58,list!G$1:H$60,2,),)</f>
        <v>0</v>
      </c>
      <c r="AB58" s="452">
        <f t="shared" si="93"/>
        <v>0</v>
      </c>
      <c r="AC58" s="453">
        <f t="shared" si="50"/>
        <v>0</v>
      </c>
      <c r="AD58" s="451">
        <f>IFERROR(VLOOKUP(AC58,list!I$2:J$12,2,),)</f>
        <v>0</v>
      </c>
      <c r="AE58" s="452">
        <f t="shared" si="51"/>
        <v>0</v>
      </c>
      <c r="AF58" s="451">
        <f t="shared" si="123"/>
        <v>0</v>
      </c>
      <c r="AG58" s="451">
        <f>IF(COUNTIF($C$4:C58,C58)&gt;1,0,1)</f>
        <v>1</v>
      </c>
      <c r="AH58" s="454">
        <f t="shared" si="98"/>
        <v>0</v>
      </c>
      <c r="AI58" s="451" t="str">
        <f t="shared" si="124"/>
        <v/>
      </c>
      <c r="AJ58" s="455" t="str">
        <f>IFERROR(VLOOKUP(AI58,list!A$1:B$100,2,),"")</f>
        <v/>
      </c>
      <c r="AK58" s="451">
        <f>IF(COUNTIF($AE$4:$AE58,$AE58)&gt;1,0,1)</f>
        <v>0</v>
      </c>
      <c r="AL58" s="451">
        <f t="shared" si="162"/>
        <v>0</v>
      </c>
      <c r="AM58" s="451" t="str">
        <f t="shared" si="125"/>
        <v/>
      </c>
      <c r="AN58" s="417">
        <f t="shared" si="159"/>
        <v>0</v>
      </c>
      <c r="AO58" s="420">
        <f t="shared" si="126"/>
        <v>0</v>
      </c>
      <c r="AP58" s="420">
        <f t="shared" si="127"/>
        <v>0</v>
      </c>
      <c r="AQ58" s="420">
        <f t="shared" si="128"/>
        <v>0</v>
      </c>
      <c r="AR58" s="420">
        <f t="shared" si="129"/>
        <v>0</v>
      </c>
      <c r="AS58" s="409">
        <f t="shared" si="130"/>
        <v>0</v>
      </c>
      <c r="AT58" s="422">
        <f t="shared" si="131"/>
        <v>0</v>
      </c>
      <c r="AU58" s="422">
        <f t="shared" si="132"/>
        <v>0</v>
      </c>
      <c r="AV58" s="409">
        <f t="shared" si="133"/>
        <v>0</v>
      </c>
      <c r="AW58" s="422">
        <f t="shared" si="134"/>
        <v>0</v>
      </c>
      <c r="AX58" s="422">
        <f t="shared" si="135"/>
        <v>0</v>
      </c>
      <c r="AY58" s="409">
        <f t="shared" si="136"/>
        <v>0</v>
      </c>
      <c r="AZ58" s="422">
        <f t="shared" si="53"/>
        <v>0</v>
      </c>
      <c r="BA58" s="422">
        <f t="shared" si="54"/>
        <v>0</v>
      </c>
      <c r="BB58" s="420">
        <f t="shared" si="99"/>
        <v>0</v>
      </c>
      <c r="BC58" s="413">
        <f t="shared" si="56"/>
        <v>0</v>
      </c>
      <c r="BD58" s="420">
        <f t="shared" si="100"/>
        <v>0</v>
      </c>
      <c r="BE58" s="409">
        <f t="shared" si="58"/>
        <v>0</v>
      </c>
      <c r="BF58" s="420">
        <f t="shared" si="101"/>
        <v>0</v>
      </c>
      <c r="BG58" s="409">
        <f t="shared" si="60"/>
        <v>0</v>
      </c>
      <c r="BH58" s="425" t="str">
        <f t="shared" si="137"/>
        <v/>
      </c>
      <c r="BI58" s="420">
        <f t="shared" si="160"/>
        <v>0</v>
      </c>
      <c r="BJ58" s="420">
        <f t="shared" si="62"/>
        <v>0</v>
      </c>
      <c r="BK58" s="420">
        <f t="shared" si="138"/>
        <v>0</v>
      </c>
      <c r="BL58" s="420">
        <f t="shared" si="139"/>
        <v>0</v>
      </c>
      <c r="BM58" s="413">
        <f t="shared" si="140"/>
        <v>0</v>
      </c>
      <c r="BN58" s="420">
        <f t="shared" si="141"/>
        <v>0</v>
      </c>
      <c r="BO58" s="420">
        <f t="shared" si="142"/>
        <v>0</v>
      </c>
      <c r="BP58" s="413">
        <f t="shared" si="143"/>
        <v>0</v>
      </c>
      <c r="BQ58" s="422">
        <f t="shared" si="144"/>
        <v>0</v>
      </c>
      <c r="BR58" s="422">
        <f t="shared" si="145"/>
        <v>0</v>
      </c>
      <c r="BS58" s="413">
        <f t="shared" si="146"/>
        <v>0</v>
      </c>
      <c r="BT58" s="420">
        <f t="shared" si="63"/>
        <v>0</v>
      </c>
      <c r="BU58" s="413">
        <f t="shared" si="64"/>
        <v>0</v>
      </c>
      <c r="BV58" s="420">
        <f t="shared" si="65"/>
        <v>0</v>
      </c>
      <c r="BW58" s="409">
        <f t="shared" si="66"/>
        <v>0</v>
      </c>
      <c r="BX58" s="420">
        <f t="shared" si="67"/>
        <v>0</v>
      </c>
      <c r="BY58" s="413">
        <f t="shared" si="68"/>
        <v>0</v>
      </c>
      <c r="BZ58" s="32" t="str">
        <f t="shared" si="121"/>
        <v/>
      </c>
      <c r="CA58">
        <f t="shared" si="70"/>
        <v>0</v>
      </c>
      <c r="CB58" s="32">
        <f t="shared" si="122"/>
        <v>0</v>
      </c>
      <c r="CC58">
        <f t="shared" si="147"/>
        <v>0</v>
      </c>
      <c r="CD58">
        <f t="shared" si="148"/>
        <v>0</v>
      </c>
      <c r="CE58">
        <f t="shared" si="149"/>
        <v>0</v>
      </c>
      <c r="CF58" s="29">
        <f t="shared" si="150"/>
        <v>0</v>
      </c>
      <c r="CG58" s="29">
        <f t="shared" si="151"/>
        <v>0</v>
      </c>
      <c r="CH58" s="29">
        <f t="shared" si="72"/>
        <v>0</v>
      </c>
      <c r="CI58" s="29">
        <f t="shared" si="152"/>
        <v>0</v>
      </c>
      <c r="CJ58" s="29">
        <f t="shared" si="153"/>
        <v>0</v>
      </c>
      <c r="CK58" s="458">
        <f t="shared" si="154"/>
        <v>0</v>
      </c>
      <c r="CL58" s="29">
        <f t="shared" si="73"/>
        <v>0</v>
      </c>
      <c r="CM58" s="29">
        <f t="shared" si="155"/>
        <v>0</v>
      </c>
      <c r="CN58" s="458">
        <f t="shared" si="156"/>
        <v>0</v>
      </c>
      <c r="CO58" s="29">
        <f t="shared" si="74"/>
        <v>0</v>
      </c>
      <c r="CP58" s="29">
        <f t="shared" si="157"/>
        <v>0</v>
      </c>
      <c r="CQ58" s="458">
        <f t="shared" si="158"/>
        <v>0</v>
      </c>
      <c r="CR58" s="29">
        <f t="shared" si="75"/>
        <v>0</v>
      </c>
      <c r="CS58" s="29">
        <f t="shared" si="76"/>
        <v>0</v>
      </c>
      <c r="CT58" s="29">
        <f t="shared" si="77"/>
        <v>0</v>
      </c>
      <c r="CU58" s="29">
        <f t="shared" si="78"/>
        <v>0</v>
      </c>
      <c r="CV58" s="458">
        <f t="shared" si="79"/>
        <v>0</v>
      </c>
      <c r="CW58" s="29">
        <f t="shared" si="80"/>
        <v>0</v>
      </c>
      <c r="CX58" s="29">
        <f t="shared" si="81"/>
        <v>0</v>
      </c>
      <c r="CY58" s="458">
        <f t="shared" si="82"/>
        <v>0</v>
      </c>
      <c r="CZ58" s="29">
        <f t="shared" si="83"/>
        <v>0</v>
      </c>
      <c r="DA58" s="29">
        <f t="shared" si="84"/>
        <v>0</v>
      </c>
      <c r="DB58" s="458">
        <f t="shared" si="85"/>
        <v>0</v>
      </c>
      <c r="DC58" s="29">
        <f t="shared" si="86"/>
        <v>0</v>
      </c>
    </row>
    <row r="59" spans="1:107">
      <c r="A59">
        <f t="shared" si="40"/>
        <v>56</v>
      </c>
      <c r="B59" s="33">
        <f t="shared" si="161"/>
        <v>0</v>
      </c>
      <c r="C59" s="357"/>
      <c r="D59" s="40"/>
      <c r="E59" s="48"/>
      <c r="F59" s="1"/>
      <c r="G59" s="208"/>
      <c r="H59" s="184"/>
      <c r="I59" s="184"/>
      <c r="J59" s="306"/>
      <c r="K59" s="184"/>
      <c r="L59" s="184"/>
      <c r="M59" s="201"/>
      <c r="N59" s="184"/>
      <c r="O59" s="184"/>
      <c r="P59" s="358"/>
      <c r="Q59" s="343">
        <f t="shared" si="102"/>
        <v>0</v>
      </c>
      <c r="R59" s="333">
        <f t="shared" si="103"/>
        <v>0</v>
      </c>
      <c r="S59" s="344">
        <f t="shared" si="104"/>
        <v>0</v>
      </c>
      <c r="T59" s="348">
        <f t="shared" si="111"/>
        <v>0</v>
      </c>
      <c r="U59" s="334">
        <f t="shared" si="112"/>
        <v>0</v>
      </c>
      <c r="V59" s="333">
        <f t="shared" si="113"/>
        <v>0</v>
      </c>
      <c r="W59" s="334">
        <f t="shared" si="114"/>
        <v>0</v>
      </c>
      <c r="X59" s="333">
        <f t="shared" si="115"/>
        <v>0</v>
      </c>
      <c r="Y59" s="403">
        <f t="shared" si="116"/>
        <v>0</v>
      </c>
      <c r="Z59" s="451">
        <f>IFERROR(VLOOKUP(C59,list!B$2:C$100,2,),)</f>
        <v>0</v>
      </c>
      <c r="AA59" s="451">
        <f>IFERROR(VLOOKUP(F59,list!G$1:H$60,2,),)</f>
        <v>0</v>
      </c>
      <c r="AB59" s="452">
        <f t="shared" si="93"/>
        <v>0</v>
      </c>
      <c r="AC59" s="453">
        <f t="shared" si="50"/>
        <v>0</v>
      </c>
      <c r="AD59" s="451">
        <f>IFERROR(VLOOKUP(AC59,list!I$2:J$12,2,),)</f>
        <v>0</v>
      </c>
      <c r="AE59" s="452">
        <f t="shared" si="51"/>
        <v>0</v>
      </c>
      <c r="AF59" s="451">
        <f t="shared" si="123"/>
        <v>0</v>
      </c>
      <c r="AG59" s="451">
        <f>IF(COUNTIF($C$4:C59,C59)&gt;1,0,1)</f>
        <v>1</v>
      </c>
      <c r="AH59" s="454">
        <f t="shared" si="98"/>
        <v>0</v>
      </c>
      <c r="AI59" s="451" t="str">
        <f t="shared" si="124"/>
        <v/>
      </c>
      <c r="AJ59" s="455" t="str">
        <f>IFERROR(VLOOKUP(AI59,list!A$1:B$100,2,),"")</f>
        <v/>
      </c>
      <c r="AK59" s="451">
        <f>IF(COUNTIF($AE$4:$AE59,$AE59)&gt;1,0,1)</f>
        <v>0</v>
      </c>
      <c r="AL59" s="451">
        <f t="shared" si="162"/>
        <v>0</v>
      </c>
      <c r="AM59" s="451" t="str">
        <f t="shared" si="125"/>
        <v/>
      </c>
      <c r="AN59" s="417">
        <f t="shared" si="159"/>
        <v>0</v>
      </c>
      <c r="AO59" s="420">
        <f t="shared" si="126"/>
        <v>0</v>
      </c>
      <c r="AP59" s="420">
        <f t="shared" si="127"/>
        <v>0</v>
      </c>
      <c r="AQ59" s="420">
        <f t="shared" si="128"/>
        <v>0</v>
      </c>
      <c r="AR59" s="420">
        <f t="shared" si="129"/>
        <v>0</v>
      </c>
      <c r="AS59" s="409">
        <f t="shared" si="130"/>
        <v>0</v>
      </c>
      <c r="AT59" s="422">
        <f t="shared" si="131"/>
        <v>0</v>
      </c>
      <c r="AU59" s="422">
        <f t="shared" si="132"/>
        <v>0</v>
      </c>
      <c r="AV59" s="409">
        <f t="shared" si="133"/>
        <v>0</v>
      </c>
      <c r="AW59" s="422">
        <f t="shared" si="134"/>
        <v>0</v>
      </c>
      <c r="AX59" s="422">
        <f t="shared" si="135"/>
        <v>0</v>
      </c>
      <c r="AY59" s="409">
        <f t="shared" si="136"/>
        <v>0</v>
      </c>
      <c r="AZ59" s="422">
        <f t="shared" si="53"/>
        <v>0</v>
      </c>
      <c r="BA59" s="422">
        <f t="shared" si="54"/>
        <v>0</v>
      </c>
      <c r="BB59" s="420">
        <f t="shared" si="99"/>
        <v>0</v>
      </c>
      <c r="BC59" s="413">
        <f t="shared" si="56"/>
        <v>0</v>
      </c>
      <c r="BD59" s="420">
        <f t="shared" si="100"/>
        <v>0</v>
      </c>
      <c r="BE59" s="409">
        <f t="shared" si="58"/>
        <v>0</v>
      </c>
      <c r="BF59" s="420">
        <f t="shared" si="101"/>
        <v>0</v>
      </c>
      <c r="BG59" s="409">
        <f t="shared" si="60"/>
        <v>0</v>
      </c>
      <c r="BH59" s="425" t="str">
        <f t="shared" si="137"/>
        <v/>
      </c>
      <c r="BI59" s="420">
        <f t="shared" si="160"/>
        <v>0</v>
      </c>
      <c r="BJ59" s="420">
        <f t="shared" si="62"/>
        <v>0</v>
      </c>
      <c r="BK59" s="420">
        <f t="shared" si="138"/>
        <v>0</v>
      </c>
      <c r="BL59" s="420">
        <f t="shared" si="139"/>
        <v>0</v>
      </c>
      <c r="BM59" s="413">
        <f t="shared" si="140"/>
        <v>0</v>
      </c>
      <c r="BN59" s="420">
        <f t="shared" si="141"/>
        <v>0</v>
      </c>
      <c r="BO59" s="420">
        <f t="shared" si="142"/>
        <v>0</v>
      </c>
      <c r="BP59" s="413">
        <f t="shared" si="143"/>
        <v>0</v>
      </c>
      <c r="BQ59" s="422">
        <f t="shared" si="144"/>
        <v>0</v>
      </c>
      <c r="BR59" s="422">
        <f t="shared" si="145"/>
        <v>0</v>
      </c>
      <c r="BS59" s="413">
        <f t="shared" si="146"/>
        <v>0</v>
      </c>
      <c r="BT59" s="420">
        <f t="shared" si="63"/>
        <v>0</v>
      </c>
      <c r="BU59" s="413">
        <f t="shared" si="64"/>
        <v>0</v>
      </c>
      <c r="BV59" s="420">
        <f t="shared" si="65"/>
        <v>0</v>
      </c>
      <c r="BW59" s="409">
        <f t="shared" si="66"/>
        <v>0</v>
      </c>
      <c r="BX59" s="420">
        <f t="shared" si="67"/>
        <v>0</v>
      </c>
      <c r="BY59" s="413">
        <f t="shared" si="68"/>
        <v>0</v>
      </c>
      <c r="BZ59" s="32" t="str">
        <f t="shared" si="121"/>
        <v/>
      </c>
      <c r="CA59">
        <f t="shared" si="70"/>
        <v>0</v>
      </c>
      <c r="CB59" s="32">
        <f t="shared" si="122"/>
        <v>0</v>
      </c>
      <c r="CC59">
        <f t="shared" si="147"/>
        <v>0</v>
      </c>
      <c r="CD59">
        <f t="shared" si="148"/>
        <v>0</v>
      </c>
      <c r="CE59">
        <f t="shared" si="149"/>
        <v>0</v>
      </c>
      <c r="CF59" s="29">
        <f t="shared" si="150"/>
        <v>0</v>
      </c>
      <c r="CG59" s="29">
        <f t="shared" si="151"/>
        <v>0</v>
      </c>
      <c r="CH59" s="29">
        <f t="shared" si="72"/>
        <v>0</v>
      </c>
      <c r="CI59" s="29">
        <f t="shared" si="152"/>
        <v>0</v>
      </c>
      <c r="CJ59" s="29">
        <f t="shared" si="153"/>
        <v>0</v>
      </c>
      <c r="CK59" s="458">
        <f t="shared" si="154"/>
        <v>0</v>
      </c>
      <c r="CL59" s="29">
        <f t="shared" si="73"/>
        <v>0</v>
      </c>
      <c r="CM59" s="29">
        <f t="shared" si="155"/>
        <v>0</v>
      </c>
      <c r="CN59" s="458">
        <f t="shared" si="156"/>
        <v>0</v>
      </c>
      <c r="CO59" s="29">
        <f t="shared" si="74"/>
        <v>0</v>
      </c>
      <c r="CP59" s="29">
        <f t="shared" si="157"/>
        <v>0</v>
      </c>
      <c r="CQ59" s="458">
        <f t="shared" si="158"/>
        <v>0</v>
      </c>
      <c r="CR59" s="29">
        <f t="shared" si="75"/>
        <v>0</v>
      </c>
      <c r="CS59" s="29">
        <f t="shared" si="76"/>
        <v>0</v>
      </c>
      <c r="CT59" s="29">
        <f t="shared" si="77"/>
        <v>0</v>
      </c>
      <c r="CU59" s="29">
        <f t="shared" si="78"/>
        <v>0</v>
      </c>
      <c r="CV59" s="458">
        <f t="shared" si="79"/>
        <v>0</v>
      </c>
      <c r="CW59" s="29">
        <f t="shared" si="80"/>
        <v>0</v>
      </c>
      <c r="CX59" s="29">
        <f t="shared" si="81"/>
        <v>0</v>
      </c>
      <c r="CY59" s="458">
        <f t="shared" si="82"/>
        <v>0</v>
      </c>
      <c r="CZ59" s="29">
        <f t="shared" si="83"/>
        <v>0</v>
      </c>
      <c r="DA59" s="29">
        <f t="shared" si="84"/>
        <v>0</v>
      </c>
      <c r="DB59" s="458">
        <f t="shared" si="85"/>
        <v>0</v>
      </c>
      <c r="DC59" s="29">
        <f t="shared" si="86"/>
        <v>0</v>
      </c>
    </row>
    <row r="60" spans="1:107">
      <c r="A60">
        <f t="shared" si="40"/>
        <v>57</v>
      </c>
      <c r="B60" s="33">
        <f t="shared" si="161"/>
        <v>0</v>
      </c>
      <c r="C60" s="357"/>
      <c r="D60" s="40"/>
      <c r="E60" s="48"/>
      <c r="F60" s="1"/>
      <c r="G60" s="208"/>
      <c r="H60" s="184"/>
      <c r="I60" s="184"/>
      <c r="J60" s="306"/>
      <c r="K60" s="184"/>
      <c r="L60" s="184"/>
      <c r="M60" s="201"/>
      <c r="N60" s="184"/>
      <c r="O60" s="184"/>
      <c r="P60" s="358"/>
      <c r="Q60" s="343">
        <f t="shared" si="102"/>
        <v>0</v>
      </c>
      <c r="R60" s="333">
        <f t="shared" si="103"/>
        <v>0</v>
      </c>
      <c r="S60" s="344">
        <f t="shared" si="104"/>
        <v>0</v>
      </c>
      <c r="T60" s="348">
        <f t="shared" si="111"/>
        <v>0</v>
      </c>
      <c r="U60" s="334">
        <f t="shared" si="112"/>
        <v>0</v>
      </c>
      <c r="V60" s="333">
        <f t="shared" si="113"/>
        <v>0</v>
      </c>
      <c r="W60" s="334">
        <f t="shared" si="114"/>
        <v>0</v>
      </c>
      <c r="X60" s="333">
        <f t="shared" si="115"/>
        <v>0</v>
      </c>
      <c r="Y60" s="403">
        <f t="shared" si="116"/>
        <v>0</v>
      </c>
      <c r="Z60" s="451">
        <f>IFERROR(VLOOKUP(C60,list!B$2:C$100,2,),)</f>
        <v>0</v>
      </c>
      <c r="AA60" s="451">
        <f>IFERROR(VLOOKUP(F60,list!G$1:H$60,2,),)</f>
        <v>0</v>
      </c>
      <c r="AB60" s="452">
        <f t="shared" si="93"/>
        <v>0</v>
      </c>
      <c r="AC60" s="453">
        <f t="shared" si="50"/>
        <v>0</v>
      </c>
      <c r="AD60" s="451">
        <f>IFERROR(VLOOKUP(AC60,list!I$2:J$12,2,),)</f>
        <v>0</v>
      </c>
      <c r="AE60" s="452">
        <f t="shared" si="51"/>
        <v>0</v>
      </c>
      <c r="AF60" s="451">
        <f t="shared" si="123"/>
        <v>0</v>
      </c>
      <c r="AG60" s="451">
        <f>IF(COUNTIF($C$4:C60,C60)&gt;1,0,1)</f>
        <v>1</v>
      </c>
      <c r="AH60" s="454">
        <f t="shared" si="98"/>
        <v>0</v>
      </c>
      <c r="AI60" s="451" t="str">
        <f t="shared" si="124"/>
        <v/>
      </c>
      <c r="AJ60" s="455" t="str">
        <f>IFERROR(VLOOKUP(AI60,list!A$1:B$100,2,),"")</f>
        <v/>
      </c>
      <c r="AK60" s="451">
        <f>IF(COUNTIF($AE$4:$AE60,$AE60)&gt;1,0,1)</f>
        <v>0</v>
      </c>
      <c r="AL60" s="451">
        <f t="shared" si="162"/>
        <v>0</v>
      </c>
      <c r="AM60" s="451" t="str">
        <f t="shared" si="125"/>
        <v/>
      </c>
      <c r="AN60" s="417">
        <f t="shared" si="159"/>
        <v>0</v>
      </c>
      <c r="AO60" s="420">
        <f t="shared" si="126"/>
        <v>0</v>
      </c>
      <c r="AP60" s="420">
        <f t="shared" si="127"/>
        <v>0</v>
      </c>
      <c r="AQ60" s="420">
        <f t="shared" si="128"/>
        <v>0</v>
      </c>
      <c r="AR60" s="420">
        <f t="shared" si="129"/>
        <v>0</v>
      </c>
      <c r="AS60" s="409">
        <f t="shared" si="130"/>
        <v>0</v>
      </c>
      <c r="AT60" s="422">
        <f t="shared" si="131"/>
        <v>0</v>
      </c>
      <c r="AU60" s="422">
        <f t="shared" si="132"/>
        <v>0</v>
      </c>
      <c r="AV60" s="409">
        <f t="shared" si="133"/>
        <v>0</v>
      </c>
      <c r="AW60" s="422">
        <f t="shared" si="134"/>
        <v>0</v>
      </c>
      <c r="AX60" s="422">
        <f t="shared" si="135"/>
        <v>0</v>
      </c>
      <c r="AY60" s="409">
        <f t="shared" si="136"/>
        <v>0</v>
      </c>
      <c r="AZ60" s="422">
        <f t="shared" si="53"/>
        <v>0</v>
      </c>
      <c r="BA60" s="422">
        <f t="shared" si="54"/>
        <v>0</v>
      </c>
      <c r="BB60" s="420">
        <f t="shared" si="99"/>
        <v>0</v>
      </c>
      <c r="BC60" s="413">
        <f t="shared" si="56"/>
        <v>0</v>
      </c>
      <c r="BD60" s="420">
        <f t="shared" si="100"/>
        <v>0</v>
      </c>
      <c r="BE60" s="409">
        <f t="shared" si="58"/>
        <v>0</v>
      </c>
      <c r="BF60" s="420">
        <f t="shared" si="101"/>
        <v>0</v>
      </c>
      <c r="BG60" s="409">
        <f t="shared" si="60"/>
        <v>0</v>
      </c>
      <c r="BH60" s="425" t="str">
        <f t="shared" si="137"/>
        <v/>
      </c>
      <c r="BI60" s="420">
        <f t="shared" si="160"/>
        <v>0</v>
      </c>
      <c r="BJ60" s="420">
        <f t="shared" si="62"/>
        <v>0</v>
      </c>
      <c r="BK60" s="420">
        <f t="shared" si="138"/>
        <v>0</v>
      </c>
      <c r="BL60" s="420">
        <f t="shared" si="139"/>
        <v>0</v>
      </c>
      <c r="BM60" s="413">
        <f t="shared" si="140"/>
        <v>0</v>
      </c>
      <c r="BN60" s="420">
        <f t="shared" si="141"/>
        <v>0</v>
      </c>
      <c r="BO60" s="420">
        <f t="shared" si="142"/>
        <v>0</v>
      </c>
      <c r="BP60" s="413">
        <f t="shared" si="143"/>
        <v>0</v>
      </c>
      <c r="BQ60" s="422">
        <f t="shared" si="144"/>
        <v>0</v>
      </c>
      <c r="BR60" s="422">
        <f t="shared" si="145"/>
        <v>0</v>
      </c>
      <c r="BS60" s="413">
        <f t="shared" si="146"/>
        <v>0</v>
      </c>
      <c r="BT60" s="420">
        <f t="shared" si="63"/>
        <v>0</v>
      </c>
      <c r="BU60" s="413">
        <f t="shared" si="64"/>
        <v>0</v>
      </c>
      <c r="BV60" s="420">
        <f t="shared" si="65"/>
        <v>0</v>
      </c>
      <c r="BW60" s="409">
        <f t="shared" si="66"/>
        <v>0</v>
      </c>
      <c r="BX60" s="420">
        <f t="shared" si="67"/>
        <v>0</v>
      </c>
      <c r="BY60" s="413">
        <f t="shared" si="68"/>
        <v>0</v>
      </c>
      <c r="BZ60" s="32" t="str">
        <f t="shared" si="121"/>
        <v/>
      </c>
      <c r="CA60">
        <f t="shared" si="70"/>
        <v>0</v>
      </c>
      <c r="CB60" s="32">
        <f t="shared" si="122"/>
        <v>0</v>
      </c>
      <c r="CC60">
        <f t="shared" si="147"/>
        <v>0</v>
      </c>
      <c r="CD60">
        <f t="shared" si="148"/>
        <v>0</v>
      </c>
      <c r="CE60">
        <f t="shared" si="149"/>
        <v>0</v>
      </c>
      <c r="CF60" s="29">
        <f t="shared" si="150"/>
        <v>0</v>
      </c>
      <c r="CG60" s="29">
        <f t="shared" si="151"/>
        <v>0</v>
      </c>
      <c r="CH60" s="29">
        <f t="shared" si="72"/>
        <v>0</v>
      </c>
      <c r="CI60" s="29">
        <f t="shared" si="152"/>
        <v>0</v>
      </c>
      <c r="CJ60" s="29">
        <f t="shared" si="153"/>
        <v>0</v>
      </c>
      <c r="CK60" s="458">
        <f t="shared" si="154"/>
        <v>0</v>
      </c>
      <c r="CL60" s="29">
        <f t="shared" si="73"/>
        <v>0</v>
      </c>
      <c r="CM60" s="29">
        <f t="shared" si="155"/>
        <v>0</v>
      </c>
      <c r="CN60" s="458">
        <f t="shared" si="156"/>
        <v>0</v>
      </c>
      <c r="CO60" s="29">
        <f t="shared" si="74"/>
        <v>0</v>
      </c>
      <c r="CP60" s="29">
        <f t="shared" si="157"/>
        <v>0</v>
      </c>
      <c r="CQ60" s="458">
        <f t="shared" si="158"/>
        <v>0</v>
      </c>
      <c r="CR60" s="29">
        <f t="shared" si="75"/>
        <v>0</v>
      </c>
      <c r="CS60" s="29">
        <f t="shared" si="76"/>
        <v>0</v>
      </c>
      <c r="CT60" s="29">
        <f t="shared" si="77"/>
        <v>0</v>
      </c>
      <c r="CU60" s="29">
        <f t="shared" si="78"/>
        <v>0</v>
      </c>
      <c r="CV60" s="458">
        <f t="shared" si="79"/>
        <v>0</v>
      </c>
      <c r="CW60" s="29">
        <f t="shared" si="80"/>
        <v>0</v>
      </c>
      <c r="CX60" s="29">
        <f t="shared" si="81"/>
        <v>0</v>
      </c>
      <c r="CY60" s="458">
        <f t="shared" si="82"/>
        <v>0</v>
      </c>
      <c r="CZ60" s="29">
        <f t="shared" si="83"/>
        <v>0</v>
      </c>
      <c r="DA60" s="29">
        <f t="shared" si="84"/>
        <v>0</v>
      </c>
      <c r="DB60" s="458">
        <f t="shared" si="85"/>
        <v>0</v>
      </c>
      <c r="DC60" s="29">
        <f t="shared" si="86"/>
        <v>0</v>
      </c>
    </row>
    <row r="61" spans="1:107">
      <c r="A61">
        <f t="shared" si="40"/>
        <v>58</v>
      </c>
      <c r="B61" s="33">
        <f t="shared" si="161"/>
        <v>0</v>
      </c>
      <c r="C61" s="357"/>
      <c r="D61" s="40"/>
      <c r="E61" s="48"/>
      <c r="F61" s="1"/>
      <c r="G61" s="208"/>
      <c r="H61" s="184"/>
      <c r="I61" s="184"/>
      <c r="J61" s="306"/>
      <c r="K61" s="184"/>
      <c r="L61" s="184"/>
      <c r="M61" s="201"/>
      <c r="N61" s="184"/>
      <c r="O61" s="184"/>
      <c r="P61" s="358"/>
      <c r="Q61" s="343">
        <f t="shared" si="102"/>
        <v>0</v>
      </c>
      <c r="R61" s="333">
        <f t="shared" si="103"/>
        <v>0</v>
      </c>
      <c r="S61" s="344">
        <f t="shared" si="104"/>
        <v>0</v>
      </c>
      <c r="T61" s="348">
        <f t="shared" si="111"/>
        <v>0</v>
      </c>
      <c r="U61" s="334">
        <f t="shared" si="112"/>
        <v>0</v>
      </c>
      <c r="V61" s="333">
        <f t="shared" si="113"/>
        <v>0</v>
      </c>
      <c r="W61" s="334">
        <f t="shared" si="114"/>
        <v>0</v>
      </c>
      <c r="X61" s="333">
        <f t="shared" si="115"/>
        <v>0</v>
      </c>
      <c r="Y61" s="403">
        <f t="shared" si="116"/>
        <v>0</v>
      </c>
      <c r="Z61" s="451">
        <f>IFERROR(VLOOKUP(C61,list!B$2:C$100,2,),)</f>
        <v>0</v>
      </c>
      <c r="AA61" s="451">
        <f>IFERROR(VLOOKUP(F61,list!G$1:H$60,2,),)</f>
        <v>0</v>
      </c>
      <c r="AB61" s="452">
        <f t="shared" si="93"/>
        <v>0</v>
      </c>
      <c r="AC61" s="453">
        <f t="shared" si="50"/>
        <v>0</v>
      </c>
      <c r="AD61" s="451">
        <f>IFERROR(VLOOKUP(AC61,list!I$2:J$12,2,),)</f>
        <v>0</v>
      </c>
      <c r="AE61" s="452">
        <f t="shared" si="51"/>
        <v>0</v>
      </c>
      <c r="AF61" s="451">
        <f t="shared" si="123"/>
        <v>0</v>
      </c>
      <c r="AG61" s="451">
        <f>IF(COUNTIF($C$4:C61,C61)&gt;1,0,1)</f>
        <v>1</v>
      </c>
      <c r="AH61" s="454">
        <f t="shared" si="98"/>
        <v>0</v>
      </c>
      <c r="AI61" s="451" t="str">
        <f t="shared" si="124"/>
        <v/>
      </c>
      <c r="AJ61" s="455" t="str">
        <f>IFERROR(VLOOKUP(AI61,list!A$1:B$100,2,),"")</f>
        <v/>
      </c>
      <c r="AK61" s="451">
        <f>IF(COUNTIF($AE$4:$AE61,$AE61)&gt;1,0,1)</f>
        <v>0</v>
      </c>
      <c r="AL61" s="451">
        <f t="shared" si="162"/>
        <v>0</v>
      </c>
      <c r="AM61" s="451" t="str">
        <f t="shared" si="125"/>
        <v/>
      </c>
      <c r="AN61" s="417">
        <f t="shared" si="159"/>
        <v>0</v>
      </c>
      <c r="AO61" s="420">
        <f t="shared" si="126"/>
        <v>0</v>
      </c>
      <c r="AP61" s="420">
        <f t="shared" si="127"/>
        <v>0</v>
      </c>
      <c r="AQ61" s="420">
        <f t="shared" si="128"/>
        <v>0</v>
      </c>
      <c r="AR61" s="420">
        <f t="shared" si="129"/>
        <v>0</v>
      </c>
      <c r="AS61" s="409">
        <f t="shared" si="130"/>
        <v>0</v>
      </c>
      <c r="AT61" s="422">
        <f t="shared" si="131"/>
        <v>0</v>
      </c>
      <c r="AU61" s="422">
        <f t="shared" si="132"/>
        <v>0</v>
      </c>
      <c r="AV61" s="409">
        <f t="shared" si="133"/>
        <v>0</v>
      </c>
      <c r="AW61" s="422">
        <f t="shared" si="134"/>
        <v>0</v>
      </c>
      <c r="AX61" s="422">
        <f t="shared" si="135"/>
        <v>0</v>
      </c>
      <c r="AY61" s="409">
        <f t="shared" si="136"/>
        <v>0</v>
      </c>
      <c r="AZ61" s="422">
        <f t="shared" si="53"/>
        <v>0</v>
      </c>
      <c r="BA61" s="422">
        <f t="shared" si="54"/>
        <v>0</v>
      </c>
      <c r="BB61" s="420">
        <f t="shared" si="99"/>
        <v>0</v>
      </c>
      <c r="BC61" s="413">
        <f t="shared" si="56"/>
        <v>0</v>
      </c>
      <c r="BD61" s="420">
        <f t="shared" si="100"/>
        <v>0</v>
      </c>
      <c r="BE61" s="409">
        <f t="shared" si="58"/>
        <v>0</v>
      </c>
      <c r="BF61" s="420">
        <f t="shared" si="101"/>
        <v>0</v>
      </c>
      <c r="BG61" s="409">
        <f t="shared" si="60"/>
        <v>0</v>
      </c>
      <c r="BH61" s="425" t="str">
        <f t="shared" si="137"/>
        <v/>
      </c>
      <c r="BI61" s="420">
        <f t="shared" si="160"/>
        <v>0</v>
      </c>
      <c r="BJ61" s="420">
        <f t="shared" si="62"/>
        <v>0</v>
      </c>
      <c r="BK61" s="420">
        <f t="shared" si="138"/>
        <v>0</v>
      </c>
      <c r="BL61" s="420">
        <f t="shared" si="139"/>
        <v>0</v>
      </c>
      <c r="BM61" s="413">
        <f t="shared" si="140"/>
        <v>0</v>
      </c>
      <c r="BN61" s="420">
        <f t="shared" si="141"/>
        <v>0</v>
      </c>
      <c r="BO61" s="420">
        <f t="shared" si="142"/>
        <v>0</v>
      </c>
      <c r="BP61" s="413">
        <f t="shared" si="143"/>
        <v>0</v>
      </c>
      <c r="BQ61" s="422">
        <f t="shared" si="144"/>
        <v>0</v>
      </c>
      <c r="BR61" s="422">
        <f t="shared" si="145"/>
        <v>0</v>
      </c>
      <c r="BS61" s="413">
        <f t="shared" si="146"/>
        <v>0</v>
      </c>
      <c r="BT61" s="420">
        <f t="shared" si="63"/>
        <v>0</v>
      </c>
      <c r="BU61" s="413">
        <f t="shared" si="64"/>
        <v>0</v>
      </c>
      <c r="BV61" s="420">
        <f t="shared" si="65"/>
        <v>0</v>
      </c>
      <c r="BW61" s="409">
        <f t="shared" si="66"/>
        <v>0</v>
      </c>
      <c r="BX61" s="420">
        <f t="shared" si="67"/>
        <v>0</v>
      </c>
      <c r="BY61" s="413">
        <f t="shared" si="68"/>
        <v>0</v>
      </c>
      <c r="BZ61" s="32" t="str">
        <f t="shared" si="121"/>
        <v/>
      </c>
      <c r="CA61">
        <f t="shared" si="70"/>
        <v>0</v>
      </c>
      <c r="CB61" s="32">
        <f t="shared" si="122"/>
        <v>0</v>
      </c>
      <c r="CC61">
        <f t="shared" si="147"/>
        <v>0</v>
      </c>
      <c r="CD61">
        <f t="shared" si="148"/>
        <v>0</v>
      </c>
      <c r="CE61">
        <f t="shared" si="149"/>
        <v>0</v>
      </c>
      <c r="CF61" s="29">
        <f t="shared" si="150"/>
        <v>0</v>
      </c>
      <c r="CG61" s="29">
        <f t="shared" si="151"/>
        <v>0</v>
      </c>
      <c r="CH61" s="29">
        <f t="shared" si="72"/>
        <v>0</v>
      </c>
      <c r="CI61" s="29">
        <f t="shared" si="152"/>
        <v>0</v>
      </c>
      <c r="CJ61" s="29">
        <f t="shared" si="153"/>
        <v>0</v>
      </c>
      <c r="CK61" s="458">
        <f t="shared" si="154"/>
        <v>0</v>
      </c>
      <c r="CL61" s="29">
        <f t="shared" si="73"/>
        <v>0</v>
      </c>
      <c r="CM61" s="29">
        <f t="shared" si="155"/>
        <v>0</v>
      </c>
      <c r="CN61" s="458">
        <f t="shared" si="156"/>
        <v>0</v>
      </c>
      <c r="CO61" s="29">
        <f t="shared" si="74"/>
        <v>0</v>
      </c>
      <c r="CP61" s="29">
        <f t="shared" si="157"/>
        <v>0</v>
      </c>
      <c r="CQ61" s="458">
        <f t="shared" si="158"/>
        <v>0</v>
      </c>
      <c r="CR61" s="29">
        <f t="shared" si="75"/>
        <v>0</v>
      </c>
      <c r="CS61" s="29">
        <f t="shared" si="76"/>
        <v>0</v>
      </c>
      <c r="CT61" s="29">
        <f t="shared" si="77"/>
        <v>0</v>
      </c>
      <c r="CU61" s="29">
        <f t="shared" si="78"/>
        <v>0</v>
      </c>
      <c r="CV61" s="458">
        <f t="shared" si="79"/>
        <v>0</v>
      </c>
      <c r="CW61" s="29">
        <f t="shared" si="80"/>
        <v>0</v>
      </c>
      <c r="CX61" s="29">
        <f t="shared" si="81"/>
        <v>0</v>
      </c>
      <c r="CY61" s="458">
        <f t="shared" si="82"/>
        <v>0</v>
      </c>
      <c r="CZ61" s="29">
        <f t="shared" si="83"/>
        <v>0</v>
      </c>
      <c r="DA61" s="29">
        <f t="shared" si="84"/>
        <v>0</v>
      </c>
      <c r="DB61" s="458">
        <f t="shared" si="85"/>
        <v>0</v>
      </c>
      <c r="DC61" s="29">
        <f t="shared" si="86"/>
        <v>0</v>
      </c>
    </row>
    <row r="62" spans="1:107">
      <c r="A62">
        <f t="shared" si="40"/>
        <v>59</v>
      </c>
      <c r="B62" s="33">
        <f t="shared" si="161"/>
        <v>0</v>
      </c>
      <c r="C62" s="357"/>
      <c r="D62" s="40"/>
      <c r="E62" s="48"/>
      <c r="F62" s="1"/>
      <c r="G62" s="208"/>
      <c r="H62" s="184"/>
      <c r="I62" s="184"/>
      <c r="J62" s="306"/>
      <c r="K62" s="184"/>
      <c r="L62" s="184"/>
      <c r="M62" s="201"/>
      <c r="N62" s="184"/>
      <c r="O62" s="184"/>
      <c r="P62" s="358"/>
      <c r="Q62" s="343">
        <f t="shared" si="102"/>
        <v>0</v>
      </c>
      <c r="R62" s="333">
        <f t="shared" si="103"/>
        <v>0</v>
      </c>
      <c r="S62" s="344">
        <f t="shared" si="104"/>
        <v>0</v>
      </c>
      <c r="T62" s="348">
        <f t="shared" si="111"/>
        <v>0</v>
      </c>
      <c r="U62" s="334">
        <f t="shared" si="112"/>
        <v>0</v>
      </c>
      <c r="V62" s="333">
        <f t="shared" si="113"/>
        <v>0</v>
      </c>
      <c r="W62" s="334">
        <f t="shared" si="114"/>
        <v>0</v>
      </c>
      <c r="X62" s="333">
        <f t="shared" si="115"/>
        <v>0</v>
      </c>
      <c r="Y62" s="403">
        <f t="shared" si="116"/>
        <v>0</v>
      </c>
      <c r="Z62" s="451">
        <f>IFERROR(VLOOKUP(C62,list!B$2:C$100,2,),)</f>
        <v>0</v>
      </c>
      <c r="AA62" s="451">
        <f>IFERROR(VLOOKUP(F62,list!G$1:H$60,2,),)</f>
        <v>0</v>
      </c>
      <c r="AB62" s="452">
        <f t="shared" si="93"/>
        <v>0</v>
      </c>
      <c r="AC62" s="453">
        <f t="shared" si="50"/>
        <v>0</v>
      </c>
      <c r="AD62" s="451">
        <f>IFERROR(VLOOKUP(AC62,list!I$2:J$12,2,),)</f>
        <v>0</v>
      </c>
      <c r="AE62" s="452">
        <f t="shared" si="51"/>
        <v>0</v>
      </c>
      <c r="AF62" s="451">
        <f t="shared" si="123"/>
        <v>0</v>
      </c>
      <c r="AG62" s="451">
        <f>IF(COUNTIF($C$4:C62,C62)&gt;1,0,1)</f>
        <v>1</v>
      </c>
      <c r="AH62" s="454">
        <f t="shared" si="98"/>
        <v>0</v>
      </c>
      <c r="AI62" s="451" t="str">
        <f t="shared" si="124"/>
        <v/>
      </c>
      <c r="AJ62" s="455" t="str">
        <f>IFERROR(VLOOKUP(AI62,list!A$1:B$100,2,),"")</f>
        <v/>
      </c>
      <c r="AK62" s="451">
        <f>IF(COUNTIF($AE$4:$AE62,$AE62)&gt;1,0,1)</f>
        <v>0</v>
      </c>
      <c r="AL62" s="451">
        <f t="shared" si="162"/>
        <v>0</v>
      </c>
      <c r="AM62" s="451" t="str">
        <f t="shared" si="125"/>
        <v/>
      </c>
      <c r="AN62" s="417">
        <f t="shared" si="159"/>
        <v>0</v>
      </c>
      <c r="AO62" s="420">
        <f t="shared" si="126"/>
        <v>0</v>
      </c>
      <c r="AP62" s="420">
        <f t="shared" si="127"/>
        <v>0</v>
      </c>
      <c r="AQ62" s="420">
        <f t="shared" si="128"/>
        <v>0</v>
      </c>
      <c r="AR62" s="420">
        <f t="shared" si="129"/>
        <v>0</v>
      </c>
      <c r="AS62" s="409">
        <f t="shared" si="130"/>
        <v>0</v>
      </c>
      <c r="AT62" s="422">
        <f t="shared" si="131"/>
        <v>0</v>
      </c>
      <c r="AU62" s="422">
        <f t="shared" si="132"/>
        <v>0</v>
      </c>
      <c r="AV62" s="409">
        <f t="shared" si="133"/>
        <v>0</v>
      </c>
      <c r="AW62" s="422">
        <f t="shared" si="134"/>
        <v>0</v>
      </c>
      <c r="AX62" s="422">
        <f t="shared" si="135"/>
        <v>0</v>
      </c>
      <c r="AY62" s="409">
        <f t="shared" si="136"/>
        <v>0</v>
      </c>
      <c r="AZ62" s="422">
        <f t="shared" si="53"/>
        <v>0</v>
      </c>
      <c r="BA62" s="422">
        <f t="shared" si="54"/>
        <v>0</v>
      </c>
      <c r="BB62" s="420">
        <f t="shared" si="99"/>
        <v>0</v>
      </c>
      <c r="BC62" s="413">
        <f t="shared" si="56"/>
        <v>0</v>
      </c>
      <c r="BD62" s="420">
        <f t="shared" si="100"/>
        <v>0</v>
      </c>
      <c r="BE62" s="409">
        <f t="shared" si="58"/>
        <v>0</v>
      </c>
      <c r="BF62" s="420">
        <f t="shared" si="101"/>
        <v>0</v>
      </c>
      <c r="BG62" s="409">
        <f t="shared" si="60"/>
        <v>0</v>
      </c>
      <c r="BH62" s="425" t="str">
        <f t="shared" si="137"/>
        <v/>
      </c>
      <c r="BI62" s="420">
        <f t="shared" si="160"/>
        <v>0</v>
      </c>
      <c r="BJ62" s="420">
        <f t="shared" si="62"/>
        <v>0</v>
      </c>
      <c r="BK62" s="420">
        <f t="shared" si="138"/>
        <v>0</v>
      </c>
      <c r="BL62" s="420">
        <f t="shared" si="139"/>
        <v>0</v>
      </c>
      <c r="BM62" s="413">
        <f t="shared" si="140"/>
        <v>0</v>
      </c>
      <c r="BN62" s="420">
        <f t="shared" si="141"/>
        <v>0</v>
      </c>
      <c r="BO62" s="420">
        <f t="shared" si="142"/>
        <v>0</v>
      </c>
      <c r="BP62" s="413">
        <f t="shared" si="143"/>
        <v>0</v>
      </c>
      <c r="BQ62" s="422">
        <f t="shared" si="144"/>
        <v>0</v>
      </c>
      <c r="BR62" s="422">
        <f t="shared" si="145"/>
        <v>0</v>
      </c>
      <c r="BS62" s="413">
        <f t="shared" si="146"/>
        <v>0</v>
      </c>
      <c r="BT62" s="420">
        <f t="shared" si="63"/>
        <v>0</v>
      </c>
      <c r="BU62" s="413">
        <f t="shared" si="64"/>
        <v>0</v>
      </c>
      <c r="BV62" s="420">
        <f t="shared" si="65"/>
        <v>0</v>
      </c>
      <c r="BW62" s="409">
        <f t="shared" si="66"/>
        <v>0</v>
      </c>
      <c r="BX62" s="420">
        <f t="shared" si="67"/>
        <v>0</v>
      </c>
      <c r="BY62" s="413">
        <f t="shared" si="68"/>
        <v>0</v>
      </c>
      <c r="BZ62" s="32" t="str">
        <f t="shared" si="121"/>
        <v/>
      </c>
      <c r="CA62">
        <f t="shared" si="70"/>
        <v>0</v>
      </c>
      <c r="CB62" s="32">
        <f t="shared" si="122"/>
        <v>0</v>
      </c>
      <c r="CC62">
        <f t="shared" si="147"/>
        <v>0</v>
      </c>
      <c r="CD62">
        <f t="shared" si="148"/>
        <v>0</v>
      </c>
      <c r="CE62">
        <f t="shared" si="149"/>
        <v>0</v>
      </c>
      <c r="CF62" s="29">
        <f t="shared" si="150"/>
        <v>0</v>
      </c>
      <c r="CG62" s="29">
        <f t="shared" si="151"/>
        <v>0</v>
      </c>
      <c r="CH62" s="29">
        <f t="shared" si="72"/>
        <v>0</v>
      </c>
      <c r="CI62" s="29">
        <f t="shared" si="152"/>
        <v>0</v>
      </c>
      <c r="CJ62" s="29">
        <f t="shared" si="153"/>
        <v>0</v>
      </c>
      <c r="CK62" s="458">
        <f t="shared" si="154"/>
        <v>0</v>
      </c>
      <c r="CL62" s="29">
        <f t="shared" si="73"/>
        <v>0</v>
      </c>
      <c r="CM62" s="29">
        <f t="shared" si="155"/>
        <v>0</v>
      </c>
      <c r="CN62" s="458">
        <f t="shared" si="156"/>
        <v>0</v>
      </c>
      <c r="CO62" s="29">
        <f t="shared" si="74"/>
        <v>0</v>
      </c>
      <c r="CP62" s="29">
        <f t="shared" si="157"/>
        <v>0</v>
      </c>
      <c r="CQ62" s="458">
        <f t="shared" si="158"/>
        <v>0</v>
      </c>
      <c r="CR62" s="29">
        <f t="shared" si="75"/>
        <v>0</v>
      </c>
      <c r="CS62" s="29">
        <f t="shared" si="76"/>
        <v>0</v>
      </c>
      <c r="CT62" s="29">
        <f t="shared" si="77"/>
        <v>0</v>
      </c>
      <c r="CU62" s="29">
        <f t="shared" si="78"/>
        <v>0</v>
      </c>
      <c r="CV62" s="458">
        <f t="shared" si="79"/>
        <v>0</v>
      </c>
      <c r="CW62" s="29">
        <f t="shared" si="80"/>
        <v>0</v>
      </c>
      <c r="CX62" s="29">
        <f t="shared" si="81"/>
        <v>0</v>
      </c>
      <c r="CY62" s="458">
        <f t="shared" si="82"/>
        <v>0</v>
      </c>
      <c r="CZ62" s="29">
        <f t="shared" si="83"/>
        <v>0</v>
      </c>
      <c r="DA62" s="29">
        <f t="shared" si="84"/>
        <v>0</v>
      </c>
      <c r="DB62" s="458">
        <f t="shared" si="85"/>
        <v>0</v>
      </c>
      <c r="DC62" s="29">
        <f t="shared" si="86"/>
        <v>0</v>
      </c>
    </row>
    <row r="63" spans="1:107">
      <c r="A63">
        <f t="shared" si="40"/>
        <v>60</v>
      </c>
      <c r="B63" s="33">
        <f t="shared" si="161"/>
        <v>0</v>
      </c>
      <c r="C63" s="357"/>
      <c r="D63" s="40"/>
      <c r="E63" s="48"/>
      <c r="F63" s="1"/>
      <c r="G63" s="208"/>
      <c r="H63" s="184"/>
      <c r="I63" s="184"/>
      <c r="J63" s="306"/>
      <c r="K63" s="184"/>
      <c r="L63" s="184"/>
      <c r="M63" s="201"/>
      <c r="N63" s="184"/>
      <c r="O63" s="184"/>
      <c r="P63" s="358"/>
      <c r="Q63" s="343">
        <f t="shared" si="102"/>
        <v>0</v>
      </c>
      <c r="R63" s="333">
        <f t="shared" si="103"/>
        <v>0</v>
      </c>
      <c r="S63" s="344">
        <f t="shared" si="104"/>
        <v>0</v>
      </c>
      <c r="T63" s="348">
        <f t="shared" si="111"/>
        <v>0</v>
      </c>
      <c r="U63" s="334">
        <f t="shared" si="112"/>
        <v>0</v>
      </c>
      <c r="V63" s="333">
        <f t="shared" si="113"/>
        <v>0</v>
      </c>
      <c r="W63" s="334">
        <f t="shared" si="114"/>
        <v>0</v>
      </c>
      <c r="X63" s="333">
        <f t="shared" si="115"/>
        <v>0</v>
      </c>
      <c r="Y63" s="403">
        <f t="shared" si="116"/>
        <v>0</v>
      </c>
      <c r="Z63" s="451">
        <f>IFERROR(VLOOKUP(C63,list!B$2:C$100,2,),)</f>
        <v>0</v>
      </c>
      <c r="AA63" s="451">
        <f>IFERROR(VLOOKUP(F63,list!G$1:H$60,2,),)</f>
        <v>0</v>
      </c>
      <c r="AB63" s="452">
        <f t="shared" si="93"/>
        <v>0</v>
      </c>
      <c r="AC63" s="453">
        <f t="shared" si="50"/>
        <v>0</v>
      </c>
      <c r="AD63" s="451">
        <f>IFERROR(VLOOKUP(AC63,list!I$2:J$12,2,),)</f>
        <v>0</v>
      </c>
      <c r="AE63" s="452">
        <f t="shared" si="51"/>
        <v>0</v>
      </c>
      <c r="AF63" s="451">
        <f t="shared" si="123"/>
        <v>0</v>
      </c>
      <c r="AG63" s="451">
        <f>IF(COUNTIF($C$4:C63,C63)&gt;1,0,1)</f>
        <v>1</v>
      </c>
      <c r="AH63" s="454">
        <f t="shared" si="98"/>
        <v>0</v>
      </c>
      <c r="AI63" s="451" t="str">
        <f t="shared" si="124"/>
        <v/>
      </c>
      <c r="AJ63" s="455" t="str">
        <f>IFERROR(VLOOKUP(AI63,list!A$1:B$100,2,),"")</f>
        <v/>
      </c>
      <c r="AK63" s="451">
        <f>IF(COUNTIF($AE$4:$AE63,$AE63)&gt;1,0,1)</f>
        <v>0</v>
      </c>
      <c r="AL63" s="451">
        <f t="shared" si="162"/>
        <v>0</v>
      </c>
      <c r="AM63" s="451" t="str">
        <f t="shared" si="125"/>
        <v/>
      </c>
      <c r="AN63" s="417">
        <f t="shared" si="159"/>
        <v>0</v>
      </c>
      <c r="AO63" s="420">
        <f t="shared" si="126"/>
        <v>0</v>
      </c>
      <c r="AP63" s="420">
        <f t="shared" si="127"/>
        <v>0</v>
      </c>
      <c r="AQ63" s="420">
        <f t="shared" si="128"/>
        <v>0</v>
      </c>
      <c r="AR63" s="420">
        <f t="shared" si="129"/>
        <v>0</v>
      </c>
      <c r="AS63" s="409">
        <f t="shared" si="130"/>
        <v>0</v>
      </c>
      <c r="AT63" s="422">
        <f t="shared" si="131"/>
        <v>0</v>
      </c>
      <c r="AU63" s="422">
        <f t="shared" si="132"/>
        <v>0</v>
      </c>
      <c r="AV63" s="409">
        <f t="shared" si="133"/>
        <v>0</v>
      </c>
      <c r="AW63" s="422">
        <f t="shared" si="134"/>
        <v>0</v>
      </c>
      <c r="AX63" s="422">
        <f t="shared" si="135"/>
        <v>0</v>
      </c>
      <c r="AY63" s="409">
        <f t="shared" si="136"/>
        <v>0</v>
      </c>
      <c r="AZ63" s="422">
        <f t="shared" si="53"/>
        <v>0</v>
      </c>
      <c r="BA63" s="422">
        <f t="shared" si="54"/>
        <v>0</v>
      </c>
      <c r="BB63" s="420">
        <f t="shared" si="99"/>
        <v>0</v>
      </c>
      <c r="BC63" s="413">
        <f t="shared" si="56"/>
        <v>0</v>
      </c>
      <c r="BD63" s="420">
        <f t="shared" si="100"/>
        <v>0</v>
      </c>
      <c r="BE63" s="409">
        <f t="shared" si="58"/>
        <v>0</v>
      </c>
      <c r="BF63" s="420">
        <f t="shared" si="101"/>
        <v>0</v>
      </c>
      <c r="BG63" s="409">
        <f t="shared" si="60"/>
        <v>0</v>
      </c>
      <c r="BH63" s="425" t="str">
        <f t="shared" si="137"/>
        <v/>
      </c>
      <c r="BI63" s="420">
        <f t="shared" si="160"/>
        <v>0</v>
      </c>
      <c r="BJ63" s="420">
        <f t="shared" si="62"/>
        <v>0</v>
      </c>
      <c r="BK63" s="420">
        <f t="shared" si="138"/>
        <v>0</v>
      </c>
      <c r="BL63" s="420">
        <f t="shared" si="139"/>
        <v>0</v>
      </c>
      <c r="BM63" s="413">
        <f t="shared" si="140"/>
        <v>0</v>
      </c>
      <c r="BN63" s="420">
        <f t="shared" si="141"/>
        <v>0</v>
      </c>
      <c r="BO63" s="420">
        <f t="shared" si="142"/>
        <v>0</v>
      </c>
      <c r="BP63" s="413">
        <f t="shared" si="143"/>
        <v>0</v>
      </c>
      <c r="BQ63" s="422">
        <f t="shared" si="144"/>
        <v>0</v>
      </c>
      <c r="BR63" s="422">
        <f t="shared" si="145"/>
        <v>0</v>
      </c>
      <c r="BS63" s="413">
        <f t="shared" si="146"/>
        <v>0</v>
      </c>
      <c r="BT63" s="420">
        <f t="shared" si="63"/>
        <v>0</v>
      </c>
      <c r="BU63" s="413">
        <f t="shared" si="64"/>
        <v>0</v>
      </c>
      <c r="BV63" s="420">
        <f t="shared" si="65"/>
        <v>0</v>
      </c>
      <c r="BW63" s="409">
        <f t="shared" si="66"/>
        <v>0</v>
      </c>
      <c r="BX63" s="420">
        <f t="shared" si="67"/>
        <v>0</v>
      </c>
      <c r="BY63" s="413">
        <f t="shared" si="68"/>
        <v>0</v>
      </c>
      <c r="BZ63" s="32" t="str">
        <f t="shared" si="121"/>
        <v/>
      </c>
      <c r="CA63">
        <f t="shared" si="70"/>
        <v>0</v>
      </c>
      <c r="CB63" s="32">
        <f t="shared" si="122"/>
        <v>0</v>
      </c>
      <c r="CC63">
        <f t="shared" si="147"/>
        <v>0</v>
      </c>
      <c r="CD63">
        <f t="shared" si="148"/>
        <v>0</v>
      </c>
      <c r="CE63">
        <f t="shared" si="149"/>
        <v>0</v>
      </c>
      <c r="CF63" s="29">
        <f t="shared" si="150"/>
        <v>0</v>
      </c>
      <c r="CG63" s="29">
        <f t="shared" si="151"/>
        <v>0</v>
      </c>
      <c r="CH63" s="29">
        <f t="shared" si="72"/>
        <v>0</v>
      </c>
      <c r="CI63" s="29">
        <f t="shared" si="152"/>
        <v>0</v>
      </c>
      <c r="CJ63" s="29">
        <f t="shared" si="153"/>
        <v>0</v>
      </c>
      <c r="CK63" s="458">
        <f t="shared" si="154"/>
        <v>0</v>
      </c>
      <c r="CL63" s="29">
        <f t="shared" si="73"/>
        <v>0</v>
      </c>
      <c r="CM63" s="29">
        <f t="shared" si="155"/>
        <v>0</v>
      </c>
      <c r="CN63" s="458">
        <f t="shared" si="156"/>
        <v>0</v>
      </c>
      <c r="CO63" s="29">
        <f t="shared" si="74"/>
        <v>0</v>
      </c>
      <c r="CP63" s="29">
        <f t="shared" si="157"/>
        <v>0</v>
      </c>
      <c r="CQ63" s="458">
        <f t="shared" si="158"/>
        <v>0</v>
      </c>
      <c r="CR63" s="29">
        <f t="shared" si="75"/>
        <v>0</v>
      </c>
      <c r="CS63" s="29">
        <f t="shared" si="76"/>
        <v>0</v>
      </c>
      <c r="CT63" s="29">
        <f t="shared" si="77"/>
        <v>0</v>
      </c>
      <c r="CU63" s="29">
        <f t="shared" si="78"/>
        <v>0</v>
      </c>
      <c r="CV63" s="458">
        <f t="shared" si="79"/>
        <v>0</v>
      </c>
      <c r="CW63" s="29">
        <f t="shared" si="80"/>
        <v>0</v>
      </c>
      <c r="CX63" s="29">
        <f t="shared" si="81"/>
        <v>0</v>
      </c>
      <c r="CY63" s="458">
        <f t="shared" si="82"/>
        <v>0</v>
      </c>
      <c r="CZ63" s="29">
        <f t="shared" si="83"/>
        <v>0</v>
      </c>
      <c r="DA63" s="29">
        <f t="shared" si="84"/>
        <v>0</v>
      </c>
      <c r="DB63" s="458">
        <f t="shared" si="85"/>
        <v>0</v>
      </c>
      <c r="DC63" s="29">
        <f t="shared" si="86"/>
        <v>0</v>
      </c>
    </row>
    <row r="64" spans="1:107">
      <c r="A64">
        <f t="shared" si="40"/>
        <v>61</v>
      </c>
      <c r="B64" s="33">
        <f t="shared" si="161"/>
        <v>0</v>
      </c>
      <c r="C64" s="357"/>
      <c r="D64" s="40"/>
      <c r="E64" s="48"/>
      <c r="F64" s="1"/>
      <c r="G64" s="208"/>
      <c r="H64" s="184"/>
      <c r="I64" s="184"/>
      <c r="J64" s="306"/>
      <c r="K64" s="184"/>
      <c r="L64" s="184"/>
      <c r="M64" s="201"/>
      <c r="N64" s="184"/>
      <c r="O64" s="184"/>
      <c r="P64" s="358"/>
      <c r="Q64" s="343">
        <f t="shared" si="102"/>
        <v>0</v>
      </c>
      <c r="R64" s="333">
        <f t="shared" si="103"/>
        <v>0</v>
      </c>
      <c r="S64" s="344">
        <f t="shared" si="104"/>
        <v>0</v>
      </c>
      <c r="T64" s="348">
        <f t="shared" si="111"/>
        <v>0</v>
      </c>
      <c r="U64" s="334">
        <f t="shared" si="112"/>
        <v>0</v>
      </c>
      <c r="V64" s="333">
        <f t="shared" si="113"/>
        <v>0</v>
      </c>
      <c r="W64" s="334">
        <f t="shared" si="114"/>
        <v>0</v>
      </c>
      <c r="X64" s="333">
        <f t="shared" si="115"/>
        <v>0</v>
      </c>
      <c r="Y64" s="403">
        <f t="shared" si="116"/>
        <v>0</v>
      </c>
      <c r="Z64" s="451">
        <f>IFERROR(VLOOKUP(C64,list!B$2:C$100,2,),)</f>
        <v>0</v>
      </c>
      <c r="AA64" s="451">
        <f>IFERROR(VLOOKUP(F64,list!G$1:H$60,2,),)</f>
        <v>0</v>
      </c>
      <c r="AB64" s="452">
        <f t="shared" si="93"/>
        <v>0</v>
      </c>
      <c r="AC64" s="453">
        <f t="shared" si="50"/>
        <v>0</v>
      </c>
      <c r="AD64" s="451">
        <f>IFERROR(VLOOKUP(AC64,list!I$2:J$12,2,),)</f>
        <v>0</v>
      </c>
      <c r="AE64" s="452">
        <f t="shared" si="51"/>
        <v>0</v>
      </c>
      <c r="AF64" s="451">
        <f t="shared" si="123"/>
        <v>0</v>
      </c>
      <c r="AG64" s="451">
        <f>IF(COUNTIF($C$4:C64,C64)&gt;1,0,1)</f>
        <v>1</v>
      </c>
      <c r="AH64" s="454">
        <f t="shared" si="98"/>
        <v>0</v>
      </c>
      <c r="AI64" s="451" t="str">
        <f t="shared" si="124"/>
        <v/>
      </c>
      <c r="AJ64" s="455" t="str">
        <f>IFERROR(VLOOKUP(AI64,list!A$1:B$100,2,),"")</f>
        <v/>
      </c>
      <c r="AK64" s="451">
        <f>IF(COUNTIF($AE$4:$AE64,$AE64)&gt;1,0,1)</f>
        <v>0</v>
      </c>
      <c r="AL64" s="451">
        <f t="shared" si="162"/>
        <v>0</v>
      </c>
      <c r="AM64" s="451" t="str">
        <f t="shared" si="125"/>
        <v/>
      </c>
      <c r="AN64" s="417">
        <f t="shared" si="159"/>
        <v>0</v>
      </c>
      <c r="AO64" s="420">
        <f t="shared" si="126"/>
        <v>0</v>
      </c>
      <c r="AP64" s="420">
        <f t="shared" si="127"/>
        <v>0</v>
      </c>
      <c r="AQ64" s="420">
        <f t="shared" si="128"/>
        <v>0</v>
      </c>
      <c r="AR64" s="420">
        <f t="shared" si="129"/>
        <v>0</v>
      </c>
      <c r="AS64" s="409">
        <f t="shared" si="130"/>
        <v>0</v>
      </c>
      <c r="AT64" s="422">
        <f t="shared" si="131"/>
        <v>0</v>
      </c>
      <c r="AU64" s="422">
        <f t="shared" si="132"/>
        <v>0</v>
      </c>
      <c r="AV64" s="409">
        <f t="shared" si="133"/>
        <v>0</v>
      </c>
      <c r="AW64" s="422">
        <f t="shared" si="134"/>
        <v>0</v>
      </c>
      <c r="AX64" s="422">
        <f t="shared" si="135"/>
        <v>0</v>
      </c>
      <c r="AY64" s="409">
        <f t="shared" si="136"/>
        <v>0</v>
      </c>
      <c r="AZ64" s="422">
        <f t="shared" si="53"/>
        <v>0</v>
      </c>
      <c r="BA64" s="422">
        <f t="shared" si="54"/>
        <v>0</v>
      </c>
      <c r="BB64" s="420">
        <f t="shared" si="99"/>
        <v>0</v>
      </c>
      <c r="BC64" s="413">
        <f t="shared" si="56"/>
        <v>0</v>
      </c>
      <c r="BD64" s="420">
        <f t="shared" si="100"/>
        <v>0</v>
      </c>
      <c r="BE64" s="409">
        <f t="shared" si="58"/>
        <v>0</v>
      </c>
      <c r="BF64" s="420">
        <f t="shared" si="101"/>
        <v>0</v>
      </c>
      <c r="BG64" s="409">
        <f t="shared" si="60"/>
        <v>0</v>
      </c>
      <c r="BH64" s="425" t="str">
        <f t="shared" si="137"/>
        <v/>
      </c>
      <c r="BI64" s="420">
        <f t="shared" si="160"/>
        <v>0</v>
      </c>
      <c r="BJ64" s="420">
        <f t="shared" si="62"/>
        <v>0</v>
      </c>
      <c r="BK64" s="420">
        <f t="shared" si="138"/>
        <v>0</v>
      </c>
      <c r="BL64" s="420">
        <f t="shared" si="139"/>
        <v>0</v>
      </c>
      <c r="BM64" s="413">
        <f t="shared" si="140"/>
        <v>0</v>
      </c>
      <c r="BN64" s="420">
        <f t="shared" si="141"/>
        <v>0</v>
      </c>
      <c r="BO64" s="420">
        <f t="shared" si="142"/>
        <v>0</v>
      </c>
      <c r="BP64" s="413">
        <f t="shared" si="143"/>
        <v>0</v>
      </c>
      <c r="BQ64" s="422">
        <f t="shared" si="144"/>
        <v>0</v>
      </c>
      <c r="BR64" s="422">
        <f t="shared" si="145"/>
        <v>0</v>
      </c>
      <c r="BS64" s="413">
        <f t="shared" si="146"/>
        <v>0</v>
      </c>
      <c r="BT64" s="420">
        <f t="shared" si="63"/>
        <v>0</v>
      </c>
      <c r="BU64" s="413">
        <f t="shared" si="64"/>
        <v>0</v>
      </c>
      <c r="BV64" s="420">
        <f t="shared" si="65"/>
        <v>0</v>
      </c>
      <c r="BW64" s="409">
        <f t="shared" si="66"/>
        <v>0</v>
      </c>
      <c r="BX64" s="420">
        <f t="shared" si="67"/>
        <v>0</v>
      </c>
      <c r="BY64" s="413">
        <f t="shared" si="68"/>
        <v>0</v>
      </c>
      <c r="BZ64" s="32" t="str">
        <f t="shared" si="121"/>
        <v/>
      </c>
      <c r="CA64">
        <f t="shared" si="70"/>
        <v>0</v>
      </c>
      <c r="CB64" s="32">
        <f t="shared" si="122"/>
        <v>0</v>
      </c>
      <c r="CC64">
        <f t="shared" si="147"/>
        <v>0</v>
      </c>
      <c r="CD64">
        <f t="shared" si="148"/>
        <v>0</v>
      </c>
      <c r="CE64">
        <f t="shared" si="149"/>
        <v>0</v>
      </c>
      <c r="CF64" s="29">
        <f t="shared" si="150"/>
        <v>0</v>
      </c>
      <c r="CG64" s="29">
        <f t="shared" si="151"/>
        <v>0</v>
      </c>
      <c r="CH64" s="29">
        <f t="shared" si="72"/>
        <v>0</v>
      </c>
      <c r="CI64" s="29">
        <f t="shared" si="152"/>
        <v>0</v>
      </c>
      <c r="CJ64" s="29">
        <f t="shared" si="153"/>
        <v>0</v>
      </c>
      <c r="CK64" s="458">
        <f t="shared" si="154"/>
        <v>0</v>
      </c>
      <c r="CL64" s="29">
        <f t="shared" si="73"/>
        <v>0</v>
      </c>
      <c r="CM64" s="29">
        <f t="shared" si="155"/>
        <v>0</v>
      </c>
      <c r="CN64" s="458">
        <f t="shared" si="156"/>
        <v>0</v>
      </c>
      <c r="CO64" s="29">
        <f t="shared" si="74"/>
        <v>0</v>
      </c>
      <c r="CP64" s="29">
        <f t="shared" si="157"/>
        <v>0</v>
      </c>
      <c r="CQ64" s="458">
        <f t="shared" si="158"/>
        <v>0</v>
      </c>
      <c r="CR64" s="29">
        <f t="shared" si="75"/>
        <v>0</v>
      </c>
      <c r="CS64" s="29">
        <f t="shared" si="76"/>
        <v>0</v>
      </c>
      <c r="CT64" s="29">
        <f t="shared" si="77"/>
        <v>0</v>
      </c>
      <c r="CU64" s="29">
        <f t="shared" si="78"/>
        <v>0</v>
      </c>
      <c r="CV64" s="458">
        <f t="shared" si="79"/>
        <v>0</v>
      </c>
      <c r="CW64" s="29">
        <f t="shared" si="80"/>
        <v>0</v>
      </c>
      <c r="CX64" s="29">
        <f t="shared" si="81"/>
        <v>0</v>
      </c>
      <c r="CY64" s="458">
        <f t="shared" si="82"/>
        <v>0</v>
      </c>
      <c r="CZ64" s="29">
        <f t="shared" si="83"/>
        <v>0</v>
      </c>
      <c r="DA64" s="29">
        <f t="shared" si="84"/>
        <v>0</v>
      </c>
      <c r="DB64" s="458">
        <f t="shared" si="85"/>
        <v>0</v>
      </c>
      <c r="DC64" s="29">
        <f t="shared" si="86"/>
        <v>0</v>
      </c>
    </row>
    <row r="65" spans="1:107">
      <c r="A65">
        <f t="shared" si="40"/>
        <v>62</v>
      </c>
      <c r="B65" s="33">
        <f t="shared" si="161"/>
        <v>0</v>
      </c>
      <c r="C65" s="357"/>
      <c r="D65" s="40"/>
      <c r="E65" s="48"/>
      <c r="F65" s="1"/>
      <c r="G65" s="208"/>
      <c r="H65" s="184"/>
      <c r="I65" s="184"/>
      <c r="J65" s="306"/>
      <c r="K65" s="184"/>
      <c r="L65" s="184"/>
      <c r="M65" s="201"/>
      <c r="N65" s="184"/>
      <c r="O65" s="184"/>
      <c r="P65" s="358"/>
      <c r="Q65" s="343">
        <f t="shared" si="102"/>
        <v>0</v>
      </c>
      <c r="R65" s="333">
        <f t="shared" si="103"/>
        <v>0</v>
      </c>
      <c r="S65" s="344">
        <f t="shared" si="104"/>
        <v>0</v>
      </c>
      <c r="T65" s="348">
        <f t="shared" si="111"/>
        <v>0</v>
      </c>
      <c r="U65" s="334">
        <f t="shared" si="112"/>
        <v>0</v>
      </c>
      <c r="V65" s="333">
        <f t="shared" si="113"/>
        <v>0</v>
      </c>
      <c r="W65" s="334">
        <f t="shared" si="114"/>
        <v>0</v>
      </c>
      <c r="X65" s="333">
        <f t="shared" si="115"/>
        <v>0</v>
      </c>
      <c r="Y65" s="403">
        <f t="shared" si="116"/>
        <v>0</v>
      </c>
      <c r="Z65" s="451">
        <f>IFERROR(VLOOKUP(C65,list!B$2:C$100,2,),)</f>
        <v>0</v>
      </c>
      <c r="AA65" s="451">
        <f>IFERROR(VLOOKUP(F65,list!G$1:H$60,2,),)</f>
        <v>0</v>
      </c>
      <c r="AB65" s="452">
        <f t="shared" si="93"/>
        <v>0</v>
      </c>
      <c r="AC65" s="453">
        <f t="shared" si="50"/>
        <v>0</v>
      </c>
      <c r="AD65" s="451">
        <f>IFERROR(VLOOKUP(AC65,list!I$2:J$12,2,),)</f>
        <v>0</v>
      </c>
      <c r="AE65" s="452">
        <f t="shared" si="51"/>
        <v>0</v>
      </c>
      <c r="AF65" s="451">
        <f t="shared" si="123"/>
        <v>0</v>
      </c>
      <c r="AG65" s="451">
        <f>IF(COUNTIF($C$4:C65,C65)&gt;1,0,1)</f>
        <v>1</v>
      </c>
      <c r="AH65" s="454">
        <f t="shared" si="98"/>
        <v>0</v>
      </c>
      <c r="AI65" s="451" t="str">
        <f t="shared" si="124"/>
        <v/>
      </c>
      <c r="AJ65" s="455" t="str">
        <f>IFERROR(VLOOKUP(AI65,list!A$1:B$100,2,),"")</f>
        <v/>
      </c>
      <c r="AK65" s="451">
        <f>IF(COUNTIF($AE$4:$AE65,$AE65)&gt;1,0,1)</f>
        <v>0</v>
      </c>
      <c r="AL65" s="451">
        <f t="shared" si="162"/>
        <v>0</v>
      </c>
      <c r="AM65" s="451" t="str">
        <f t="shared" si="125"/>
        <v/>
      </c>
      <c r="AN65" s="417">
        <f t="shared" si="159"/>
        <v>0</v>
      </c>
      <c r="AO65" s="420">
        <f t="shared" si="126"/>
        <v>0</v>
      </c>
      <c r="AP65" s="420">
        <f t="shared" si="127"/>
        <v>0</v>
      </c>
      <c r="AQ65" s="420">
        <f t="shared" si="128"/>
        <v>0</v>
      </c>
      <c r="AR65" s="420">
        <f t="shared" si="129"/>
        <v>0</v>
      </c>
      <c r="AS65" s="409">
        <f t="shared" si="130"/>
        <v>0</v>
      </c>
      <c r="AT65" s="422">
        <f t="shared" si="131"/>
        <v>0</v>
      </c>
      <c r="AU65" s="422">
        <f t="shared" si="132"/>
        <v>0</v>
      </c>
      <c r="AV65" s="409">
        <f t="shared" si="133"/>
        <v>0</v>
      </c>
      <c r="AW65" s="422">
        <f t="shared" si="134"/>
        <v>0</v>
      </c>
      <c r="AX65" s="422">
        <f t="shared" si="135"/>
        <v>0</v>
      </c>
      <c r="AY65" s="409">
        <f t="shared" si="136"/>
        <v>0</v>
      </c>
      <c r="AZ65" s="422">
        <f t="shared" si="53"/>
        <v>0</v>
      </c>
      <c r="BA65" s="422">
        <f t="shared" si="54"/>
        <v>0</v>
      </c>
      <c r="BB65" s="420">
        <f t="shared" si="99"/>
        <v>0</v>
      </c>
      <c r="BC65" s="413">
        <f t="shared" si="56"/>
        <v>0</v>
      </c>
      <c r="BD65" s="420">
        <f t="shared" si="100"/>
        <v>0</v>
      </c>
      <c r="BE65" s="409">
        <f t="shared" si="58"/>
        <v>0</v>
      </c>
      <c r="BF65" s="420">
        <f t="shared" si="101"/>
        <v>0</v>
      </c>
      <c r="BG65" s="409">
        <f t="shared" si="60"/>
        <v>0</v>
      </c>
      <c r="BH65" s="425" t="str">
        <f t="shared" si="137"/>
        <v/>
      </c>
      <c r="BI65" s="420">
        <f t="shared" si="160"/>
        <v>0</v>
      </c>
      <c r="BJ65" s="420">
        <f t="shared" si="62"/>
        <v>0</v>
      </c>
      <c r="BK65" s="420">
        <f t="shared" si="138"/>
        <v>0</v>
      </c>
      <c r="BL65" s="420">
        <f t="shared" si="139"/>
        <v>0</v>
      </c>
      <c r="BM65" s="413">
        <f t="shared" si="140"/>
        <v>0</v>
      </c>
      <c r="BN65" s="420">
        <f t="shared" si="141"/>
        <v>0</v>
      </c>
      <c r="BO65" s="420">
        <f t="shared" si="142"/>
        <v>0</v>
      </c>
      <c r="BP65" s="413">
        <f t="shared" si="143"/>
        <v>0</v>
      </c>
      <c r="BQ65" s="422">
        <f t="shared" si="144"/>
        <v>0</v>
      </c>
      <c r="BR65" s="422">
        <f t="shared" si="145"/>
        <v>0</v>
      </c>
      <c r="BS65" s="413">
        <f t="shared" si="146"/>
        <v>0</v>
      </c>
      <c r="BT65" s="420">
        <f t="shared" si="63"/>
        <v>0</v>
      </c>
      <c r="BU65" s="413">
        <f t="shared" si="64"/>
        <v>0</v>
      </c>
      <c r="BV65" s="420">
        <f t="shared" si="65"/>
        <v>0</v>
      </c>
      <c r="BW65" s="409">
        <f t="shared" si="66"/>
        <v>0</v>
      </c>
      <c r="BX65" s="420">
        <f t="shared" si="67"/>
        <v>0</v>
      </c>
      <c r="BY65" s="413">
        <f t="shared" si="68"/>
        <v>0</v>
      </c>
      <c r="BZ65" s="32" t="str">
        <f t="shared" si="121"/>
        <v/>
      </c>
      <c r="CA65">
        <f t="shared" si="70"/>
        <v>0</v>
      </c>
      <c r="CB65" s="32">
        <f t="shared" si="122"/>
        <v>0</v>
      </c>
      <c r="CC65">
        <f t="shared" si="147"/>
        <v>0</v>
      </c>
      <c r="CD65">
        <f t="shared" si="148"/>
        <v>0</v>
      </c>
      <c r="CE65">
        <f t="shared" si="149"/>
        <v>0</v>
      </c>
      <c r="CF65" s="29">
        <f t="shared" si="150"/>
        <v>0</v>
      </c>
      <c r="CG65" s="29">
        <f t="shared" si="151"/>
        <v>0</v>
      </c>
      <c r="CH65" s="29">
        <f t="shared" si="72"/>
        <v>0</v>
      </c>
      <c r="CI65" s="29">
        <f t="shared" si="152"/>
        <v>0</v>
      </c>
      <c r="CJ65" s="29">
        <f t="shared" si="153"/>
        <v>0</v>
      </c>
      <c r="CK65" s="458">
        <f t="shared" si="154"/>
        <v>0</v>
      </c>
      <c r="CL65" s="29">
        <f t="shared" si="73"/>
        <v>0</v>
      </c>
      <c r="CM65" s="29">
        <f t="shared" si="155"/>
        <v>0</v>
      </c>
      <c r="CN65" s="458">
        <f t="shared" si="156"/>
        <v>0</v>
      </c>
      <c r="CO65" s="29">
        <f t="shared" si="74"/>
        <v>0</v>
      </c>
      <c r="CP65" s="29">
        <f t="shared" si="157"/>
        <v>0</v>
      </c>
      <c r="CQ65" s="458">
        <f t="shared" si="158"/>
        <v>0</v>
      </c>
      <c r="CR65" s="29">
        <f t="shared" si="75"/>
        <v>0</v>
      </c>
      <c r="CS65" s="29">
        <f t="shared" si="76"/>
        <v>0</v>
      </c>
      <c r="CT65" s="29">
        <f t="shared" si="77"/>
        <v>0</v>
      </c>
      <c r="CU65" s="29">
        <f t="shared" si="78"/>
        <v>0</v>
      </c>
      <c r="CV65" s="458">
        <f t="shared" si="79"/>
        <v>0</v>
      </c>
      <c r="CW65" s="29">
        <f t="shared" si="80"/>
        <v>0</v>
      </c>
      <c r="CX65" s="29">
        <f t="shared" si="81"/>
        <v>0</v>
      </c>
      <c r="CY65" s="458">
        <f t="shared" si="82"/>
        <v>0</v>
      </c>
      <c r="CZ65" s="29">
        <f t="shared" si="83"/>
        <v>0</v>
      </c>
      <c r="DA65" s="29">
        <f t="shared" si="84"/>
        <v>0</v>
      </c>
      <c r="DB65" s="458">
        <f t="shared" si="85"/>
        <v>0</v>
      </c>
      <c r="DC65" s="29">
        <f t="shared" si="86"/>
        <v>0</v>
      </c>
    </row>
    <row r="66" spans="1:107">
      <c r="A66">
        <f t="shared" si="40"/>
        <v>63</v>
      </c>
      <c r="B66" s="33">
        <f t="shared" si="161"/>
        <v>0</v>
      </c>
      <c r="C66" s="357"/>
      <c r="D66" s="40"/>
      <c r="E66" s="48"/>
      <c r="F66" s="1"/>
      <c r="G66" s="208"/>
      <c r="H66" s="184"/>
      <c r="I66" s="184"/>
      <c r="J66" s="306"/>
      <c r="K66" s="184"/>
      <c r="L66" s="184"/>
      <c r="M66" s="201"/>
      <c r="N66" s="184"/>
      <c r="O66" s="184"/>
      <c r="P66" s="358"/>
      <c r="Q66" s="343">
        <f t="shared" si="102"/>
        <v>0</v>
      </c>
      <c r="R66" s="333">
        <f t="shared" si="103"/>
        <v>0</v>
      </c>
      <c r="S66" s="344">
        <f t="shared" si="104"/>
        <v>0</v>
      </c>
      <c r="T66" s="348">
        <f t="shared" si="111"/>
        <v>0</v>
      </c>
      <c r="U66" s="334">
        <f t="shared" si="112"/>
        <v>0</v>
      </c>
      <c r="V66" s="333">
        <f t="shared" si="113"/>
        <v>0</v>
      </c>
      <c r="W66" s="334">
        <f t="shared" si="114"/>
        <v>0</v>
      </c>
      <c r="X66" s="333">
        <f t="shared" si="115"/>
        <v>0</v>
      </c>
      <c r="Y66" s="403">
        <f t="shared" si="116"/>
        <v>0</v>
      </c>
      <c r="Z66" s="451">
        <f>IFERROR(VLOOKUP(C66,list!B$2:C$100,2,),)</f>
        <v>0</v>
      </c>
      <c r="AA66" s="451">
        <f>IFERROR(VLOOKUP(F66,list!G$1:H$60,2,),)</f>
        <v>0</v>
      </c>
      <c r="AB66" s="452">
        <f t="shared" si="93"/>
        <v>0</v>
      </c>
      <c r="AC66" s="453">
        <f t="shared" si="50"/>
        <v>0</v>
      </c>
      <c r="AD66" s="451">
        <f>IFERROR(VLOOKUP(AC66,list!I$2:J$12,2,),)</f>
        <v>0</v>
      </c>
      <c r="AE66" s="452">
        <f t="shared" si="51"/>
        <v>0</v>
      </c>
      <c r="AF66" s="451">
        <f t="shared" si="123"/>
        <v>0</v>
      </c>
      <c r="AG66" s="451">
        <f>IF(COUNTIF($C$4:C66,C66)&gt;1,0,1)</f>
        <v>1</v>
      </c>
      <c r="AH66" s="454">
        <f t="shared" si="98"/>
        <v>0</v>
      </c>
      <c r="AI66" s="451" t="str">
        <f t="shared" si="124"/>
        <v/>
      </c>
      <c r="AJ66" s="455" t="str">
        <f>IFERROR(VLOOKUP(AI66,list!A$1:B$100,2,),"")</f>
        <v/>
      </c>
      <c r="AK66" s="451">
        <f>IF(COUNTIF($AE$4:$AE66,$AE66)&gt;1,0,1)</f>
        <v>0</v>
      </c>
      <c r="AL66" s="451">
        <f t="shared" si="162"/>
        <v>0</v>
      </c>
      <c r="AM66" s="451" t="str">
        <f t="shared" si="125"/>
        <v/>
      </c>
      <c r="AN66" s="417">
        <f t="shared" si="159"/>
        <v>0</v>
      </c>
      <c r="AO66" s="420">
        <f t="shared" si="126"/>
        <v>0</v>
      </c>
      <c r="AP66" s="420">
        <f t="shared" si="127"/>
        <v>0</v>
      </c>
      <c r="AQ66" s="420">
        <f t="shared" si="128"/>
        <v>0</v>
      </c>
      <c r="AR66" s="420">
        <f t="shared" si="129"/>
        <v>0</v>
      </c>
      <c r="AS66" s="409">
        <f t="shared" si="130"/>
        <v>0</v>
      </c>
      <c r="AT66" s="422">
        <f t="shared" si="131"/>
        <v>0</v>
      </c>
      <c r="AU66" s="422">
        <f t="shared" si="132"/>
        <v>0</v>
      </c>
      <c r="AV66" s="409">
        <f t="shared" si="133"/>
        <v>0</v>
      </c>
      <c r="AW66" s="422">
        <f t="shared" si="134"/>
        <v>0</v>
      </c>
      <c r="AX66" s="422">
        <f t="shared" si="135"/>
        <v>0</v>
      </c>
      <c r="AY66" s="409">
        <f t="shared" si="136"/>
        <v>0</v>
      </c>
      <c r="AZ66" s="422">
        <f t="shared" si="53"/>
        <v>0</v>
      </c>
      <c r="BA66" s="422">
        <f t="shared" si="54"/>
        <v>0</v>
      </c>
      <c r="BB66" s="420">
        <f t="shared" si="99"/>
        <v>0</v>
      </c>
      <c r="BC66" s="413">
        <f t="shared" si="56"/>
        <v>0</v>
      </c>
      <c r="BD66" s="420">
        <f t="shared" si="100"/>
        <v>0</v>
      </c>
      <c r="BE66" s="409">
        <f t="shared" si="58"/>
        <v>0</v>
      </c>
      <c r="BF66" s="420">
        <f t="shared" si="101"/>
        <v>0</v>
      </c>
      <c r="BG66" s="409">
        <f t="shared" si="60"/>
        <v>0</v>
      </c>
      <c r="BH66" s="425" t="str">
        <f t="shared" si="137"/>
        <v/>
      </c>
      <c r="BI66" s="420">
        <f t="shared" si="160"/>
        <v>0</v>
      </c>
      <c r="BJ66" s="420">
        <f t="shared" si="62"/>
        <v>0</v>
      </c>
      <c r="BK66" s="420">
        <f t="shared" si="138"/>
        <v>0</v>
      </c>
      <c r="BL66" s="420">
        <f t="shared" si="139"/>
        <v>0</v>
      </c>
      <c r="BM66" s="413">
        <f t="shared" si="140"/>
        <v>0</v>
      </c>
      <c r="BN66" s="420">
        <f t="shared" si="141"/>
        <v>0</v>
      </c>
      <c r="BO66" s="420">
        <f t="shared" si="142"/>
        <v>0</v>
      </c>
      <c r="BP66" s="413">
        <f t="shared" si="143"/>
        <v>0</v>
      </c>
      <c r="BQ66" s="422">
        <f t="shared" si="144"/>
        <v>0</v>
      </c>
      <c r="BR66" s="422">
        <f t="shared" si="145"/>
        <v>0</v>
      </c>
      <c r="BS66" s="413">
        <f t="shared" si="146"/>
        <v>0</v>
      </c>
      <c r="BT66" s="420">
        <f t="shared" si="63"/>
        <v>0</v>
      </c>
      <c r="BU66" s="413">
        <f t="shared" si="64"/>
        <v>0</v>
      </c>
      <c r="BV66" s="420">
        <f t="shared" si="65"/>
        <v>0</v>
      </c>
      <c r="BW66" s="409">
        <f t="shared" si="66"/>
        <v>0</v>
      </c>
      <c r="BX66" s="420">
        <f t="shared" si="67"/>
        <v>0</v>
      </c>
      <c r="BY66" s="413">
        <f t="shared" si="68"/>
        <v>0</v>
      </c>
      <c r="BZ66" s="32" t="str">
        <f t="shared" si="121"/>
        <v/>
      </c>
      <c r="CA66">
        <f t="shared" si="70"/>
        <v>0</v>
      </c>
      <c r="CB66" s="32">
        <f t="shared" si="122"/>
        <v>0</v>
      </c>
      <c r="CC66">
        <f t="shared" si="147"/>
        <v>0</v>
      </c>
      <c r="CD66">
        <f t="shared" si="148"/>
        <v>0</v>
      </c>
      <c r="CE66">
        <f t="shared" si="149"/>
        <v>0</v>
      </c>
      <c r="CF66" s="29">
        <f t="shared" si="150"/>
        <v>0</v>
      </c>
      <c r="CG66" s="29">
        <f t="shared" si="151"/>
        <v>0</v>
      </c>
      <c r="CH66" s="29">
        <f t="shared" si="72"/>
        <v>0</v>
      </c>
      <c r="CI66" s="29">
        <f t="shared" si="152"/>
        <v>0</v>
      </c>
      <c r="CJ66" s="29">
        <f t="shared" si="153"/>
        <v>0</v>
      </c>
      <c r="CK66" s="458">
        <f t="shared" si="154"/>
        <v>0</v>
      </c>
      <c r="CL66" s="29">
        <f t="shared" si="73"/>
        <v>0</v>
      </c>
      <c r="CM66" s="29">
        <f t="shared" si="155"/>
        <v>0</v>
      </c>
      <c r="CN66" s="458">
        <f t="shared" si="156"/>
        <v>0</v>
      </c>
      <c r="CO66" s="29">
        <f t="shared" si="74"/>
        <v>0</v>
      </c>
      <c r="CP66" s="29">
        <f t="shared" si="157"/>
        <v>0</v>
      </c>
      <c r="CQ66" s="458">
        <f t="shared" si="158"/>
        <v>0</v>
      </c>
      <c r="CR66" s="29">
        <f t="shared" si="75"/>
        <v>0</v>
      </c>
      <c r="CS66" s="29">
        <f t="shared" si="76"/>
        <v>0</v>
      </c>
      <c r="CT66" s="29">
        <f t="shared" si="77"/>
        <v>0</v>
      </c>
      <c r="CU66" s="29">
        <f t="shared" si="78"/>
        <v>0</v>
      </c>
      <c r="CV66" s="458">
        <f t="shared" si="79"/>
        <v>0</v>
      </c>
      <c r="CW66" s="29">
        <f t="shared" si="80"/>
        <v>0</v>
      </c>
      <c r="CX66" s="29">
        <f t="shared" si="81"/>
        <v>0</v>
      </c>
      <c r="CY66" s="458">
        <f t="shared" si="82"/>
        <v>0</v>
      </c>
      <c r="CZ66" s="29">
        <f t="shared" si="83"/>
        <v>0</v>
      </c>
      <c r="DA66" s="29">
        <f t="shared" si="84"/>
        <v>0</v>
      </c>
      <c r="DB66" s="458">
        <f t="shared" si="85"/>
        <v>0</v>
      </c>
      <c r="DC66" s="29">
        <f t="shared" si="86"/>
        <v>0</v>
      </c>
    </row>
    <row r="67" spans="1:107">
      <c r="A67">
        <f t="shared" si="40"/>
        <v>64</v>
      </c>
      <c r="B67" s="33">
        <f t="shared" si="161"/>
        <v>0</v>
      </c>
      <c r="C67" s="357"/>
      <c r="D67" s="40"/>
      <c r="E67" s="48"/>
      <c r="F67" s="1"/>
      <c r="G67" s="208"/>
      <c r="H67" s="184"/>
      <c r="I67" s="184"/>
      <c r="J67" s="306"/>
      <c r="K67" s="184"/>
      <c r="L67" s="184"/>
      <c r="M67" s="201"/>
      <c r="N67" s="184"/>
      <c r="O67" s="184"/>
      <c r="P67" s="358"/>
      <c r="Q67" s="343">
        <f t="shared" si="102"/>
        <v>0</v>
      </c>
      <c r="R67" s="333">
        <f t="shared" si="103"/>
        <v>0</v>
      </c>
      <c r="S67" s="344">
        <f t="shared" si="104"/>
        <v>0</v>
      </c>
      <c r="T67" s="348">
        <f t="shared" si="111"/>
        <v>0</v>
      </c>
      <c r="U67" s="334">
        <f t="shared" si="112"/>
        <v>0</v>
      </c>
      <c r="V67" s="333">
        <f t="shared" si="113"/>
        <v>0</v>
      </c>
      <c r="W67" s="334">
        <f t="shared" si="114"/>
        <v>0</v>
      </c>
      <c r="X67" s="333">
        <f t="shared" si="115"/>
        <v>0</v>
      </c>
      <c r="Y67" s="403">
        <f t="shared" si="116"/>
        <v>0</v>
      </c>
      <c r="Z67" s="451">
        <f>IFERROR(VLOOKUP(C67,list!B$2:C$100,2,),)</f>
        <v>0</v>
      </c>
      <c r="AA67" s="451">
        <f>IFERROR(VLOOKUP(F67,list!G$1:H$60,2,),)</f>
        <v>0</v>
      </c>
      <c r="AB67" s="452">
        <f t="shared" si="93"/>
        <v>0</v>
      </c>
      <c r="AC67" s="453">
        <f t="shared" si="50"/>
        <v>0</v>
      </c>
      <c r="AD67" s="451">
        <f>IFERROR(VLOOKUP(AC67,list!I$2:J$12,2,),)</f>
        <v>0</v>
      </c>
      <c r="AE67" s="452">
        <f t="shared" si="51"/>
        <v>0</v>
      </c>
      <c r="AF67" s="451">
        <f t="shared" si="123"/>
        <v>0</v>
      </c>
      <c r="AG67" s="451">
        <f>IF(COUNTIF($C$4:C67,C67)&gt;1,0,1)</f>
        <v>1</v>
      </c>
      <c r="AH67" s="454">
        <f t="shared" si="98"/>
        <v>0</v>
      </c>
      <c r="AI67" s="451" t="str">
        <f t="shared" si="124"/>
        <v/>
      </c>
      <c r="AJ67" s="455" t="str">
        <f>IFERROR(VLOOKUP(AI67,list!A$1:B$100,2,),"")</f>
        <v/>
      </c>
      <c r="AK67" s="451">
        <f>IF(COUNTIF($AE$4:$AE67,$AE67)&gt;1,0,1)</f>
        <v>0</v>
      </c>
      <c r="AL67" s="451">
        <f t="shared" si="162"/>
        <v>0</v>
      </c>
      <c r="AM67" s="451" t="str">
        <f t="shared" si="125"/>
        <v/>
      </c>
      <c r="AN67" s="417">
        <f t="shared" si="159"/>
        <v>0</v>
      </c>
      <c r="AO67" s="420">
        <f t="shared" si="126"/>
        <v>0</v>
      </c>
      <c r="AP67" s="420">
        <f t="shared" si="127"/>
        <v>0</v>
      </c>
      <c r="AQ67" s="420">
        <f t="shared" si="128"/>
        <v>0</v>
      </c>
      <c r="AR67" s="420">
        <f t="shared" si="129"/>
        <v>0</v>
      </c>
      <c r="AS67" s="409">
        <f t="shared" si="130"/>
        <v>0</v>
      </c>
      <c r="AT67" s="422">
        <f t="shared" si="131"/>
        <v>0</v>
      </c>
      <c r="AU67" s="422">
        <f t="shared" si="132"/>
        <v>0</v>
      </c>
      <c r="AV67" s="409">
        <f t="shared" si="133"/>
        <v>0</v>
      </c>
      <c r="AW67" s="422">
        <f t="shared" si="134"/>
        <v>0</v>
      </c>
      <c r="AX67" s="422">
        <f t="shared" si="135"/>
        <v>0</v>
      </c>
      <c r="AY67" s="409">
        <f t="shared" si="136"/>
        <v>0</v>
      </c>
      <c r="AZ67" s="422">
        <f t="shared" si="53"/>
        <v>0</v>
      </c>
      <c r="BA67" s="422">
        <f t="shared" si="54"/>
        <v>0</v>
      </c>
      <c r="BB67" s="420">
        <f t="shared" si="99"/>
        <v>0</v>
      </c>
      <c r="BC67" s="413">
        <f t="shared" si="56"/>
        <v>0</v>
      </c>
      <c r="BD67" s="420">
        <f t="shared" si="100"/>
        <v>0</v>
      </c>
      <c r="BE67" s="409">
        <f t="shared" si="58"/>
        <v>0</v>
      </c>
      <c r="BF67" s="420">
        <f t="shared" si="101"/>
        <v>0</v>
      </c>
      <c r="BG67" s="409">
        <f t="shared" si="60"/>
        <v>0</v>
      </c>
      <c r="BH67" s="425" t="str">
        <f t="shared" si="137"/>
        <v/>
      </c>
      <c r="BI67" s="420">
        <f t="shared" si="160"/>
        <v>0</v>
      </c>
      <c r="BJ67" s="420">
        <f t="shared" si="62"/>
        <v>0</v>
      </c>
      <c r="BK67" s="420">
        <f t="shared" si="138"/>
        <v>0</v>
      </c>
      <c r="BL67" s="420">
        <f t="shared" si="139"/>
        <v>0</v>
      </c>
      <c r="BM67" s="413">
        <f t="shared" si="140"/>
        <v>0</v>
      </c>
      <c r="BN67" s="420">
        <f t="shared" si="141"/>
        <v>0</v>
      </c>
      <c r="BO67" s="420">
        <f t="shared" si="142"/>
        <v>0</v>
      </c>
      <c r="BP67" s="413">
        <f t="shared" si="143"/>
        <v>0</v>
      </c>
      <c r="BQ67" s="422">
        <f t="shared" si="144"/>
        <v>0</v>
      </c>
      <c r="BR67" s="422">
        <f t="shared" si="145"/>
        <v>0</v>
      </c>
      <c r="BS67" s="413">
        <f t="shared" si="146"/>
        <v>0</v>
      </c>
      <c r="BT67" s="420">
        <f t="shared" si="63"/>
        <v>0</v>
      </c>
      <c r="BU67" s="413">
        <f t="shared" si="64"/>
        <v>0</v>
      </c>
      <c r="BV67" s="420">
        <f t="shared" si="65"/>
        <v>0</v>
      </c>
      <c r="BW67" s="409">
        <f t="shared" si="66"/>
        <v>0</v>
      </c>
      <c r="BX67" s="420">
        <f t="shared" si="67"/>
        <v>0</v>
      </c>
      <c r="BY67" s="413">
        <f t="shared" si="68"/>
        <v>0</v>
      </c>
      <c r="BZ67" s="32" t="str">
        <f t="shared" si="121"/>
        <v/>
      </c>
      <c r="CA67">
        <f t="shared" si="70"/>
        <v>0</v>
      </c>
      <c r="CB67" s="32">
        <f t="shared" si="122"/>
        <v>0</v>
      </c>
      <c r="CC67">
        <f t="shared" si="147"/>
        <v>0</v>
      </c>
      <c r="CD67">
        <f t="shared" si="148"/>
        <v>0</v>
      </c>
      <c r="CE67">
        <f t="shared" si="149"/>
        <v>0</v>
      </c>
      <c r="CF67" s="29">
        <f t="shared" si="150"/>
        <v>0</v>
      </c>
      <c r="CG67" s="29">
        <f t="shared" si="151"/>
        <v>0</v>
      </c>
      <c r="CH67" s="29">
        <f t="shared" si="72"/>
        <v>0</v>
      </c>
      <c r="CI67" s="29">
        <f t="shared" si="152"/>
        <v>0</v>
      </c>
      <c r="CJ67" s="29">
        <f t="shared" si="153"/>
        <v>0</v>
      </c>
      <c r="CK67" s="458">
        <f t="shared" si="154"/>
        <v>0</v>
      </c>
      <c r="CL67" s="29">
        <f t="shared" si="73"/>
        <v>0</v>
      </c>
      <c r="CM67" s="29">
        <f t="shared" si="155"/>
        <v>0</v>
      </c>
      <c r="CN67" s="458">
        <f t="shared" si="156"/>
        <v>0</v>
      </c>
      <c r="CO67" s="29">
        <f t="shared" si="74"/>
        <v>0</v>
      </c>
      <c r="CP67" s="29">
        <f t="shared" si="157"/>
        <v>0</v>
      </c>
      <c r="CQ67" s="458">
        <f t="shared" si="158"/>
        <v>0</v>
      </c>
      <c r="CR67" s="29">
        <f t="shared" si="75"/>
        <v>0</v>
      </c>
      <c r="CS67" s="29">
        <f t="shared" si="76"/>
        <v>0</v>
      </c>
      <c r="CT67" s="29">
        <f t="shared" si="77"/>
        <v>0</v>
      </c>
      <c r="CU67" s="29">
        <f t="shared" si="78"/>
        <v>0</v>
      </c>
      <c r="CV67" s="458">
        <f t="shared" si="79"/>
        <v>0</v>
      </c>
      <c r="CW67" s="29">
        <f t="shared" si="80"/>
        <v>0</v>
      </c>
      <c r="CX67" s="29">
        <f t="shared" si="81"/>
        <v>0</v>
      </c>
      <c r="CY67" s="458">
        <f t="shared" si="82"/>
        <v>0</v>
      </c>
      <c r="CZ67" s="29">
        <f t="shared" si="83"/>
        <v>0</v>
      </c>
      <c r="DA67" s="29">
        <f t="shared" si="84"/>
        <v>0</v>
      </c>
      <c r="DB67" s="458">
        <f t="shared" si="85"/>
        <v>0</v>
      </c>
      <c r="DC67" s="29">
        <f t="shared" si="86"/>
        <v>0</v>
      </c>
    </row>
    <row r="68" spans="1:107">
      <c r="A68">
        <f t="shared" si="40"/>
        <v>65</v>
      </c>
      <c r="B68" s="33">
        <f t="shared" si="161"/>
        <v>0</v>
      </c>
      <c r="C68" s="357"/>
      <c r="D68" s="40"/>
      <c r="E68" s="48"/>
      <c r="F68" s="1"/>
      <c r="G68" s="208"/>
      <c r="H68" s="184"/>
      <c r="I68" s="184"/>
      <c r="J68" s="306"/>
      <c r="K68" s="184"/>
      <c r="L68" s="184"/>
      <c r="M68" s="201"/>
      <c r="N68" s="184"/>
      <c r="O68" s="184"/>
      <c r="P68" s="358"/>
      <c r="Q68" s="343">
        <f t="shared" si="102"/>
        <v>0</v>
      </c>
      <c r="R68" s="333">
        <f t="shared" si="103"/>
        <v>0</v>
      </c>
      <c r="S68" s="344">
        <f t="shared" si="104"/>
        <v>0</v>
      </c>
      <c r="T68" s="348">
        <f t="shared" si="111"/>
        <v>0</v>
      </c>
      <c r="U68" s="334">
        <f t="shared" si="112"/>
        <v>0</v>
      </c>
      <c r="V68" s="333">
        <f t="shared" si="113"/>
        <v>0</v>
      </c>
      <c r="W68" s="334">
        <f t="shared" si="114"/>
        <v>0</v>
      </c>
      <c r="X68" s="333">
        <f t="shared" si="115"/>
        <v>0</v>
      </c>
      <c r="Y68" s="403">
        <f t="shared" si="116"/>
        <v>0</v>
      </c>
      <c r="Z68" s="451">
        <f>IFERROR(VLOOKUP(C68,list!B$2:C$100,2,),)</f>
        <v>0</v>
      </c>
      <c r="AA68" s="451">
        <f>IFERROR(VLOOKUP(F68,list!G$1:H$60,2,),)</f>
        <v>0</v>
      </c>
      <c r="AB68" s="452">
        <f t="shared" si="93"/>
        <v>0</v>
      </c>
      <c r="AC68" s="453">
        <f t="shared" si="50"/>
        <v>0</v>
      </c>
      <c r="AD68" s="451">
        <f>IFERROR(VLOOKUP(AC68,list!I$2:J$12,2,),)</f>
        <v>0</v>
      </c>
      <c r="AE68" s="452">
        <f t="shared" si="51"/>
        <v>0</v>
      </c>
      <c r="AF68" s="451">
        <f t="shared" ref="AF68:AF99" si="163">D68</f>
        <v>0</v>
      </c>
      <c r="AG68" s="451">
        <f>IF(COUNTIF($C$4:C68,C68)&gt;1,0,1)</f>
        <v>1</v>
      </c>
      <c r="AH68" s="454">
        <f t="shared" si="98"/>
        <v>0</v>
      </c>
      <c r="AI68" s="451" t="str">
        <f t="shared" ref="AI68:AI99" si="164">IF(ISERR(SMALL(IF(FREQUENCY($AH$4:$AH$200,$AH$4:$AH$200),$AH$4:$AH$200),$A69)),"", SMALL(IF(FREQUENCY($AH$4:$AH$200,$AH$4:$AH$200),$AH$4:$AH$200),$A69))</f>
        <v/>
      </c>
      <c r="AJ68" s="455" t="str">
        <f>IFERROR(VLOOKUP(AI68,list!A$1:B$100,2,),"")</f>
        <v/>
      </c>
      <c r="AK68" s="451">
        <f>IF(COUNTIF($AE$4:$AE68,$AE68)&gt;1,0,1)</f>
        <v>0</v>
      </c>
      <c r="AL68" s="451">
        <f t="shared" si="162"/>
        <v>0</v>
      </c>
      <c r="AM68" s="451" t="str">
        <f t="shared" ref="AM68:AM99" si="165">IF(ISERR(SMALL(IF(FREQUENCY($AL$4:$AL$200,$AL$4:$AL$200),$AL$4:$AL$200),$A69)),"", SMALL(IF(FREQUENCY($AL$4:$AL$200,$AL$4:$AL$200),$AL$4:$AL$200),$A69))</f>
        <v/>
      </c>
      <c r="AN68" s="417">
        <f t="shared" si="159"/>
        <v>0</v>
      </c>
      <c r="AO68" s="420">
        <f t="shared" ref="AO68:AO99" si="166">IFERROR(VLOOKUP(AN68,D$4:E$203,2,),)</f>
        <v>0</v>
      </c>
      <c r="AP68" s="420">
        <f t="shared" ref="AP68:AP99" si="167">SUMIF($D$4:$D$203,$AN68,G$4:G$203)</f>
        <v>0</v>
      </c>
      <c r="AQ68" s="420">
        <f t="shared" ref="AQ68:AQ99" si="168">SUMIF($D$4:$D$203,$AN68,H$4:H$203)</f>
        <v>0</v>
      </c>
      <c r="AR68" s="420">
        <f t="shared" ref="AR68:AR99" si="169">SUMIF($D$4:$D$203,$AN68,I$4:I$203)</f>
        <v>0</v>
      </c>
      <c r="AS68" s="409">
        <f t="shared" ref="AS68:AS99" si="170">SUMIF($D$4:$D$203,$AN68,J$4:J$203)</f>
        <v>0</v>
      </c>
      <c r="AT68" s="422">
        <f t="shared" ref="AT68:AT99" si="171">SUMIF($D$4:$D$203,$AN68,K$4:K$203)</f>
        <v>0</v>
      </c>
      <c r="AU68" s="422">
        <f t="shared" ref="AU68:AU99" si="172">SUMIF($D$4:$D$203,$AN68,L$4:L$203)</f>
        <v>0</v>
      </c>
      <c r="AV68" s="409">
        <f t="shared" ref="AV68:AV99" si="173">SUMIF($D$4:$D$203,$AN68,M$4:M$203)</f>
        <v>0</v>
      </c>
      <c r="AW68" s="422">
        <f t="shared" ref="AW68:AW99" si="174">SUMIF($D$4:$D$203,$AN68,N$4:N$203)</f>
        <v>0</v>
      </c>
      <c r="AX68" s="422">
        <f t="shared" ref="AX68:AX99" si="175">SUMIF($D$4:$D$203,$AN68,O$4:O$203)</f>
        <v>0</v>
      </c>
      <c r="AY68" s="409">
        <f t="shared" ref="AY68:AY99" si="176">SUMIF($D$4:$D$203,$AN68,P$4:P$203)</f>
        <v>0</v>
      </c>
      <c r="AZ68" s="422">
        <f t="shared" si="53"/>
        <v>0</v>
      </c>
      <c r="BA68" s="422">
        <f t="shared" si="54"/>
        <v>0</v>
      </c>
      <c r="BB68" s="420">
        <f t="shared" si="99"/>
        <v>0</v>
      </c>
      <c r="BC68" s="413">
        <f t="shared" si="56"/>
        <v>0</v>
      </c>
      <c r="BD68" s="420">
        <f t="shared" si="100"/>
        <v>0</v>
      </c>
      <c r="BE68" s="409">
        <f t="shared" si="58"/>
        <v>0</v>
      </c>
      <c r="BF68" s="420">
        <f t="shared" si="101"/>
        <v>0</v>
      </c>
      <c r="BG68" s="409">
        <f t="shared" si="60"/>
        <v>0</v>
      </c>
      <c r="BH68" s="425" t="str">
        <f t="shared" ref="BH68:BH99" si="177">AJ68</f>
        <v/>
      </c>
      <c r="BI68" s="420">
        <f t="shared" si="160"/>
        <v>0</v>
      </c>
      <c r="BJ68" s="420">
        <f t="shared" si="62"/>
        <v>0</v>
      </c>
      <c r="BK68" s="420">
        <f t="shared" ref="BK68:BK99" si="178">SUMIF($C$4:$C$203,$BH68,H$4:H$203)</f>
        <v>0</v>
      </c>
      <c r="BL68" s="420">
        <f t="shared" ref="BL68:BL99" si="179">SUMIF($C$4:$C$203,$BH68,I$4:I$203)</f>
        <v>0</v>
      </c>
      <c r="BM68" s="413">
        <f t="shared" ref="BM68:BM99" si="180">SUMIF($C$4:$C$203,$BH68,J$4:J$203)</f>
        <v>0</v>
      </c>
      <c r="BN68" s="420">
        <f t="shared" ref="BN68:BN99" si="181">SUMIF($C$4:$C$203,$BH68,K$4:K$203)</f>
        <v>0</v>
      </c>
      <c r="BO68" s="420">
        <f t="shared" ref="BO68:BO99" si="182">SUMIF($C$4:$C$203,$BH68,L$4:L$203)</f>
        <v>0</v>
      </c>
      <c r="BP68" s="413">
        <f t="shared" ref="BP68:BP99" si="183">SUMIF($C$4:$C$203,$BH68,M$4:M$203)</f>
        <v>0</v>
      </c>
      <c r="BQ68" s="422">
        <f t="shared" ref="BQ68:BQ99" si="184">SUMIF($C$4:$C$203,$BH68,N$4:N$203)</f>
        <v>0</v>
      </c>
      <c r="BR68" s="422">
        <f t="shared" ref="BR68:BR99" si="185">SUMIF($C$4:$C$203,$BH68,O$4:O$203)</f>
        <v>0</v>
      </c>
      <c r="BS68" s="413">
        <f t="shared" ref="BS68:BS99" si="186">SUMIF($C$4:$C$203,$BH68,P$4:P$203)</f>
        <v>0</v>
      </c>
      <c r="BT68" s="420">
        <f t="shared" si="63"/>
        <v>0</v>
      </c>
      <c r="BU68" s="413">
        <f t="shared" si="64"/>
        <v>0</v>
      </c>
      <c r="BV68" s="420">
        <f t="shared" si="65"/>
        <v>0</v>
      </c>
      <c r="BW68" s="409">
        <f t="shared" si="66"/>
        <v>0</v>
      </c>
      <c r="BX68" s="420">
        <f t="shared" si="67"/>
        <v>0</v>
      </c>
      <c r="BY68" s="413">
        <f t="shared" si="68"/>
        <v>0</v>
      </c>
      <c r="BZ68" s="32" t="str">
        <f t="shared" si="121"/>
        <v/>
      </c>
      <c r="CA68">
        <f t="shared" si="70"/>
        <v>0</v>
      </c>
      <c r="CB68" s="32">
        <f t="shared" si="122"/>
        <v>0</v>
      </c>
      <c r="CC68">
        <f t="shared" ref="CC68:CC99" si="187">IFERROR(VLOOKUP($CB68,$B$4:$G$203,2,),)</f>
        <v>0</v>
      </c>
      <c r="CD68">
        <f t="shared" ref="CD68:CD99" si="188">IFERROR(VLOOKUP($CB68,$B$4:$G$203,3,),)</f>
        <v>0</v>
      </c>
      <c r="CE68">
        <f t="shared" ref="CE68:CE99" si="189">IFERROR(VLOOKUP($CB68,$B$4:$G$203,4,),)</f>
        <v>0</v>
      </c>
      <c r="CF68" s="29">
        <f t="shared" ref="CF68:CF99" si="190">IFERROR(VLOOKUP($CB68,$B$4:$G$203,5,),)</f>
        <v>0</v>
      </c>
      <c r="CG68" s="29">
        <f t="shared" ref="CG68:CG99" si="191">IFERROR(VLOOKUP($CB68,$B$4:$G$203,6,),)</f>
        <v>0</v>
      </c>
      <c r="CH68" s="29">
        <f t="shared" si="72"/>
        <v>0</v>
      </c>
      <c r="CI68" s="29">
        <f t="shared" ref="CI68:CI99" si="192">SUMIF($D$4:$D$203,$CD68,$R$4:$R$203)</f>
        <v>0</v>
      </c>
      <c r="CJ68" s="29">
        <f t="shared" ref="CJ68:CJ99" si="193">SUMIF($D$4:$D$203,$CD68,$I$4:$I$203)</f>
        <v>0</v>
      </c>
      <c r="CK68" s="458">
        <f t="shared" ref="CK68:CK99" si="194">IFERROR(SUMIF($D$4:$D$203,$CD68,$J$4:$J$203),)</f>
        <v>0</v>
      </c>
      <c r="CL68" s="29">
        <f t="shared" si="73"/>
        <v>0</v>
      </c>
      <c r="CM68" s="29">
        <f t="shared" ref="CM68:CM99" si="195">SUMIF($D$4:$D$203,$CD68,$L$4:$L$203)</f>
        <v>0</v>
      </c>
      <c r="CN68" s="458">
        <f t="shared" ref="CN68:CN99" si="196">SUMIF($D$4:$D$203,$CD68,$M$4:$M$203)</f>
        <v>0</v>
      </c>
      <c r="CO68" s="29">
        <f t="shared" si="74"/>
        <v>0</v>
      </c>
      <c r="CP68" s="29">
        <f t="shared" ref="CP68:CP99" si="197">SUMIF($D$4:$D$203,$CD68,$O$4:$O$203)</f>
        <v>0</v>
      </c>
      <c r="CQ68" s="458">
        <f t="shared" ref="CQ68:CQ99" si="198">SUMIF($D$4:$D$203,$CD68,$P$4:$P$203)</f>
        <v>0</v>
      </c>
      <c r="CR68" s="29">
        <f t="shared" si="75"/>
        <v>0</v>
      </c>
      <c r="CS68" s="29">
        <f t="shared" si="76"/>
        <v>0</v>
      </c>
      <c r="CT68" s="29">
        <f t="shared" si="77"/>
        <v>0</v>
      </c>
      <c r="CU68" s="29">
        <f t="shared" si="78"/>
        <v>0</v>
      </c>
      <c r="CV68" s="458">
        <f t="shared" si="79"/>
        <v>0</v>
      </c>
      <c r="CW68" s="29">
        <f t="shared" si="80"/>
        <v>0</v>
      </c>
      <c r="CX68" s="29">
        <f t="shared" si="81"/>
        <v>0</v>
      </c>
      <c r="CY68" s="458">
        <f t="shared" si="82"/>
        <v>0</v>
      </c>
      <c r="CZ68" s="29">
        <f t="shared" si="83"/>
        <v>0</v>
      </c>
      <c r="DA68" s="29">
        <f t="shared" si="84"/>
        <v>0</v>
      </c>
      <c r="DB68" s="458">
        <f t="shared" si="85"/>
        <v>0</v>
      </c>
      <c r="DC68" s="29">
        <f t="shared" si="86"/>
        <v>0</v>
      </c>
    </row>
    <row r="69" spans="1:107">
      <c r="A69">
        <f t="shared" ref="A69:A132" si="199">ROW()-3</f>
        <v>66</v>
      </c>
      <c r="B69" s="33">
        <f t="shared" si="161"/>
        <v>0</v>
      </c>
      <c r="C69" s="357"/>
      <c r="D69" s="40"/>
      <c r="E69" s="48"/>
      <c r="F69" s="1"/>
      <c r="G69" s="208"/>
      <c r="H69" s="184"/>
      <c r="I69" s="184"/>
      <c r="J69" s="306"/>
      <c r="K69" s="184"/>
      <c r="L69" s="184"/>
      <c r="M69" s="201"/>
      <c r="N69" s="184"/>
      <c r="O69" s="184"/>
      <c r="P69" s="358"/>
      <c r="Q69" s="343">
        <f t="shared" si="102"/>
        <v>0</v>
      </c>
      <c r="R69" s="333">
        <f t="shared" si="103"/>
        <v>0</v>
      </c>
      <c r="S69" s="344">
        <f t="shared" si="104"/>
        <v>0</v>
      </c>
      <c r="T69" s="348">
        <f t="shared" si="111"/>
        <v>0</v>
      </c>
      <c r="U69" s="334">
        <f t="shared" si="112"/>
        <v>0</v>
      </c>
      <c r="V69" s="333">
        <f t="shared" si="113"/>
        <v>0</v>
      </c>
      <c r="W69" s="334">
        <f t="shared" si="114"/>
        <v>0</v>
      </c>
      <c r="X69" s="333">
        <f t="shared" si="115"/>
        <v>0</v>
      </c>
      <c r="Y69" s="403">
        <f t="shared" si="116"/>
        <v>0</v>
      </c>
      <c r="Z69" s="451">
        <f>IFERROR(VLOOKUP(C69,list!B$2:C$100,2,),)</f>
        <v>0</v>
      </c>
      <c r="AA69" s="451">
        <f>IFERROR(VLOOKUP(F69,list!G$1:H$60,2,),)</f>
        <v>0</v>
      </c>
      <c r="AB69" s="452">
        <f t="shared" ref="AB69:AB132" si="200">IF($D69&gt;0,LEFT($D69,3),)</f>
        <v>0</v>
      </c>
      <c r="AC69" s="453">
        <f t="shared" ref="AC69:AC132" si="201">IF(D69&gt;0,DBCS(AB69),)</f>
        <v>0</v>
      </c>
      <c r="AD69" s="451">
        <f>IFERROR(VLOOKUP(AC69,list!I$2:J$12,2,),)</f>
        <v>0</v>
      </c>
      <c r="AE69" s="452">
        <f t="shared" ref="AE69:AE132" si="202">IFERROR(VALUE(AD69&amp;RIGHT(D69,7)),)</f>
        <v>0</v>
      </c>
      <c r="AF69" s="451">
        <f t="shared" si="163"/>
        <v>0</v>
      </c>
      <c r="AG69" s="451">
        <f>IF(COUNTIF($C$4:C69,C69)&gt;1,0,1)</f>
        <v>1</v>
      </c>
      <c r="AH69" s="454">
        <f t="shared" si="98"/>
        <v>0</v>
      </c>
      <c r="AI69" s="451" t="str">
        <f t="shared" si="164"/>
        <v/>
      </c>
      <c r="AJ69" s="455" t="str">
        <f>IFERROR(VLOOKUP(AI69,list!A$1:B$100,2,),"")</f>
        <v/>
      </c>
      <c r="AK69" s="451">
        <f>IF(COUNTIF($AE$4:$AE69,$AE69)&gt;1,0,1)</f>
        <v>0</v>
      </c>
      <c r="AL69" s="451">
        <f t="shared" ref="AL69:AL132" si="203">VALUE(IF(AND(AE69&gt;0,AK69&gt;0),AE69,))</f>
        <v>0</v>
      </c>
      <c r="AM69" s="451" t="str">
        <f t="shared" si="165"/>
        <v/>
      </c>
      <c r="AN69" s="417">
        <f t="shared" ref="AN69:AN100" si="204">IFERROR(VLOOKUP(AM69,AE$4:AF$203,2,),)</f>
        <v>0</v>
      </c>
      <c r="AO69" s="420">
        <f t="shared" si="166"/>
        <v>0</v>
      </c>
      <c r="AP69" s="420">
        <f t="shared" si="167"/>
        <v>0</v>
      </c>
      <c r="AQ69" s="420">
        <f t="shared" si="168"/>
        <v>0</v>
      </c>
      <c r="AR69" s="420">
        <f t="shared" si="169"/>
        <v>0</v>
      </c>
      <c r="AS69" s="409">
        <f t="shared" si="170"/>
        <v>0</v>
      </c>
      <c r="AT69" s="422">
        <f t="shared" si="171"/>
        <v>0</v>
      </c>
      <c r="AU69" s="422">
        <f t="shared" si="172"/>
        <v>0</v>
      </c>
      <c r="AV69" s="409">
        <f t="shared" si="173"/>
        <v>0</v>
      </c>
      <c r="AW69" s="422">
        <f t="shared" si="174"/>
        <v>0</v>
      </c>
      <c r="AX69" s="422">
        <f t="shared" si="175"/>
        <v>0</v>
      </c>
      <c r="AY69" s="409">
        <f t="shared" si="176"/>
        <v>0</v>
      </c>
      <c r="AZ69" s="422">
        <f t="shared" ref="AZ69:AZ132" si="205">AQ69+AT69+AW69</f>
        <v>0</v>
      </c>
      <c r="BA69" s="422">
        <f t="shared" ref="BA69:BA132" si="206">AR69+AU69+AX69</f>
        <v>0</v>
      </c>
      <c r="BB69" s="420">
        <f t="shared" si="99"/>
        <v>0</v>
      </c>
      <c r="BC69" s="413">
        <f t="shared" ref="BC69:BC132" si="207">AS69</f>
        <v>0</v>
      </c>
      <c r="BD69" s="420">
        <f t="shared" si="100"/>
        <v>0</v>
      </c>
      <c r="BE69" s="409">
        <f t="shared" ref="BE69:BE132" si="208">AV69</f>
        <v>0</v>
      </c>
      <c r="BF69" s="420">
        <f t="shared" si="101"/>
        <v>0</v>
      </c>
      <c r="BG69" s="409">
        <f t="shared" ref="BG69:BG132" si="209">AY69</f>
        <v>0</v>
      </c>
      <c r="BH69" s="425" t="str">
        <f t="shared" si="177"/>
        <v/>
      </c>
      <c r="BI69" s="420">
        <f t="shared" ref="BI69:BI100" si="210">SUMIF(C$4:C$203,$BH69,G$4:G$203)</f>
        <v>0</v>
      </c>
      <c r="BJ69" s="420">
        <f t="shared" ref="BJ69:BJ132" si="211">SUMIF($C$4:$C$203,$BH69,$R$4:$R$203)</f>
        <v>0</v>
      </c>
      <c r="BK69" s="420">
        <f t="shared" si="178"/>
        <v>0</v>
      </c>
      <c r="BL69" s="420">
        <f t="shared" si="179"/>
        <v>0</v>
      </c>
      <c r="BM69" s="413">
        <f t="shared" si="180"/>
        <v>0</v>
      </c>
      <c r="BN69" s="420">
        <f t="shared" si="181"/>
        <v>0</v>
      </c>
      <c r="BO69" s="420">
        <f t="shared" si="182"/>
        <v>0</v>
      </c>
      <c r="BP69" s="413">
        <f t="shared" si="183"/>
        <v>0</v>
      </c>
      <c r="BQ69" s="422">
        <f t="shared" si="184"/>
        <v>0</v>
      </c>
      <c r="BR69" s="422">
        <f t="shared" si="185"/>
        <v>0</v>
      </c>
      <c r="BS69" s="413">
        <f t="shared" si="186"/>
        <v>0</v>
      </c>
      <c r="BT69" s="420">
        <f t="shared" ref="BT69:BT132" si="212">IFERROR(BL69/BM69,)</f>
        <v>0</v>
      </c>
      <c r="BU69" s="413">
        <f t="shared" ref="BU69:BU132" si="213">BM69</f>
        <v>0</v>
      </c>
      <c r="BV69" s="420">
        <f t="shared" ref="BV69:BV132" si="214">IFERROR(BO69/BP69,)</f>
        <v>0</v>
      </c>
      <c r="BW69" s="409">
        <f t="shared" ref="BW69:BW132" si="215">BP69</f>
        <v>0</v>
      </c>
      <c r="BX69" s="420">
        <f t="shared" ref="BX69:BX132" si="216">IFERROR(BR69/BS69,)</f>
        <v>0</v>
      </c>
      <c r="BY69" s="413">
        <f t="shared" ref="BY69:BY132" si="217">BS69</f>
        <v>0</v>
      </c>
      <c r="BZ69" s="32" t="str">
        <f t="shared" si="121"/>
        <v/>
      </c>
      <c r="CA69">
        <f t="shared" ref="CA69:CA132" si="218">IFERROR(LEFT(BZ69,3)*1000+ROW()-3,)</f>
        <v>0</v>
      </c>
      <c r="CB69" s="32">
        <f t="shared" si="122"/>
        <v>0</v>
      </c>
      <c r="CC69">
        <f t="shared" si="187"/>
        <v>0</v>
      </c>
      <c r="CD69">
        <f t="shared" si="188"/>
        <v>0</v>
      </c>
      <c r="CE69">
        <f t="shared" si="189"/>
        <v>0</v>
      </c>
      <c r="CF69" s="29">
        <f t="shared" si="190"/>
        <v>0</v>
      </c>
      <c r="CG69" s="29">
        <f t="shared" si="191"/>
        <v>0</v>
      </c>
      <c r="CH69" s="29">
        <f t="shared" ref="CH69:CH132" si="219">SUMIF($CD$4:$CD$203,$CD69,$CG$4:$CG$203)</f>
        <v>0</v>
      </c>
      <c r="CI69" s="29">
        <f t="shared" si="192"/>
        <v>0</v>
      </c>
      <c r="CJ69" s="29">
        <f t="shared" si="193"/>
        <v>0</v>
      </c>
      <c r="CK69" s="458">
        <f t="shared" si="194"/>
        <v>0</v>
      </c>
      <c r="CL69" s="29">
        <f t="shared" ref="CL69:CL132" si="220">IFERROR(CJ69/CK69,)</f>
        <v>0</v>
      </c>
      <c r="CM69" s="29">
        <f t="shared" si="195"/>
        <v>0</v>
      </c>
      <c r="CN69" s="458">
        <f t="shared" si="196"/>
        <v>0</v>
      </c>
      <c r="CO69" s="29">
        <f t="shared" ref="CO69:CO132" si="221">IFERROR(CM69/CN69,)</f>
        <v>0</v>
      </c>
      <c r="CP69" s="29">
        <f t="shared" si="197"/>
        <v>0</v>
      </c>
      <c r="CQ69" s="458">
        <f t="shared" si="198"/>
        <v>0</v>
      </c>
      <c r="CR69" s="29">
        <f t="shared" ref="CR69:CR132" si="222">IFERROR(CP69/CQ69,)</f>
        <v>0</v>
      </c>
      <c r="CS69" s="29">
        <f t="shared" ref="CS69:CS132" si="223">SUMIF($CC$4:$CC$203,$CC69,$CG$4:$CG$203)</f>
        <v>0</v>
      </c>
      <c r="CT69" s="29">
        <f t="shared" ref="CT69:CT132" si="224">SUMIF($CC$4:$CC$203,$CC69,$CI$4:$CI$203)</f>
        <v>0</v>
      </c>
      <c r="CU69" s="29">
        <f t="shared" ref="CU69:CU132" si="225">SUMIF($CC$4:$CC$203,$CC69,$CJ$4:$CJ$203)</f>
        <v>0</v>
      </c>
      <c r="CV69" s="458">
        <f t="shared" ref="CV69:CV132" si="226">SUMIF($CC$4:$CC$203,$CC69,$CK$4:$CK$203)</f>
        <v>0</v>
      </c>
      <c r="CW69" s="29">
        <f t="shared" ref="CW69:CW132" si="227">IFERROR(CU69/CV69,)</f>
        <v>0</v>
      </c>
      <c r="CX69" s="29">
        <f t="shared" ref="CX69:CX132" si="228">SUMIF($CC$4:$CC$203,$CC69,$CM$4:$CM$203)</f>
        <v>0</v>
      </c>
      <c r="CY69" s="458">
        <f t="shared" ref="CY69:CY132" si="229">SUMIF($CC$4:$CC$203,$CC69,$CN$4:$CN$203)</f>
        <v>0</v>
      </c>
      <c r="CZ69" s="29">
        <f t="shared" ref="CZ69:CZ132" si="230">IFERROR(CX69/CY69,)</f>
        <v>0</v>
      </c>
      <c r="DA69" s="29">
        <f t="shared" ref="DA69:DA132" si="231">SUMIF($CC$4:$CC$203,$CC69,$CP$4:$CP$203)</f>
        <v>0</v>
      </c>
      <c r="DB69" s="458">
        <f t="shared" ref="DB69:DB132" si="232">SUMIF($CC$4:$CC$203,$CC69,$CQ$4:$CQ$203)</f>
        <v>0</v>
      </c>
      <c r="DC69" s="29">
        <f t="shared" ref="DC69:DC132" si="233">IFERROR(DA69/DB69,)</f>
        <v>0</v>
      </c>
    </row>
    <row r="70" spans="1:107">
      <c r="A70">
        <f t="shared" si="199"/>
        <v>67</v>
      </c>
      <c r="B70" s="33">
        <f t="shared" si="161"/>
        <v>0</v>
      </c>
      <c r="C70" s="357"/>
      <c r="D70" s="40"/>
      <c r="E70" s="48"/>
      <c r="F70" s="1"/>
      <c r="G70" s="208"/>
      <c r="H70" s="184"/>
      <c r="I70" s="184"/>
      <c r="J70" s="306"/>
      <c r="K70" s="184"/>
      <c r="L70" s="184"/>
      <c r="M70" s="201"/>
      <c r="N70" s="184"/>
      <c r="O70" s="184"/>
      <c r="P70" s="358"/>
      <c r="Q70" s="343">
        <f t="shared" si="102"/>
        <v>0</v>
      </c>
      <c r="R70" s="333">
        <f t="shared" si="103"/>
        <v>0</v>
      </c>
      <c r="S70" s="344">
        <f t="shared" si="104"/>
        <v>0</v>
      </c>
      <c r="T70" s="348">
        <f t="shared" si="111"/>
        <v>0</v>
      </c>
      <c r="U70" s="334">
        <f t="shared" si="112"/>
        <v>0</v>
      </c>
      <c r="V70" s="333">
        <f t="shared" si="113"/>
        <v>0</v>
      </c>
      <c r="W70" s="334">
        <f t="shared" si="114"/>
        <v>0</v>
      </c>
      <c r="X70" s="333">
        <f t="shared" si="115"/>
        <v>0</v>
      </c>
      <c r="Y70" s="403">
        <f t="shared" si="116"/>
        <v>0</v>
      </c>
      <c r="Z70" s="451">
        <f>IFERROR(VLOOKUP(C70,list!B$2:C$100,2,),)</f>
        <v>0</v>
      </c>
      <c r="AA70" s="451">
        <f>IFERROR(VLOOKUP(F70,list!G$1:H$60,2,),)</f>
        <v>0</v>
      </c>
      <c r="AB70" s="452">
        <f t="shared" si="200"/>
        <v>0</v>
      </c>
      <c r="AC70" s="453">
        <f t="shared" si="201"/>
        <v>0</v>
      </c>
      <c r="AD70" s="451">
        <f>IFERROR(VLOOKUP(AC70,list!I$2:J$12,2,),)</f>
        <v>0</v>
      </c>
      <c r="AE70" s="452">
        <f t="shared" si="202"/>
        <v>0</v>
      </c>
      <c r="AF70" s="451">
        <f t="shared" si="163"/>
        <v>0</v>
      </c>
      <c r="AG70" s="451">
        <f>IF(COUNTIF($C$4:C70,C70)&gt;1,0,1)</f>
        <v>1</v>
      </c>
      <c r="AH70" s="454">
        <f t="shared" si="98"/>
        <v>0</v>
      </c>
      <c r="AI70" s="451" t="str">
        <f t="shared" si="164"/>
        <v/>
      </c>
      <c r="AJ70" s="455" t="str">
        <f>IFERROR(VLOOKUP(AI70,list!A$1:B$100,2,),"")</f>
        <v/>
      </c>
      <c r="AK70" s="451">
        <f>IF(COUNTIF($AE$4:$AE70,$AE70)&gt;1,0,1)</f>
        <v>0</v>
      </c>
      <c r="AL70" s="451">
        <f t="shared" si="203"/>
        <v>0</v>
      </c>
      <c r="AM70" s="451" t="str">
        <f t="shared" si="165"/>
        <v/>
      </c>
      <c r="AN70" s="417">
        <f t="shared" si="204"/>
        <v>0</v>
      </c>
      <c r="AO70" s="420">
        <f t="shared" si="166"/>
        <v>0</v>
      </c>
      <c r="AP70" s="420">
        <f t="shared" si="167"/>
        <v>0</v>
      </c>
      <c r="AQ70" s="420">
        <f t="shared" si="168"/>
        <v>0</v>
      </c>
      <c r="AR70" s="420">
        <f t="shared" si="169"/>
        <v>0</v>
      </c>
      <c r="AS70" s="409">
        <f t="shared" si="170"/>
        <v>0</v>
      </c>
      <c r="AT70" s="422">
        <f t="shared" si="171"/>
        <v>0</v>
      </c>
      <c r="AU70" s="422">
        <f t="shared" si="172"/>
        <v>0</v>
      </c>
      <c r="AV70" s="409">
        <f t="shared" si="173"/>
        <v>0</v>
      </c>
      <c r="AW70" s="422">
        <f t="shared" si="174"/>
        <v>0</v>
      </c>
      <c r="AX70" s="422">
        <f t="shared" si="175"/>
        <v>0</v>
      </c>
      <c r="AY70" s="409">
        <f t="shared" si="176"/>
        <v>0</v>
      </c>
      <c r="AZ70" s="422">
        <f t="shared" si="205"/>
        <v>0</v>
      </c>
      <c r="BA70" s="422">
        <f t="shared" si="206"/>
        <v>0</v>
      </c>
      <c r="BB70" s="420">
        <f t="shared" si="99"/>
        <v>0</v>
      </c>
      <c r="BC70" s="413">
        <f t="shared" si="207"/>
        <v>0</v>
      </c>
      <c r="BD70" s="420">
        <f t="shared" si="100"/>
        <v>0</v>
      </c>
      <c r="BE70" s="409">
        <f t="shared" si="208"/>
        <v>0</v>
      </c>
      <c r="BF70" s="420">
        <f t="shared" si="101"/>
        <v>0</v>
      </c>
      <c r="BG70" s="409">
        <f t="shared" si="209"/>
        <v>0</v>
      </c>
      <c r="BH70" s="425" t="str">
        <f t="shared" si="177"/>
        <v/>
      </c>
      <c r="BI70" s="420">
        <f t="shared" si="210"/>
        <v>0</v>
      </c>
      <c r="BJ70" s="420">
        <f t="shared" si="211"/>
        <v>0</v>
      </c>
      <c r="BK70" s="420">
        <f t="shared" si="178"/>
        <v>0</v>
      </c>
      <c r="BL70" s="420">
        <f t="shared" si="179"/>
        <v>0</v>
      </c>
      <c r="BM70" s="413">
        <f t="shared" si="180"/>
        <v>0</v>
      </c>
      <c r="BN70" s="420">
        <f t="shared" si="181"/>
        <v>0</v>
      </c>
      <c r="BO70" s="420">
        <f t="shared" si="182"/>
        <v>0</v>
      </c>
      <c r="BP70" s="413">
        <f t="shared" si="183"/>
        <v>0</v>
      </c>
      <c r="BQ70" s="422">
        <f t="shared" si="184"/>
        <v>0</v>
      </c>
      <c r="BR70" s="422">
        <f t="shared" si="185"/>
        <v>0</v>
      </c>
      <c r="BS70" s="413">
        <f t="shared" si="186"/>
        <v>0</v>
      </c>
      <c r="BT70" s="420">
        <f t="shared" si="212"/>
        <v>0</v>
      </c>
      <c r="BU70" s="413">
        <f t="shared" si="213"/>
        <v>0</v>
      </c>
      <c r="BV70" s="420">
        <f t="shared" si="214"/>
        <v>0</v>
      </c>
      <c r="BW70" s="409">
        <f t="shared" si="215"/>
        <v>0</v>
      </c>
      <c r="BX70" s="420">
        <f t="shared" si="216"/>
        <v>0</v>
      </c>
      <c r="BY70" s="413">
        <f t="shared" si="217"/>
        <v>0</v>
      </c>
      <c r="BZ70" s="32" t="str">
        <f t="shared" si="121"/>
        <v/>
      </c>
      <c r="CA70">
        <f t="shared" si="218"/>
        <v>0</v>
      </c>
      <c r="CB70" s="32">
        <f t="shared" si="122"/>
        <v>0</v>
      </c>
      <c r="CC70">
        <f t="shared" si="187"/>
        <v>0</v>
      </c>
      <c r="CD70">
        <f t="shared" si="188"/>
        <v>0</v>
      </c>
      <c r="CE70">
        <f t="shared" si="189"/>
        <v>0</v>
      </c>
      <c r="CF70" s="29">
        <f t="shared" si="190"/>
        <v>0</v>
      </c>
      <c r="CG70" s="29">
        <f t="shared" si="191"/>
        <v>0</v>
      </c>
      <c r="CH70" s="29">
        <f t="shared" si="219"/>
        <v>0</v>
      </c>
      <c r="CI70" s="29">
        <f t="shared" si="192"/>
        <v>0</v>
      </c>
      <c r="CJ70" s="29">
        <f t="shared" si="193"/>
        <v>0</v>
      </c>
      <c r="CK70" s="458">
        <f t="shared" si="194"/>
        <v>0</v>
      </c>
      <c r="CL70" s="29">
        <f t="shared" si="220"/>
        <v>0</v>
      </c>
      <c r="CM70" s="29">
        <f t="shared" si="195"/>
        <v>0</v>
      </c>
      <c r="CN70" s="458">
        <f t="shared" si="196"/>
        <v>0</v>
      </c>
      <c r="CO70" s="29">
        <f t="shared" si="221"/>
        <v>0</v>
      </c>
      <c r="CP70" s="29">
        <f t="shared" si="197"/>
        <v>0</v>
      </c>
      <c r="CQ70" s="458">
        <f t="shared" si="198"/>
        <v>0</v>
      </c>
      <c r="CR70" s="29">
        <f t="shared" si="222"/>
        <v>0</v>
      </c>
      <c r="CS70" s="29">
        <f t="shared" si="223"/>
        <v>0</v>
      </c>
      <c r="CT70" s="29">
        <f t="shared" si="224"/>
        <v>0</v>
      </c>
      <c r="CU70" s="29">
        <f t="shared" si="225"/>
        <v>0</v>
      </c>
      <c r="CV70" s="458">
        <f t="shared" si="226"/>
        <v>0</v>
      </c>
      <c r="CW70" s="29">
        <f t="shared" si="227"/>
        <v>0</v>
      </c>
      <c r="CX70" s="29">
        <f t="shared" si="228"/>
        <v>0</v>
      </c>
      <c r="CY70" s="458">
        <f t="shared" si="229"/>
        <v>0</v>
      </c>
      <c r="CZ70" s="29">
        <f t="shared" si="230"/>
        <v>0</v>
      </c>
      <c r="DA70" s="29">
        <f t="shared" si="231"/>
        <v>0</v>
      </c>
      <c r="DB70" s="458">
        <f t="shared" si="232"/>
        <v>0</v>
      </c>
      <c r="DC70" s="29">
        <f t="shared" si="233"/>
        <v>0</v>
      </c>
    </row>
    <row r="71" spans="1:107">
      <c r="A71">
        <f t="shared" si="199"/>
        <v>68</v>
      </c>
      <c r="B71" s="33">
        <f t="shared" si="161"/>
        <v>0</v>
      </c>
      <c r="C71" s="357"/>
      <c r="D71" s="40"/>
      <c r="E71" s="48"/>
      <c r="F71" s="1"/>
      <c r="G71" s="208"/>
      <c r="H71" s="184"/>
      <c r="I71" s="184"/>
      <c r="J71" s="306"/>
      <c r="K71" s="184"/>
      <c r="L71" s="184"/>
      <c r="M71" s="201"/>
      <c r="N71" s="184"/>
      <c r="O71" s="184"/>
      <c r="P71" s="358"/>
      <c r="Q71" s="343">
        <f t="shared" si="102"/>
        <v>0</v>
      </c>
      <c r="R71" s="333">
        <f t="shared" si="103"/>
        <v>0</v>
      </c>
      <c r="S71" s="344">
        <f t="shared" si="104"/>
        <v>0</v>
      </c>
      <c r="T71" s="348">
        <f t="shared" si="111"/>
        <v>0</v>
      </c>
      <c r="U71" s="334">
        <f t="shared" si="112"/>
        <v>0</v>
      </c>
      <c r="V71" s="333">
        <f t="shared" si="113"/>
        <v>0</v>
      </c>
      <c r="W71" s="334">
        <f t="shared" si="114"/>
        <v>0</v>
      </c>
      <c r="X71" s="333">
        <f t="shared" si="115"/>
        <v>0</v>
      </c>
      <c r="Y71" s="403">
        <f t="shared" si="116"/>
        <v>0</v>
      </c>
      <c r="Z71" s="451">
        <f>IFERROR(VLOOKUP(C71,list!B$2:C$100,2,),)</f>
        <v>0</v>
      </c>
      <c r="AA71" s="451">
        <f>IFERROR(VLOOKUP(F71,list!G$1:H$60,2,),)</f>
        <v>0</v>
      </c>
      <c r="AB71" s="452">
        <f t="shared" si="200"/>
        <v>0</v>
      </c>
      <c r="AC71" s="453">
        <f t="shared" si="201"/>
        <v>0</v>
      </c>
      <c r="AD71" s="451">
        <f>IFERROR(VLOOKUP(AC71,list!I$2:J$12,2,),)</f>
        <v>0</v>
      </c>
      <c r="AE71" s="452">
        <f t="shared" si="202"/>
        <v>0</v>
      </c>
      <c r="AF71" s="451">
        <f t="shared" si="163"/>
        <v>0</v>
      </c>
      <c r="AG71" s="451">
        <f>IF(COUNTIF($C$4:C71,C71)&gt;1,0,1)</f>
        <v>1</v>
      </c>
      <c r="AH71" s="454">
        <f t="shared" si="98"/>
        <v>0</v>
      </c>
      <c r="AI71" s="451" t="str">
        <f t="shared" si="164"/>
        <v/>
      </c>
      <c r="AJ71" s="455" t="str">
        <f>IFERROR(VLOOKUP(AI71,list!A$1:B$100,2,),"")</f>
        <v/>
      </c>
      <c r="AK71" s="451">
        <f>IF(COUNTIF($AE$4:$AE71,$AE71)&gt;1,0,1)</f>
        <v>0</v>
      </c>
      <c r="AL71" s="451">
        <f t="shared" si="203"/>
        <v>0</v>
      </c>
      <c r="AM71" s="451" t="str">
        <f t="shared" si="165"/>
        <v/>
      </c>
      <c r="AN71" s="417">
        <f t="shared" si="204"/>
        <v>0</v>
      </c>
      <c r="AO71" s="420">
        <f t="shared" si="166"/>
        <v>0</v>
      </c>
      <c r="AP71" s="420">
        <f t="shared" si="167"/>
        <v>0</v>
      </c>
      <c r="AQ71" s="420">
        <f t="shared" si="168"/>
        <v>0</v>
      </c>
      <c r="AR71" s="420">
        <f t="shared" si="169"/>
        <v>0</v>
      </c>
      <c r="AS71" s="409">
        <f t="shared" si="170"/>
        <v>0</v>
      </c>
      <c r="AT71" s="422">
        <f t="shared" si="171"/>
        <v>0</v>
      </c>
      <c r="AU71" s="422">
        <f t="shared" si="172"/>
        <v>0</v>
      </c>
      <c r="AV71" s="409">
        <f t="shared" si="173"/>
        <v>0</v>
      </c>
      <c r="AW71" s="422">
        <f t="shared" si="174"/>
        <v>0</v>
      </c>
      <c r="AX71" s="422">
        <f t="shared" si="175"/>
        <v>0</v>
      </c>
      <c r="AY71" s="409">
        <f t="shared" si="176"/>
        <v>0</v>
      </c>
      <c r="AZ71" s="422">
        <f t="shared" si="205"/>
        <v>0</v>
      </c>
      <c r="BA71" s="422">
        <f t="shared" si="206"/>
        <v>0</v>
      </c>
      <c r="BB71" s="420">
        <f t="shared" si="99"/>
        <v>0</v>
      </c>
      <c r="BC71" s="413">
        <f t="shared" si="207"/>
        <v>0</v>
      </c>
      <c r="BD71" s="420">
        <f t="shared" si="100"/>
        <v>0</v>
      </c>
      <c r="BE71" s="409">
        <f t="shared" si="208"/>
        <v>0</v>
      </c>
      <c r="BF71" s="420">
        <f t="shared" si="101"/>
        <v>0</v>
      </c>
      <c r="BG71" s="409">
        <f t="shared" si="209"/>
        <v>0</v>
      </c>
      <c r="BH71" s="425" t="str">
        <f t="shared" si="177"/>
        <v/>
      </c>
      <c r="BI71" s="420">
        <f t="shared" si="210"/>
        <v>0</v>
      </c>
      <c r="BJ71" s="420">
        <f t="shared" si="211"/>
        <v>0</v>
      </c>
      <c r="BK71" s="420">
        <f t="shared" si="178"/>
        <v>0</v>
      </c>
      <c r="BL71" s="420">
        <f t="shared" si="179"/>
        <v>0</v>
      </c>
      <c r="BM71" s="413">
        <f t="shared" si="180"/>
        <v>0</v>
      </c>
      <c r="BN71" s="420">
        <f t="shared" si="181"/>
        <v>0</v>
      </c>
      <c r="BO71" s="420">
        <f t="shared" si="182"/>
        <v>0</v>
      </c>
      <c r="BP71" s="413">
        <f t="shared" si="183"/>
        <v>0</v>
      </c>
      <c r="BQ71" s="422">
        <f t="shared" si="184"/>
        <v>0</v>
      </c>
      <c r="BR71" s="422">
        <f t="shared" si="185"/>
        <v>0</v>
      </c>
      <c r="BS71" s="413">
        <f t="shared" si="186"/>
        <v>0</v>
      </c>
      <c r="BT71" s="420">
        <f t="shared" si="212"/>
        <v>0</v>
      </c>
      <c r="BU71" s="413">
        <f t="shared" si="213"/>
        <v>0</v>
      </c>
      <c r="BV71" s="420">
        <f t="shared" si="214"/>
        <v>0</v>
      </c>
      <c r="BW71" s="409">
        <f t="shared" si="215"/>
        <v>0</v>
      </c>
      <c r="BX71" s="420">
        <f t="shared" si="216"/>
        <v>0</v>
      </c>
      <c r="BY71" s="413">
        <f t="shared" si="217"/>
        <v>0</v>
      </c>
      <c r="BZ71" s="32" t="str">
        <f t="shared" si="121"/>
        <v/>
      </c>
      <c r="CA71">
        <f t="shared" si="218"/>
        <v>0</v>
      </c>
      <c r="CB71" s="32">
        <f t="shared" si="122"/>
        <v>0</v>
      </c>
      <c r="CC71">
        <f t="shared" si="187"/>
        <v>0</v>
      </c>
      <c r="CD71">
        <f t="shared" si="188"/>
        <v>0</v>
      </c>
      <c r="CE71">
        <f t="shared" si="189"/>
        <v>0</v>
      </c>
      <c r="CF71" s="29">
        <f t="shared" si="190"/>
        <v>0</v>
      </c>
      <c r="CG71" s="29">
        <f t="shared" si="191"/>
        <v>0</v>
      </c>
      <c r="CH71" s="29">
        <f t="shared" si="219"/>
        <v>0</v>
      </c>
      <c r="CI71" s="29">
        <f t="shared" si="192"/>
        <v>0</v>
      </c>
      <c r="CJ71" s="29">
        <f t="shared" si="193"/>
        <v>0</v>
      </c>
      <c r="CK71" s="458">
        <f t="shared" si="194"/>
        <v>0</v>
      </c>
      <c r="CL71" s="29">
        <f t="shared" si="220"/>
        <v>0</v>
      </c>
      <c r="CM71" s="29">
        <f t="shared" si="195"/>
        <v>0</v>
      </c>
      <c r="CN71" s="458">
        <f t="shared" si="196"/>
        <v>0</v>
      </c>
      <c r="CO71" s="29">
        <f t="shared" si="221"/>
        <v>0</v>
      </c>
      <c r="CP71" s="29">
        <f t="shared" si="197"/>
        <v>0</v>
      </c>
      <c r="CQ71" s="458">
        <f t="shared" si="198"/>
        <v>0</v>
      </c>
      <c r="CR71" s="29">
        <f t="shared" si="222"/>
        <v>0</v>
      </c>
      <c r="CS71" s="29">
        <f t="shared" si="223"/>
        <v>0</v>
      </c>
      <c r="CT71" s="29">
        <f t="shared" si="224"/>
        <v>0</v>
      </c>
      <c r="CU71" s="29">
        <f t="shared" si="225"/>
        <v>0</v>
      </c>
      <c r="CV71" s="458">
        <f t="shared" si="226"/>
        <v>0</v>
      </c>
      <c r="CW71" s="29">
        <f t="shared" si="227"/>
        <v>0</v>
      </c>
      <c r="CX71" s="29">
        <f t="shared" si="228"/>
        <v>0</v>
      </c>
      <c r="CY71" s="458">
        <f t="shared" si="229"/>
        <v>0</v>
      </c>
      <c r="CZ71" s="29">
        <f t="shared" si="230"/>
        <v>0</v>
      </c>
      <c r="DA71" s="29">
        <f t="shared" si="231"/>
        <v>0</v>
      </c>
      <c r="DB71" s="458">
        <f t="shared" si="232"/>
        <v>0</v>
      </c>
      <c r="DC71" s="29">
        <f t="shared" si="233"/>
        <v>0</v>
      </c>
    </row>
    <row r="72" spans="1:107">
      <c r="A72">
        <f t="shared" si="199"/>
        <v>69</v>
      </c>
      <c r="B72" s="33">
        <f t="shared" si="161"/>
        <v>0</v>
      </c>
      <c r="C72" s="357"/>
      <c r="D72" s="40"/>
      <c r="E72" s="48"/>
      <c r="F72" s="1"/>
      <c r="G72" s="208"/>
      <c r="H72" s="184"/>
      <c r="I72" s="184"/>
      <c r="J72" s="306"/>
      <c r="K72" s="184"/>
      <c r="L72" s="184"/>
      <c r="M72" s="201"/>
      <c r="N72" s="184"/>
      <c r="O72" s="184"/>
      <c r="P72" s="358"/>
      <c r="Q72" s="343">
        <f t="shared" si="102"/>
        <v>0</v>
      </c>
      <c r="R72" s="333">
        <f t="shared" si="103"/>
        <v>0</v>
      </c>
      <c r="S72" s="344">
        <f t="shared" si="104"/>
        <v>0</v>
      </c>
      <c r="T72" s="348">
        <f t="shared" si="111"/>
        <v>0</v>
      </c>
      <c r="U72" s="334">
        <f t="shared" si="112"/>
        <v>0</v>
      </c>
      <c r="V72" s="333">
        <f t="shared" si="113"/>
        <v>0</v>
      </c>
      <c r="W72" s="334">
        <f t="shared" si="114"/>
        <v>0</v>
      </c>
      <c r="X72" s="333">
        <f t="shared" si="115"/>
        <v>0</v>
      </c>
      <c r="Y72" s="403">
        <f t="shared" si="116"/>
        <v>0</v>
      </c>
      <c r="Z72" s="451">
        <f>IFERROR(VLOOKUP(C72,list!B$2:C$100,2,),)</f>
        <v>0</v>
      </c>
      <c r="AA72" s="451">
        <f>IFERROR(VLOOKUP(F72,list!G$1:H$60,2,),)</f>
        <v>0</v>
      </c>
      <c r="AB72" s="452">
        <f t="shared" si="200"/>
        <v>0</v>
      </c>
      <c r="AC72" s="453">
        <f t="shared" si="201"/>
        <v>0</v>
      </c>
      <c r="AD72" s="451">
        <f>IFERROR(VLOOKUP(AC72,list!I$2:J$12,2,),)</f>
        <v>0</v>
      </c>
      <c r="AE72" s="452">
        <f t="shared" si="202"/>
        <v>0</v>
      </c>
      <c r="AF72" s="451">
        <f t="shared" si="163"/>
        <v>0</v>
      </c>
      <c r="AG72" s="451">
        <f>IF(COUNTIF($C$4:C72,C72)&gt;1,0,1)</f>
        <v>1</v>
      </c>
      <c r="AH72" s="454">
        <f t="shared" si="98"/>
        <v>0</v>
      </c>
      <c r="AI72" s="451" t="str">
        <f t="shared" si="164"/>
        <v/>
      </c>
      <c r="AJ72" s="455" t="str">
        <f>IFERROR(VLOOKUP(AI72,list!A$1:B$100,2,),"")</f>
        <v/>
      </c>
      <c r="AK72" s="451">
        <f>IF(COUNTIF($AE$4:$AE72,$AE72)&gt;1,0,1)</f>
        <v>0</v>
      </c>
      <c r="AL72" s="451">
        <f t="shared" si="203"/>
        <v>0</v>
      </c>
      <c r="AM72" s="451" t="str">
        <f t="shared" si="165"/>
        <v/>
      </c>
      <c r="AN72" s="417">
        <f t="shared" si="204"/>
        <v>0</v>
      </c>
      <c r="AO72" s="420">
        <f t="shared" si="166"/>
        <v>0</v>
      </c>
      <c r="AP72" s="420">
        <f t="shared" si="167"/>
        <v>0</v>
      </c>
      <c r="AQ72" s="420">
        <f t="shared" si="168"/>
        <v>0</v>
      </c>
      <c r="AR72" s="420">
        <f t="shared" si="169"/>
        <v>0</v>
      </c>
      <c r="AS72" s="409">
        <f t="shared" si="170"/>
        <v>0</v>
      </c>
      <c r="AT72" s="422">
        <f t="shared" si="171"/>
        <v>0</v>
      </c>
      <c r="AU72" s="422">
        <f t="shared" si="172"/>
        <v>0</v>
      </c>
      <c r="AV72" s="409">
        <f t="shared" si="173"/>
        <v>0</v>
      </c>
      <c r="AW72" s="422">
        <f t="shared" si="174"/>
        <v>0</v>
      </c>
      <c r="AX72" s="422">
        <f t="shared" si="175"/>
        <v>0</v>
      </c>
      <c r="AY72" s="409">
        <f t="shared" si="176"/>
        <v>0</v>
      </c>
      <c r="AZ72" s="422">
        <f t="shared" si="205"/>
        <v>0</v>
      </c>
      <c r="BA72" s="422">
        <f t="shared" si="206"/>
        <v>0</v>
      </c>
      <c r="BB72" s="420">
        <f t="shared" si="99"/>
        <v>0</v>
      </c>
      <c r="BC72" s="413">
        <f t="shared" si="207"/>
        <v>0</v>
      </c>
      <c r="BD72" s="420">
        <f t="shared" si="100"/>
        <v>0</v>
      </c>
      <c r="BE72" s="409">
        <f t="shared" si="208"/>
        <v>0</v>
      </c>
      <c r="BF72" s="420">
        <f t="shared" si="101"/>
        <v>0</v>
      </c>
      <c r="BG72" s="409">
        <f t="shared" si="209"/>
        <v>0</v>
      </c>
      <c r="BH72" s="425" t="str">
        <f t="shared" si="177"/>
        <v/>
      </c>
      <c r="BI72" s="420">
        <f t="shared" si="210"/>
        <v>0</v>
      </c>
      <c r="BJ72" s="420">
        <f t="shared" si="211"/>
        <v>0</v>
      </c>
      <c r="BK72" s="420">
        <f t="shared" si="178"/>
        <v>0</v>
      </c>
      <c r="BL72" s="420">
        <f t="shared" si="179"/>
        <v>0</v>
      </c>
      <c r="BM72" s="413">
        <f t="shared" si="180"/>
        <v>0</v>
      </c>
      <c r="BN72" s="420">
        <f t="shared" si="181"/>
        <v>0</v>
      </c>
      <c r="BO72" s="420">
        <f t="shared" si="182"/>
        <v>0</v>
      </c>
      <c r="BP72" s="413">
        <f t="shared" si="183"/>
        <v>0</v>
      </c>
      <c r="BQ72" s="422">
        <f t="shared" si="184"/>
        <v>0</v>
      </c>
      <c r="BR72" s="422">
        <f t="shared" si="185"/>
        <v>0</v>
      </c>
      <c r="BS72" s="413">
        <f t="shared" si="186"/>
        <v>0</v>
      </c>
      <c r="BT72" s="420">
        <f t="shared" si="212"/>
        <v>0</v>
      </c>
      <c r="BU72" s="413">
        <f t="shared" si="213"/>
        <v>0</v>
      </c>
      <c r="BV72" s="420">
        <f t="shared" si="214"/>
        <v>0</v>
      </c>
      <c r="BW72" s="409">
        <f t="shared" si="215"/>
        <v>0</v>
      </c>
      <c r="BX72" s="420">
        <f t="shared" si="216"/>
        <v>0</v>
      </c>
      <c r="BY72" s="413">
        <f t="shared" si="217"/>
        <v>0</v>
      </c>
      <c r="BZ72" s="32" t="str">
        <f t="shared" si="121"/>
        <v/>
      </c>
      <c r="CA72">
        <f t="shared" si="218"/>
        <v>0</v>
      </c>
      <c r="CB72" s="32">
        <f t="shared" si="122"/>
        <v>0</v>
      </c>
      <c r="CC72">
        <f t="shared" si="187"/>
        <v>0</v>
      </c>
      <c r="CD72">
        <f t="shared" si="188"/>
        <v>0</v>
      </c>
      <c r="CE72">
        <f t="shared" si="189"/>
        <v>0</v>
      </c>
      <c r="CF72" s="29">
        <f t="shared" si="190"/>
        <v>0</v>
      </c>
      <c r="CG72" s="29">
        <f t="shared" si="191"/>
        <v>0</v>
      </c>
      <c r="CH72" s="29">
        <f t="shared" si="219"/>
        <v>0</v>
      </c>
      <c r="CI72" s="29">
        <f t="shared" si="192"/>
        <v>0</v>
      </c>
      <c r="CJ72" s="29">
        <f t="shared" si="193"/>
        <v>0</v>
      </c>
      <c r="CK72" s="458">
        <f t="shared" si="194"/>
        <v>0</v>
      </c>
      <c r="CL72" s="29">
        <f t="shared" si="220"/>
        <v>0</v>
      </c>
      <c r="CM72" s="29">
        <f t="shared" si="195"/>
        <v>0</v>
      </c>
      <c r="CN72" s="458">
        <f t="shared" si="196"/>
        <v>0</v>
      </c>
      <c r="CO72" s="29">
        <f t="shared" si="221"/>
        <v>0</v>
      </c>
      <c r="CP72" s="29">
        <f t="shared" si="197"/>
        <v>0</v>
      </c>
      <c r="CQ72" s="458">
        <f t="shared" si="198"/>
        <v>0</v>
      </c>
      <c r="CR72" s="29">
        <f t="shared" si="222"/>
        <v>0</v>
      </c>
      <c r="CS72" s="29">
        <f t="shared" si="223"/>
        <v>0</v>
      </c>
      <c r="CT72" s="29">
        <f t="shared" si="224"/>
        <v>0</v>
      </c>
      <c r="CU72" s="29">
        <f t="shared" si="225"/>
        <v>0</v>
      </c>
      <c r="CV72" s="458">
        <f t="shared" si="226"/>
        <v>0</v>
      </c>
      <c r="CW72" s="29">
        <f t="shared" si="227"/>
        <v>0</v>
      </c>
      <c r="CX72" s="29">
        <f t="shared" si="228"/>
        <v>0</v>
      </c>
      <c r="CY72" s="458">
        <f t="shared" si="229"/>
        <v>0</v>
      </c>
      <c r="CZ72" s="29">
        <f t="shared" si="230"/>
        <v>0</v>
      </c>
      <c r="DA72" s="29">
        <f t="shared" si="231"/>
        <v>0</v>
      </c>
      <c r="DB72" s="458">
        <f t="shared" si="232"/>
        <v>0</v>
      </c>
      <c r="DC72" s="29">
        <f t="shared" si="233"/>
        <v>0</v>
      </c>
    </row>
    <row r="73" spans="1:107">
      <c r="A73">
        <f t="shared" si="199"/>
        <v>70</v>
      </c>
      <c r="B73" s="33">
        <f t="shared" si="161"/>
        <v>0</v>
      </c>
      <c r="C73" s="357"/>
      <c r="D73" s="40"/>
      <c r="E73" s="48"/>
      <c r="F73" s="1"/>
      <c r="G73" s="208"/>
      <c r="H73" s="184"/>
      <c r="I73" s="184"/>
      <c r="J73" s="306"/>
      <c r="K73" s="184"/>
      <c r="L73" s="184"/>
      <c r="M73" s="201"/>
      <c r="N73" s="184"/>
      <c r="O73" s="184"/>
      <c r="P73" s="358"/>
      <c r="Q73" s="343">
        <f t="shared" si="102"/>
        <v>0</v>
      </c>
      <c r="R73" s="333">
        <f t="shared" si="103"/>
        <v>0</v>
      </c>
      <c r="S73" s="344">
        <f t="shared" si="104"/>
        <v>0</v>
      </c>
      <c r="T73" s="348">
        <f t="shared" si="111"/>
        <v>0</v>
      </c>
      <c r="U73" s="334">
        <f t="shared" si="112"/>
        <v>0</v>
      </c>
      <c r="V73" s="333">
        <f t="shared" si="113"/>
        <v>0</v>
      </c>
      <c r="W73" s="334">
        <f t="shared" si="114"/>
        <v>0</v>
      </c>
      <c r="X73" s="333">
        <f t="shared" si="115"/>
        <v>0</v>
      </c>
      <c r="Y73" s="403">
        <f t="shared" si="116"/>
        <v>0</v>
      </c>
      <c r="Z73" s="451">
        <f>IFERROR(VLOOKUP(C73,list!B$2:C$100,2,),)</f>
        <v>0</v>
      </c>
      <c r="AA73" s="451">
        <f>IFERROR(VLOOKUP(F73,list!G$1:H$60,2,),)</f>
        <v>0</v>
      </c>
      <c r="AB73" s="452">
        <f t="shared" si="200"/>
        <v>0</v>
      </c>
      <c r="AC73" s="453">
        <f t="shared" si="201"/>
        <v>0</v>
      </c>
      <c r="AD73" s="451">
        <f>IFERROR(VLOOKUP(AC73,list!I$2:J$12,2,),)</f>
        <v>0</v>
      </c>
      <c r="AE73" s="452">
        <f t="shared" si="202"/>
        <v>0</v>
      </c>
      <c r="AF73" s="451">
        <f t="shared" si="163"/>
        <v>0</v>
      </c>
      <c r="AG73" s="451">
        <f>IF(COUNTIF($C$4:C73,C73)&gt;1,0,1)</f>
        <v>1</v>
      </c>
      <c r="AH73" s="454">
        <f t="shared" si="98"/>
        <v>0</v>
      </c>
      <c r="AI73" s="451" t="str">
        <f t="shared" si="164"/>
        <v/>
      </c>
      <c r="AJ73" s="455" t="str">
        <f>IFERROR(VLOOKUP(AI73,list!A$1:B$100,2,),"")</f>
        <v/>
      </c>
      <c r="AK73" s="451">
        <f>IF(COUNTIF($AE$4:$AE73,$AE73)&gt;1,0,1)</f>
        <v>0</v>
      </c>
      <c r="AL73" s="451">
        <f t="shared" si="203"/>
        <v>0</v>
      </c>
      <c r="AM73" s="451" t="str">
        <f t="shared" si="165"/>
        <v/>
      </c>
      <c r="AN73" s="417">
        <f t="shared" si="204"/>
        <v>0</v>
      </c>
      <c r="AO73" s="420">
        <f t="shared" si="166"/>
        <v>0</v>
      </c>
      <c r="AP73" s="420">
        <f t="shared" si="167"/>
        <v>0</v>
      </c>
      <c r="AQ73" s="420">
        <f t="shared" si="168"/>
        <v>0</v>
      </c>
      <c r="AR73" s="420">
        <f t="shared" si="169"/>
        <v>0</v>
      </c>
      <c r="AS73" s="409">
        <f t="shared" si="170"/>
        <v>0</v>
      </c>
      <c r="AT73" s="422">
        <f t="shared" si="171"/>
        <v>0</v>
      </c>
      <c r="AU73" s="422">
        <f t="shared" si="172"/>
        <v>0</v>
      </c>
      <c r="AV73" s="409">
        <f t="shared" si="173"/>
        <v>0</v>
      </c>
      <c r="AW73" s="422">
        <f t="shared" si="174"/>
        <v>0</v>
      </c>
      <c r="AX73" s="422">
        <f t="shared" si="175"/>
        <v>0</v>
      </c>
      <c r="AY73" s="409">
        <f t="shared" si="176"/>
        <v>0</v>
      </c>
      <c r="AZ73" s="422">
        <f t="shared" si="205"/>
        <v>0</v>
      </c>
      <c r="BA73" s="422">
        <f t="shared" si="206"/>
        <v>0</v>
      </c>
      <c r="BB73" s="420">
        <f t="shared" si="99"/>
        <v>0</v>
      </c>
      <c r="BC73" s="413">
        <f t="shared" si="207"/>
        <v>0</v>
      </c>
      <c r="BD73" s="420">
        <f t="shared" si="100"/>
        <v>0</v>
      </c>
      <c r="BE73" s="409">
        <f t="shared" si="208"/>
        <v>0</v>
      </c>
      <c r="BF73" s="420">
        <f t="shared" si="101"/>
        <v>0</v>
      </c>
      <c r="BG73" s="409">
        <f t="shared" si="209"/>
        <v>0</v>
      </c>
      <c r="BH73" s="425" t="str">
        <f t="shared" si="177"/>
        <v/>
      </c>
      <c r="BI73" s="420">
        <f t="shared" si="210"/>
        <v>0</v>
      </c>
      <c r="BJ73" s="420">
        <f t="shared" si="211"/>
        <v>0</v>
      </c>
      <c r="BK73" s="420">
        <f t="shared" si="178"/>
        <v>0</v>
      </c>
      <c r="BL73" s="420">
        <f t="shared" si="179"/>
        <v>0</v>
      </c>
      <c r="BM73" s="413">
        <f t="shared" si="180"/>
        <v>0</v>
      </c>
      <c r="BN73" s="420">
        <f t="shared" si="181"/>
        <v>0</v>
      </c>
      <c r="BO73" s="420">
        <f t="shared" si="182"/>
        <v>0</v>
      </c>
      <c r="BP73" s="413">
        <f t="shared" si="183"/>
        <v>0</v>
      </c>
      <c r="BQ73" s="422">
        <f t="shared" si="184"/>
        <v>0</v>
      </c>
      <c r="BR73" s="422">
        <f t="shared" si="185"/>
        <v>0</v>
      </c>
      <c r="BS73" s="413">
        <f t="shared" si="186"/>
        <v>0</v>
      </c>
      <c r="BT73" s="420">
        <f t="shared" si="212"/>
        <v>0</v>
      </c>
      <c r="BU73" s="413">
        <f t="shared" si="213"/>
        <v>0</v>
      </c>
      <c r="BV73" s="420">
        <f t="shared" si="214"/>
        <v>0</v>
      </c>
      <c r="BW73" s="409">
        <f t="shared" si="215"/>
        <v>0</v>
      </c>
      <c r="BX73" s="420">
        <f t="shared" si="216"/>
        <v>0</v>
      </c>
      <c r="BY73" s="413">
        <f t="shared" si="217"/>
        <v>0</v>
      </c>
      <c r="BZ73" s="32" t="str">
        <f t="shared" si="121"/>
        <v/>
      </c>
      <c r="CA73">
        <f t="shared" si="218"/>
        <v>0</v>
      </c>
      <c r="CB73" s="32">
        <f t="shared" si="122"/>
        <v>0</v>
      </c>
      <c r="CC73">
        <f t="shared" si="187"/>
        <v>0</v>
      </c>
      <c r="CD73">
        <f t="shared" si="188"/>
        <v>0</v>
      </c>
      <c r="CE73">
        <f t="shared" si="189"/>
        <v>0</v>
      </c>
      <c r="CF73" s="29">
        <f t="shared" si="190"/>
        <v>0</v>
      </c>
      <c r="CG73" s="29">
        <f t="shared" si="191"/>
        <v>0</v>
      </c>
      <c r="CH73" s="29">
        <f t="shared" si="219"/>
        <v>0</v>
      </c>
      <c r="CI73" s="29">
        <f t="shared" si="192"/>
        <v>0</v>
      </c>
      <c r="CJ73" s="29">
        <f t="shared" si="193"/>
        <v>0</v>
      </c>
      <c r="CK73" s="458">
        <f t="shared" si="194"/>
        <v>0</v>
      </c>
      <c r="CL73" s="29">
        <f t="shared" si="220"/>
        <v>0</v>
      </c>
      <c r="CM73" s="29">
        <f t="shared" si="195"/>
        <v>0</v>
      </c>
      <c r="CN73" s="458">
        <f t="shared" si="196"/>
        <v>0</v>
      </c>
      <c r="CO73" s="29">
        <f t="shared" si="221"/>
        <v>0</v>
      </c>
      <c r="CP73" s="29">
        <f t="shared" si="197"/>
        <v>0</v>
      </c>
      <c r="CQ73" s="458">
        <f t="shared" si="198"/>
        <v>0</v>
      </c>
      <c r="CR73" s="29">
        <f t="shared" si="222"/>
        <v>0</v>
      </c>
      <c r="CS73" s="29">
        <f t="shared" si="223"/>
        <v>0</v>
      </c>
      <c r="CT73" s="29">
        <f t="shared" si="224"/>
        <v>0</v>
      </c>
      <c r="CU73" s="29">
        <f t="shared" si="225"/>
        <v>0</v>
      </c>
      <c r="CV73" s="458">
        <f t="shared" si="226"/>
        <v>0</v>
      </c>
      <c r="CW73" s="29">
        <f t="shared" si="227"/>
        <v>0</v>
      </c>
      <c r="CX73" s="29">
        <f t="shared" si="228"/>
        <v>0</v>
      </c>
      <c r="CY73" s="458">
        <f t="shared" si="229"/>
        <v>0</v>
      </c>
      <c r="CZ73" s="29">
        <f t="shared" si="230"/>
        <v>0</v>
      </c>
      <c r="DA73" s="29">
        <f t="shared" si="231"/>
        <v>0</v>
      </c>
      <c r="DB73" s="458">
        <f t="shared" si="232"/>
        <v>0</v>
      </c>
      <c r="DC73" s="29">
        <f t="shared" si="233"/>
        <v>0</v>
      </c>
    </row>
    <row r="74" spans="1:107">
      <c r="A74">
        <f t="shared" si="199"/>
        <v>71</v>
      </c>
      <c r="B74" s="33">
        <f t="shared" si="161"/>
        <v>0</v>
      </c>
      <c r="C74" s="357"/>
      <c r="D74" s="40"/>
      <c r="E74" s="48"/>
      <c r="F74" s="1"/>
      <c r="G74" s="208"/>
      <c r="H74" s="184"/>
      <c r="I74" s="184"/>
      <c r="J74" s="306"/>
      <c r="K74" s="184"/>
      <c r="L74" s="184"/>
      <c r="M74" s="201"/>
      <c r="N74" s="184"/>
      <c r="O74" s="184"/>
      <c r="P74" s="358"/>
      <c r="Q74" s="343">
        <f t="shared" si="102"/>
        <v>0</v>
      </c>
      <c r="R74" s="333">
        <f t="shared" si="103"/>
        <v>0</v>
      </c>
      <c r="S74" s="344">
        <f t="shared" si="104"/>
        <v>0</v>
      </c>
      <c r="T74" s="348">
        <f t="shared" si="111"/>
        <v>0</v>
      </c>
      <c r="U74" s="334">
        <f t="shared" si="112"/>
        <v>0</v>
      </c>
      <c r="V74" s="333">
        <f t="shared" si="113"/>
        <v>0</v>
      </c>
      <c r="W74" s="334">
        <f t="shared" si="114"/>
        <v>0</v>
      </c>
      <c r="X74" s="333">
        <f t="shared" si="115"/>
        <v>0</v>
      </c>
      <c r="Y74" s="403">
        <f t="shared" si="116"/>
        <v>0</v>
      </c>
      <c r="Z74" s="451">
        <f>IFERROR(VLOOKUP(C74,list!B$2:C$100,2,),)</f>
        <v>0</v>
      </c>
      <c r="AA74" s="451">
        <f>IFERROR(VLOOKUP(F74,list!G$1:H$60,2,),)</f>
        <v>0</v>
      </c>
      <c r="AB74" s="452">
        <f t="shared" si="200"/>
        <v>0</v>
      </c>
      <c r="AC74" s="453">
        <f t="shared" si="201"/>
        <v>0</v>
      </c>
      <c r="AD74" s="451">
        <f>IFERROR(VLOOKUP(AC74,list!I$2:J$12,2,),)</f>
        <v>0</v>
      </c>
      <c r="AE74" s="452">
        <f t="shared" si="202"/>
        <v>0</v>
      </c>
      <c r="AF74" s="451">
        <f t="shared" si="163"/>
        <v>0</v>
      </c>
      <c r="AG74" s="451">
        <f>IF(COUNTIF($C$4:C74,C74)&gt;1,0,1)</f>
        <v>1</v>
      </c>
      <c r="AH74" s="454">
        <f t="shared" si="98"/>
        <v>0</v>
      </c>
      <c r="AI74" s="451" t="str">
        <f t="shared" si="164"/>
        <v/>
      </c>
      <c r="AJ74" s="455" t="str">
        <f>IFERROR(VLOOKUP(AI74,list!A$1:B$100,2,),"")</f>
        <v/>
      </c>
      <c r="AK74" s="451">
        <f>IF(COUNTIF($AE$4:$AE74,$AE74)&gt;1,0,1)</f>
        <v>0</v>
      </c>
      <c r="AL74" s="451">
        <f t="shared" si="203"/>
        <v>0</v>
      </c>
      <c r="AM74" s="451" t="str">
        <f t="shared" si="165"/>
        <v/>
      </c>
      <c r="AN74" s="417">
        <f t="shared" si="204"/>
        <v>0</v>
      </c>
      <c r="AO74" s="420">
        <f t="shared" si="166"/>
        <v>0</v>
      </c>
      <c r="AP74" s="420">
        <f t="shared" si="167"/>
        <v>0</v>
      </c>
      <c r="AQ74" s="420">
        <f t="shared" si="168"/>
        <v>0</v>
      </c>
      <c r="AR74" s="420">
        <f t="shared" si="169"/>
        <v>0</v>
      </c>
      <c r="AS74" s="409">
        <f t="shared" si="170"/>
        <v>0</v>
      </c>
      <c r="AT74" s="422">
        <f t="shared" si="171"/>
        <v>0</v>
      </c>
      <c r="AU74" s="422">
        <f t="shared" si="172"/>
        <v>0</v>
      </c>
      <c r="AV74" s="409">
        <f t="shared" si="173"/>
        <v>0</v>
      </c>
      <c r="AW74" s="422">
        <f t="shared" si="174"/>
        <v>0</v>
      </c>
      <c r="AX74" s="422">
        <f t="shared" si="175"/>
        <v>0</v>
      </c>
      <c r="AY74" s="409">
        <f t="shared" si="176"/>
        <v>0</v>
      </c>
      <c r="AZ74" s="422">
        <f t="shared" si="205"/>
        <v>0</v>
      </c>
      <c r="BA74" s="422">
        <f t="shared" si="206"/>
        <v>0</v>
      </c>
      <c r="BB74" s="420">
        <f t="shared" si="99"/>
        <v>0</v>
      </c>
      <c r="BC74" s="413">
        <f t="shared" si="207"/>
        <v>0</v>
      </c>
      <c r="BD74" s="420">
        <f t="shared" si="100"/>
        <v>0</v>
      </c>
      <c r="BE74" s="409">
        <f t="shared" si="208"/>
        <v>0</v>
      </c>
      <c r="BF74" s="420">
        <f t="shared" si="101"/>
        <v>0</v>
      </c>
      <c r="BG74" s="409">
        <f t="shared" si="209"/>
        <v>0</v>
      </c>
      <c r="BH74" s="425" t="str">
        <f t="shared" si="177"/>
        <v/>
      </c>
      <c r="BI74" s="420">
        <f t="shared" si="210"/>
        <v>0</v>
      </c>
      <c r="BJ74" s="420">
        <f t="shared" si="211"/>
        <v>0</v>
      </c>
      <c r="BK74" s="420">
        <f t="shared" si="178"/>
        <v>0</v>
      </c>
      <c r="BL74" s="420">
        <f t="shared" si="179"/>
        <v>0</v>
      </c>
      <c r="BM74" s="413">
        <f t="shared" si="180"/>
        <v>0</v>
      </c>
      <c r="BN74" s="420">
        <f t="shared" si="181"/>
        <v>0</v>
      </c>
      <c r="BO74" s="420">
        <f t="shared" si="182"/>
        <v>0</v>
      </c>
      <c r="BP74" s="413">
        <f t="shared" si="183"/>
        <v>0</v>
      </c>
      <c r="BQ74" s="422">
        <f t="shared" si="184"/>
        <v>0</v>
      </c>
      <c r="BR74" s="422">
        <f t="shared" si="185"/>
        <v>0</v>
      </c>
      <c r="BS74" s="413">
        <f t="shared" si="186"/>
        <v>0</v>
      </c>
      <c r="BT74" s="420">
        <f t="shared" si="212"/>
        <v>0</v>
      </c>
      <c r="BU74" s="413">
        <f t="shared" si="213"/>
        <v>0</v>
      </c>
      <c r="BV74" s="420">
        <f t="shared" si="214"/>
        <v>0</v>
      </c>
      <c r="BW74" s="409">
        <f t="shared" si="215"/>
        <v>0</v>
      </c>
      <c r="BX74" s="420">
        <f t="shared" si="216"/>
        <v>0</v>
      </c>
      <c r="BY74" s="413">
        <f t="shared" si="217"/>
        <v>0</v>
      </c>
      <c r="BZ74" s="32" t="str">
        <f t="shared" si="121"/>
        <v/>
      </c>
      <c r="CA74">
        <f t="shared" si="218"/>
        <v>0</v>
      </c>
      <c r="CB74" s="32">
        <f t="shared" si="122"/>
        <v>0</v>
      </c>
      <c r="CC74">
        <f t="shared" si="187"/>
        <v>0</v>
      </c>
      <c r="CD74">
        <f t="shared" si="188"/>
        <v>0</v>
      </c>
      <c r="CE74">
        <f t="shared" si="189"/>
        <v>0</v>
      </c>
      <c r="CF74" s="29">
        <f t="shared" si="190"/>
        <v>0</v>
      </c>
      <c r="CG74" s="29">
        <f t="shared" si="191"/>
        <v>0</v>
      </c>
      <c r="CH74" s="29">
        <f t="shared" si="219"/>
        <v>0</v>
      </c>
      <c r="CI74" s="29">
        <f t="shared" si="192"/>
        <v>0</v>
      </c>
      <c r="CJ74" s="29">
        <f t="shared" si="193"/>
        <v>0</v>
      </c>
      <c r="CK74" s="458">
        <f t="shared" si="194"/>
        <v>0</v>
      </c>
      <c r="CL74" s="29">
        <f t="shared" si="220"/>
        <v>0</v>
      </c>
      <c r="CM74" s="29">
        <f t="shared" si="195"/>
        <v>0</v>
      </c>
      <c r="CN74" s="458">
        <f t="shared" si="196"/>
        <v>0</v>
      </c>
      <c r="CO74" s="29">
        <f t="shared" si="221"/>
        <v>0</v>
      </c>
      <c r="CP74" s="29">
        <f t="shared" si="197"/>
        <v>0</v>
      </c>
      <c r="CQ74" s="458">
        <f t="shared" si="198"/>
        <v>0</v>
      </c>
      <c r="CR74" s="29">
        <f t="shared" si="222"/>
        <v>0</v>
      </c>
      <c r="CS74" s="29">
        <f t="shared" si="223"/>
        <v>0</v>
      </c>
      <c r="CT74" s="29">
        <f t="shared" si="224"/>
        <v>0</v>
      </c>
      <c r="CU74" s="29">
        <f t="shared" si="225"/>
        <v>0</v>
      </c>
      <c r="CV74" s="458">
        <f t="shared" si="226"/>
        <v>0</v>
      </c>
      <c r="CW74" s="29">
        <f t="shared" si="227"/>
        <v>0</v>
      </c>
      <c r="CX74" s="29">
        <f t="shared" si="228"/>
        <v>0</v>
      </c>
      <c r="CY74" s="458">
        <f t="shared" si="229"/>
        <v>0</v>
      </c>
      <c r="CZ74" s="29">
        <f t="shared" si="230"/>
        <v>0</v>
      </c>
      <c r="DA74" s="29">
        <f t="shared" si="231"/>
        <v>0</v>
      </c>
      <c r="DB74" s="458">
        <f t="shared" si="232"/>
        <v>0</v>
      </c>
      <c r="DC74" s="29">
        <f t="shared" si="233"/>
        <v>0</v>
      </c>
    </row>
    <row r="75" spans="1:107">
      <c r="A75">
        <f t="shared" si="199"/>
        <v>72</v>
      </c>
      <c r="B75" s="33">
        <f t="shared" si="161"/>
        <v>0</v>
      </c>
      <c r="C75" s="357"/>
      <c r="D75" s="40"/>
      <c r="E75" s="48"/>
      <c r="F75" s="1"/>
      <c r="G75" s="208"/>
      <c r="H75" s="184"/>
      <c r="I75" s="184"/>
      <c r="J75" s="306"/>
      <c r="K75" s="184"/>
      <c r="L75" s="184"/>
      <c r="M75" s="201"/>
      <c r="N75" s="184"/>
      <c r="O75" s="184"/>
      <c r="P75" s="358"/>
      <c r="Q75" s="343">
        <f t="shared" si="102"/>
        <v>0</v>
      </c>
      <c r="R75" s="333">
        <f t="shared" si="103"/>
        <v>0</v>
      </c>
      <c r="S75" s="344">
        <f t="shared" si="104"/>
        <v>0</v>
      </c>
      <c r="T75" s="348">
        <f t="shared" si="111"/>
        <v>0</v>
      </c>
      <c r="U75" s="334">
        <f t="shared" si="112"/>
        <v>0</v>
      </c>
      <c r="V75" s="333">
        <f t="shared" si="113"/>
        <v>0</v>
      </c>
      <c r="W75" s="334">
        <f t="shared" si="114"/>
        <v>0</v>
      </c>
      <c r="X75" s="333">
        <f t="shared" si="115"/>
        <v>0</v>
      </c>
      <c r="Y75" s="403">
        <f t="shared" si="116"/>
        <v>0</v>
      </c>
      <c r="Z75" s="451">
        <f>IFERROR(VLOOKUP(C75,list!B$2:C$100,2,),)</f>
        <v>0</v>
      </c>
      <c r="AA75" s="451">
        <f>IFERROR(VLOOKUP(F75,list!G$1:H$60,2,),)</f>
        <v>0</v>
      </c>
      <c r="AB75" s="452">
        <f t="shared" si="200"/>
        <v>0</v>
      </c>
      <c r="AC75" s="453">
        <f t="shared" si="201"/>
        <v>0</v>
      </c>
      <c r="AD75" s="451">
        <f>IFERROR(VLOOKUP(AC75,list!I$2:J$12,2,),)</f>
        <v>0</v>
      </c>
      <c r="AE75" s="452">
        <f t="shared" si="202"/>
        <v>0</v>
      </c>
      <c r="AF75" s="451">
        <f t="shared" si="163"/>
        <v>0</v>
      </c>
      <c r="AG75" s="451">
        <f>IF(COUNTIF($C$4:C75,C75)&gt;1,0,1)</f>
        <v>1</v>
      </c>
      <c r="AH75" s="454">
        <f t="shared" si="98"/>
        <v>0</v>
      </c>
      <c r="AI75" s="451" t="str">
        <f t="shared" si="164"/>
        <v/>
      </c>
      <c r="AJ75" s="455" t="str">
        <f>IFERROR(VLOOKUP(AI75,list!A$1:B$100,2,),"")</f>
        <v/>
      </c>
      <c r="AK75" s="451">
        <f>IF(COUNTIF($AE$4:$AE75,$AE75)&gt;1,0,1)</f>
        <v>0</v>
      </c>
      <c r="AL75" s="451">
        <f t="shared" si="203"/>
        <v>0</v>
      </c>
      <c r="AM75" s="451" t="str">
        <f t="shared" si="165"/>
        <v/>
      </c>
      <c r="AN75" s="417">
        <f t="shared" si="204"/>
        <v>0</v>
      </c>
      <c r="AO75" s="420">
        <f t="shared" si="166"/>
        <v>0</v>
      </c>
      <c r="AP75" s="420">
        <f t="shared" si="167"/>
        <v>0</v>
      </c>
      <c r="AQ75" s="420">
        <f t="shared" si="168"/>
        <v>0</v>
      </c>
      <c r="AR75" s="420">
        <f t="shared" si="169"/>
        <v>0</v>
      </c>
      <c r="AS75" s="409">
        <f t="shared" si="170"/>
        <v>0</v>
      </c>
      <c r="AT75" s="422">
        <f t="shared" si="171"/>
        <v>0</v>
      </c>
      <c r="AU75" s="422">
        <f t="shared" si="172"/>
        <v>0</v>
      </c>
      <c r="AV75" s="409">
        <f t="shared" si="173"/>
        <v>0</v>
      </c>
      <c r="AW75" s="422">
        <f t="shared" si="174"/>
        <v>0</v>
      </c>
      <c r="AX75" s="422">
        <f t="shared" si="175"/>
        <v>0</v>
      </c>
      <c r="AY75" s="409">
        <f t="shared" si="176"/>
        <v>0</v>
      </c>
      <c r="AZ75" s="422">
        <f t="shared" si="205"/>
        <v>0</v>
      </c>
      <c r="BA75" s="422">
        <f t="shared" si="206"/>
        <v>0</v>
      </c>
      <c r="BB75" s="420">
        <f t="shared" si="99"/>
        <v>0</v>
      </c>
      <c r="BC75" s="413">
        <f t="shared" si="207"/>
        <v>0</v>
      </c>
      <c r="BD75" s="420">
        <f t="shared" si="100"/>
        <v>0</v>
      </c>
      <c r="BE75" s="409">
        <f t="shared" si="208"/>
        <v>0</v>
      </c>
      <c r="BF75" s="420">
        <f t="shared" si="101"/>
        <v>0</v>
      </c>
      <c r="BG75" s="409">
        <f t="shared" si="209"/>
        <v>0</v>
      </c>
      <c r="BH75" s="425" t="str">
        <f t="shared" si="177"/>
        <v/>
      </c>
      <c r="BI75" s="420">
        <f t="shared" si="210"/>
        <v>0</v>
      </c>
      <c r="BJ75" s="420">
        <f t="shared" si="211"/>
        <v>0</v>
      </c>
      <c r="BK75" s="420">
        <f t="shared" si="178"/>
        <v>0</v>
      </c>
      <c r="BL75" s="420">
        <f t="shared" si="179"/>
        <v>0</v>
      </c>
      <c r="BM75" s="413">
        <f t="shared" si="180"/>
        <v>0</v>
      </c>
      <c r="BN75" s="420">
        <f t="shared" si="181"/>
        <v>0</v>
      </c>
      <c r="BO75" s="420">
        <f t="shared" si="182"/>
        <v>0</v>
      </c>
      <c r="BP75" s="413">
        <f t="shared" si="183"/>
        <v>0</v>
      </c>
      <c r="BQ75" s="422">
        <f t="shared" si="184"/>
        <v>0</v>
      </c>
      <c r="BR75" s="422">
        <f t="shared" si="185"/>
        <v>0</v>
      </c>
      <c r="BS75" s="413">
        <f t="shared" si="186"/>
        <v>0</v>
      </c>
      <c r="BT75" s="420">
        <f t="shared" si="212"/>
        <v>0</v>
      </c>
      <c r="BU75" s="413">
        <f t="shared" si="213"/>
        <v>0</v>
      </c>
      <c r="BV75" s="420">
        <f t="shared" si="214"/>
        <v>0</v>
      </c>
      <c r="BW75" s="409">
        <f t="shared" si="215"/>
        <v>0</v>
      </c>
      <c r="BX75" s="420">
        <f t="shared" si="216"/>
        <v>0</v>
      </c>
      <c r="BY75" s="413">
        <f t="shared" si="217"/>
        <v>0</v>
      </c>
      <c r="BZ75" s="32" t="str">
        <f t="shared" si="121"/>
        <v/>
      </c>
      <c r="CA75">
        <f t="shared" si="218"/>
        <v>0</v>
      </c>
      <c r="CB75" s="32">
        <f t="shared" si="122"/>
        <v>0</v>
      </c>
      <c r="CC75">
        <f t="shared" si="187"/>
        <v>0</v>
      </c>
      <c r="CD75">
        <f t="shared" si="188"/>
        <v>0</v>
      </c>
      <c r="CE75">
        <f t="shared" si="189"/>
        <v>0</v>
      </c>
      <c r="CF75" s="29">
        <f t="shared" si="190"/>
        <v>0</v>
      </c>
      <c r="CG75" s="29">
        <f t="shared" si="191"/>
        <v>0</v>
      </c>
      <c r="CH75" s="29">
        <f t="shared" si="219"/>
        <v>0</v>
      </c>
      <c r="CI75" s="29">
        <f t="shared" si="192"/>
        <v>0</v>
      </c>
      <c r="CJ75" s="29">
        <f t="shared" si="193"/>
        <v>0</v>
      </c>
      <c r="CK75" s="458">
        <f t="shared" si="194"/>
        <v>0</v>
      </c>
      <c r="CL75" s="29">
        <f t="shared" si="220"/>
        <v>0</v>
      </c>
      <c r="CM75" s="29">
        <f t="shared" si="195"/>
        <v>0</v>
      </c>
      <c r="CN75" s="458">
        <f t="shared" si="196"/>
        <v>0</v>
      </c>
      <c r="CO75" s="29">
        <f t="shared" si="221"/>
        <v>0</v>
      </c>
      <c r="CP75" s="29">
        <f t="shared" si="197"/>
        <v>0</v>
      </c>
      <c r="CQ75" s="458">
        <f t="shared" si="198"/>
        <v>0</v>
      </c>
      <c r="CR75" s="29">
        <f t="shared" si="222"/>
        <v>0</v>
      </c>
      <c r="CS75" s="29">
        <f t="shared" si="223"/>
        <v>0</v>
      </c>
      <c r="CT75" s="29">
        <f t="shared" si="224"/>
        <v>0</v>
      </c>
      <c r="CU75" s="29">
        <f t="shared" si="225"/>
        <v>0</v>
      </c>
      <c r="CV75" s="458">
        <f t="shared" si="226"/>
        <v>0</v>
      </c>
      <c r="CW75" s="29">
        <f t="shared" si="227"/>
        <v>0</v>
      </c>
      <c r="CX75" s="29">
        <f t="shared" si="228"/>
        <v>0</v>
      </c>
      <c r="CY75" s="458">
        <f t="shared" si="229"/>
        <v>0</v>
      </c>
      <c r="CZ75" s="29">
        <f t="shared" si="230"/>
        <v>0</v>
      </c>
      <c r="DA75" s="29">
        <f t="shared" si="231"/>
        <v>0</v>
      </c>
      <c r="DB75" s="458">
        <f t="shared" si="232"/>
        <v>0</v>
      </c>
      <c r="DC75" s="29">
        <f t="shared" si="233"/>
        <v>0</v>
      </c>
    </row>
    <row r="76" spans="1:107">
      <c r="A76">
        <f t="shared" si="199"/>
        <v>73</v>
      </c>
      <c r="B76" s="33">
        <f t="shared" si="161"/>
        <v>0</v>
      </c>
      <c r="C76" s="357"/>
      <c r="D76" s="40"/>
      <c r="E76" s="48"/>
      <c r="F76" s="1"/>
      <c r="G76" s="208"/>
      <c r="H76" s="184"/>
      <c r="I76" s="184"/>
      <c r="J76" s="306"/>
      <c r="K76" s="184"/>
      <c r="L76" s="184"/>
      <c r="M76" s="201"/>
      <c r="N76" s="184"/>
      <c r="O76" s="184"/>
      <c r="P76" s="358"/>
      <c r="Q76" s="343">
        <f t="shared" si="102"/>
        <v>0</v>
      </c>
      <c r="R76" s="333">
        <f t="shared" si="103"/>
        <v>0</v>
      </c>
      <c r="S76" s="344">
        <f t="shared" si="104"/>
        <v>0</v>
      </c>
      <c r="T76" s="348">
        <f t="shared" si="111"/>
        <v>0</v>
      </c>
      <c r="U76" s="334">
        <f t="shared" si="112"/>
        <v>0</v>
      </c>
      <c r="V76" s="333">
        <f t="shared" si="113"/>
        <v>0</v>
      </c>
      <c r="W76" s="334">
        <f t="shared" si="114"/>
        <v>0</v>
      </c>
      <c r="X76" s="333">
        <f t="shared" si="115"/>
        <v>0</v>
      </c>
      <c r="Y76" s="403">
        <f t="shared" si="116"/>
        <v>0</v>
      </c>
      <c r="Z76" s="451">
        <f>IFERROR(VLOOKUP(C76,list!B$2:C$100,2,),)</f>
        <v>0</v>
      </c>
      <c r="AA76" s="451">
        <f>IFERROR(VLOOKUP(F76,list!G$1:H$60,2,),)</f>
        <v>0</v>
      </c>
      <c r="AB76" s="452">
        <f t="shared" si="200"/>
        <v>0</v>
      </c>
      <c r="AC76" s="453">
        <f t="shared" si="201"/>
        <v>0</v>
      </c>
      <c r="AD76" s="451">
        <f>IFERROR(VLOOKUP(AC76,list!I$2:J$12,2,),)</f>
        <v>0</v>
      </c>
      <c r="AE76" s="452">
        <f t="shared" si="202"/>
        <v>0</v>
      </c>
      <c r="AF76" s="451">
        <f t="shared" si="163"/>
        <v>0</v>
      </c>
      <c r="AG76" s="451">
        <f>IF(COUNTIF($C$4:C76,C76)&gt;1,0,1)</f>
        <v>1</v>
      </c>
      <c r="AH76" s="454">
        <f t="shared" ref="AH76:AH139" si="234">IF(AG76&gt;0,Z76,)</f>
        <v>0</v>
      </c>
      <c r="AI76" s="451" t="str">
        <f t="shared" si="164"/>
        <v/>
      </c>
      <c r="AJ76" s="455" t="str">
        <f>IFERROR(VLOOKUP(AI76,list!A$1:B$100,2,),"")</f>
        <v/>
      </c>
      <c r="AK76" s="451">
        <f>IF(COUNTIF($AE$4:$AE76,$AE76)&gt;1,0,1)</f>
        <v>0</v>
      </c>
      <c r="AL76" s="451">
        <f t="shared" si="203"/>
        <v>0</v>
      </c>
      <c r="AM76" s="451" t="str">
        <f t="shared" si="165"/>
        <v/>
      </c>
      <c r="AN76" s="417">
        <f t="shared" si="204"/>
        <v>0</v>
      </c>
      <c r="AO76" s="420">
        <f t="shared" si="166"/>
        <v>0</v>
      </c>
      <c r="AP76" s="420">
        <f t="shared" si="167"/>
        <v>0</v>
      </c>
      <c r="AQ76" s="420">
        <f t="shared" si="168"/>
        <v>0</v>
      </c>
      <c r="AR76" s="420">
        <f t="shared" si="169"/>
        <v>0</v>
      </c>
      <c r="AS76" s="409">
        <f t="shared" si="170"/>
        <v>0</v>
      </c>
      <c r="AT76" s="422">
        <f t="shared" si="171"/>
        <v>0</v>
      </c>
      <c r="AU76" s="422">
        <f t="shared" si="172"/>
        <v>0</v>
      </c>
      <c r="AV76" s="409">
        <f t="shared" si="173"/>
        <v>0</v>
      </c>
      <c r="AW76" s="422">
        <f t="shared" si="174"/>
        <v>0</v>
      </c>
      <c r="AX76" s="422">
        <f t="shared" si="175"/>
        <v>0</v>
      </c>
      <c r="AY76" s="409">
        <f t="shared" si="176"/>
        <v>0</v>
      </c>
      <c r="AZ76" s="422">
        <f t="shared" si="205"/>
        <v>0</v>
      </c>
      <c r="BA76" s="422">
        <f t="shared" si="206"/>
        <v>0</v>
      </c>
      <c r="BB76" s="420">
        <f t="shared" ref="BB76:BB139" si="235">IFERROR(AR76/AS76,)</f>
        <v>0</v>
      </c>
      <c r="BC76" s="413">
        <f t="shared" si="207"/>
        <v>0</v>
      </c>
      <c r="BD76" s="420">
        <f t="shared" ref="BD76:BD139" si="236">IFERROR(AU76/AV76,)</f>
        <v>0</v>
      </c>
      <c r="BE76" s="409">
        <f t="shared" si="208"/>
        <v>0</v>
      </c>
      <c r="BF76" s="420">
        <f t="shared" ref="BF76:BF139" si="237">IFERROR(AX76/AY76,)</f>
        <v>0</v>
      </c>
      <c r="BG76" s="409">
        <f t="shared" si="209"/>
        <v>0</v>
      </c>
      <c r="BH76" s="425" t="str">
        <f t="shared" si="177"/>
        <v/>
      </c>
      <c r="BI76" s="420">
        <f t="shared" si="210"/>
        <v>0</v>
      </c>
      <c r="BJ76" s="420">
        <f t="shared" si="211"/>
        <v>0</v>
      </c>
      <c r="BK76" s="420">
        <f t="shared" si="178"/>
        <v>0</v>
      </c>
      <c r="BL76" s="420">
        <f t="shared" si="179"/>
        <v>0</v>
      </c>
      <c r="BM76" s="413">
        <f t="shared" si="180"/>
        <v>0</v>
      </c>
      <c r="BN76" s="420">
        <f t="shared" si="181"/>
        <v>0</v>
      </c>
      <c r="BO76" s="420">
        <f t="shared" si="182"/>
        <v>0</v>
      </c>
      <c r="BP76" s="413">
        <f t="shared" si="183"/>
        <v>0</v>
      </c>
      <c r="BQ76" s="422">
        <f t="shared" si="184"/>
        <v>0</v>
      </c>
      <c r="BR76" s="422">
        <f t="shared" si="185"/>
        <v>0</v>
      </c>
      <c r="BS76" s="413">
        <f t="shared" si="186"/>
        <v>0</v>
      </c>
      <c r="BT76" s="420">
        <f t="shared" si="212"/>
        <v>0</v>
      </c>
      <c r="BU76" s="413">
        <f t="shared" si="213"/>
        <v>0</v>
      </c>
      <c r="BV76" s="420">
        <f t="shared" si="214"/>
        <v>0</v>
      </c>
      <c r="BW76" s="409">
        <f t="shared" si="215"/>
        <v>0</v>
      </c>
      <c r="BX76" s="420">
        <f t="shared" si="216"/>
        <v>0</v>
      </c>
      <c r="BY76" s="413">
        <f t="shared" si="217"/>
        <v>0</v>
      </c>
      <c r="BZ76" s="32" t="str">
        <f t="shared" si="121"/>
        <v/>
      </c>
      <c r="CA76">
        <f t="shared" si="218"/>
        <v>0</v>
      </c>
      <c r="CB76" s="32">
        <f t="shared" si="122"/>
        <v>0</v>
      </c>
      <c r="CC76">
        <f t="shared" si="187"/>
        <v>0</v>
      </c>
      <c r="CD76">
        <f t="shared" si="188"/>
        <v>0</v>
      </c>
      <c r="CE76">
        <f t="shared" si="189"/>
        <v>0</v>
      </c>
      <c r="CF76" s="29">
        <f t="shared" si="190"/>
        <v>0</v>
      </c>
      <c r="CG76" s="29">
        <f t="shared" si="191"/>
        <v>0</v>
      </c>
      <c r="CH76" s="29">
        <f t="shared" si="219"/>
        <v>0</v>
      </c>
      <c r="CI76" s="29">
        <f t="shared" si="192"/>
        <v>0</v>
      </c>
      <c r="CJ76" s="29">
        <f t="shared" si="193"/>
        <v>0</v>
      </c>
      <c r="CK76" s="458">
        <f t="shared" si="194"/>
        <v>0</v>
      </c>
      <c r="CL76" s="29">
        <f t="shared" si="220"/>
        <v>0</v>
      </c>
      <c r="CM76" s="29">
        <f t="shared" si="195"/>
        <v>0</v>
      </c>
      <c r="CN76" s="458">
        <f t="shared" si="196"/>
        <v>0</v>
      </c>
      <c r="CO76" s="29">
        <f t="shared" si="221"/>
        <v>0</v>
      </c>
      <c r="CP76" s="29">
        <f t="shared" si="197"/>
        <v>0</v>
      </c>
      <c r="CQ76" s="458">
        <f t="shared" si="198"/>
        <v>0</v>
      </c>
      <c r="CR76" s="29">
        <f t="shared" si="222"/>
        <v>0</v>
      </c>
      <c r="CS76" s="29">
        <f t="shared" si="223"/>
        <v>0</v>
      </c>
      <c r="CT76" s="29">
        <f t="shared" si="224"/>
        <v>0</v>
      </c>
      <c r="CU76" s="29">
        <f t="shared" si="225"/>
        <v>0</v>
      </c>
      <c r="CV76" s="458">
        <f t="shared" si="226"/>
        <v>0</v>
      </c>
      <c r="CW76" s="29">
        <f t="shared" si="227"/>
        <v>0</v>
      </c>
      <c r="CX76" s="29">
        <f t="shared" si="228"/>
        <v>0</v>
      </c>
      <c r="CY76" s="458">
        <f t="shared" si="229"/>
        <v>0</v>
      </c>
      <c r="CZ76" s="29">
        <f t="shared" si="230"/>
        <v>0</v>
      </c>
      <c r="DA76" s="29">
        <f t="shared" si="231"/>
        <v>0</v>
      </c>
      <c r="DB76" s="458">
        <f t="shared" si="232"/>
        <v>0</v>
      </c>
      <c r="DC76" s="29">
        <f t="shared" si="233"/>
        <v>0</v>
      </c>
    </row>
    <row r="77" spans="1:107">
      <c r="A77">
        <f t="shared" si="199"/>
        <v>74</v>
      </c>
      <c r="B77" s="33">
        <f t="shared" si="161"/>
        <v>0</v>
      </c>
      <c r="C77" s="357"/>
      <c r="D77" s="40"/>
      <c r="E77" s="48"/>
      <c r="F77" s="1"/>
      <c r="G77" s="208"/>
      <c r="H77" s="184"/>
      <c r="I77" s="184"/>
      <c r="J77" s="306"/>
      <c r="K77" s="184"/>
      <c r="L77" s="184"/>
      <c r="M77" s="201"/>
      <c r="N77" s="184"/>
      <c r="O77" s="184"/>
      <c r="P77" s="358"/>
      <c r="Q77" s="343">
        <f t="shared" si="102"/>
        <v>0</v>
      </c>
      <c r="R77" s="333">
        <f t="shared" si="103"/>
        <v>0</v>
      </c>
      <c r="S77" s="344">
        <f t="shared" si="104"/>
        <v>0</v>
      </c>
      <c r="T77" s="348">
        <f t="shared" si="111"/>
        <v>0</v>
      </c>
      <c r="U77" s="334">
        <f t="shared" si="112"/>
        <v>0</v>
      </c>
      <c r="V77" s="333">
        <f t="shared" si="113"/>
        <v>0</v>
      </c>
      <c r="W77" s="334">
        <f t="shared" si="114"/>
        <v>0</v>
      </c>
      <c r="X77" s="333">
        <f t="shared" si="115"/>
        <v>0</v>
      </c>
      <c r="Y77" s="403">
        <f t="shared" si="116"/>
        <v>0</v>
      </c>
      <c r="Z77" s="451">
        <f>IFERROR(VLOOKUP(C77,list!B$2:C$100,2,),)</f>
        <v>0</v>
      </c>
      <c r="AA77" s="451">
        <f>IFERROR(VLOOKUP(F77,list!G$1:H$60,2,),)</f>
        <v>0</v>
      </c>
      <c r="AB77" s="452">
        <f t="shared" si="200"/>
        <v>0</v>
      </c>
      <c r="AC77" s="453">
        <f t="shared" si="201"/>
        <v>0</v>
      </c>
      <c r="AD77" s="451">
        <f>IFERROR(VLOOKUP(AC77,list!I$2:J$12,2,),)</f>
        <v>0</v>
      </c>
      <c r="AE77" s="452">
        <f t="shared" si="202"/>
        <v>0</v>
      </c>
      <c r="AF77" s="451">
        <f t="shared" si="163"/>
        <v>0</v>
      </c>
      <c r="AG77" s="451">
        <f>IF(COUNTIF($C$4:C77,C77)&gt;1,0,1)</f>
        <v>1</v>
      </c>
      <c r="AH77" s="454">
        <f t="shared" si="234"/>
        <v>0</v>
      </c>
      <c r="AI77" s="451" t="str">
        <f t="shared" si="164"/>
        <v/>
      </c>
      <c r="AJ77" s="455" t="str">
        <f>IFERROR(VLOOKUP(AI77,list!A$1:B$100,2,),"")</f>
        <v/>
      </c>
      <c r="AK77" s="451">
        <f>IF(COUNTIF($AE$4:$AE77,$AE77)&gt;1,0,1)</f>
        <v>0</v>
      </c>
      <c r="AL77" s="451">
        <f t="shared" si="203"/>
        <v>0</v>
      </c>
      <c r="AM77" s="451" t="str">
        <f t="shared" si="165"/>
        <v/>
      </c>
      <c r="AN77" s="417">
        <f t="shared" si="204"/>
        <v>0</v>
      </c>
      <c r="AO77" s="420">
        <f t="shared" si="166"/>
        <v>0</v>
      </c>
      <c r="AP77" s="420">
        <f t="shared" si="167"/>
        <v>0</v>
      </c>
      <c r="AQ77" s="420">
        <f t="shared" si="168"/>
        <v>0</v>
      </c>
      <c r="AR77" s="420">
        <f t="shared" si="169"/>
        <v>0</v>
      </c>
      <c r="AS77" s="409">
        <f t="shared" si="170"/>
        <v>0</v>
      </c>
      <c r="AT77" s="422">
        <f t="shared" si="171"/>
        <v>0</v>
      </c>
      <c r="AU77" s="422">
        <f t="shared" si="172"/>
        <v>0</v>
      </c>
      <c r="AV77" s="409">
        <f t="shared" si="173"/>
        <v>0</v>
      </c>
      <c r="AW77" s="422">
        <f t="shared" si="174"/>
        <v>0</v>
      </c>
      <c r="AX77" s="422">
        <f t="shared" si="175"/>
        <v>0</v>
      </c>
      <c r="AY77" s="409">
        <f t="shared" si="176"/>
        <v>0</v>
      </c>
      <c r="AZ77" s="422">
        <f t="shared" si="205"/>
        <v>0</v>
      </c>
      <c r="BA77" s="422">
        <f t="shared" si="206"/>
        <v>0</v>
      </c>
      <c r="BB77" s="420">
        <f t="shared" si="235"/>
        <v>0</v>
      </c>
      <c r="BC77" s="413">
        <f t="shared" si="207"/>
        <v>0</v>
      </c>
      <c r="BD77" s="420">
        <f t="shared" si="236"/>
        <v>0</v>
      </c>
      <c r="BE77" s="409">
        <f t="shared" si="208"/>
        <v>0</v>
      </c>
      <c r="BF77" s="420">
        <f t="shared" si="237"/>
        <v>0</v>
      </c>
      <c r="BG77" s="409">
        <f t="shared" si="209"/>
        <v>0</v>
      </c>
      <c r="BH77" s="425" t="str">
        <f t="shared" si="177"/>
        <v/>
      </c>
      <c r="BI77" s="420">
        <f t="shared" si="210"/>
        <v>0</v>
      </c>
      <c r="BJ77" s="420">
        <f t="shared" si="211"/>
        <v>0</v>
      </c>
      <c r="BK77" s="420">
        <f t="shared" si="178"/>
        <v>0</v>
      </c>
      <c r="BL77" s="420">
        <f t="shared" si="179"/>
        <v>0</v>
      </c>
      <c r="BM77" s="413">
        <f t="shared" si="180"/>
        <v>0</v>
      </c>
      <c r="BN77" s="420">
        <f t="shared" si="181"/>
        <v>0</v>
      </c>
      <c r="BO77" s="420">
        <f t="shared" si="182"/>
        <v>0</v>
      </c>
      <c r="BP77" s="413">
        <f t="shared" si="183"/>
        <v>0</v>
      </c>
      <c r="BQ77" s="422">
        <f t="shared" si="184"/>
        <v>0</v>
      </c>
      <c r="BR77" s="422">
        <f t="shared" si="185"/>
        <v>0</v>
      </c>
      <c r="BS77" s="413">
        <f t="shared" si="186"/>
        <v>0</v>
      </c>
      <c r="BT77" s="420">
        <f t="shared" si="212"/>
        <v>0</v>
      </c>
      <c r="BU77" s="413">
        <f t="shared" si="213"/>
        <v>0</v>
      </c>
      <c r="BV77" s="420">
        <f t="shared" si="214"/>
        <v>0</v>
      </c>
      <c r="BW77" s="409">
        <f t="shared" si="215"/>
        <v>0</v>
      </c>
      <c r="BX77" s="420">
        <f t="shared" si="216"/>
        <v>0</v>
      </c>
      <c r="BY77" s="413">
        <f t="shared" si="217"/>
        <v>0</v>
      </c>
      <c r="BZ77" s="32" t="str">
        <f t="shared" si="121"/>
        <v/>
      </c>
      <c r="CA77">
        <f t="shared" si="218"/>
        <v>0</v>
      </c>
      <c r="CB77" s="32">
        <f t="shared" si="122"/>
        <v>0</v>
      </c>
      <c r="CC77">
        <f t="shared" si="187"/>
        <v>0</v>
      </c>
      <c r="CD77">
        <f t="shared" si="188"/>
        <v>0</v>
      </c>
      <c r="CE77">
        <f t="shared" si="189"/>
        <v>0</v>
      </c>
      <c r="CF77" s="29">
        <f t="shared" si="190"/>
        <v>0</v>
      </c>
      <c r="CG77" s="29">
        <f t="shared" si="191"/>
        <v>0</v>
      </c>
      <c r="CH77" s="29">
        <f t="shared" si="219"/>
        <v>0</v>
      </c>
      <c r="CI77" s="29">
        <f t="shared" si="192"/>
        <v>0</v>
      </c>
      <c r="CJ77" s="29">
        <f t="shared" si="193"/>
        <v>0</v>
      </c>
      <c r="CK77" s="458">
        <f t="shared" si="194"/>
        <v>0</v>
      </c>
      <c r="CL77" s="29">
        <f t="shared" si="220"/>
        <v>0</v>
      </c>
      <c r="CM77" s="29">
        <f t="shared" si="195"/>
        <v>0</v>
      </c>
      <c r="CN77" s="458">
        <f t="shared" si="196"/>
        <v>0</v>
      </c>
      <c r="CO77" s="29">
        <f t="shared" si="221"/>
        <v>0</v>
      </c>
      <c r="CP77" s="29">
        <f t="shared" si="197"/>
        <v>0</v>
      </c>
      <c r="CQ77" s="458">
        <f t="shared" si="198"/>
        <v>0</v>
      </c>
      <c r="CR77" s="29">
        <f t="shared" si="222"/>
        <v>0</v>
      </c>
      <c r="CS77" s="29">
        <f t="shared" si="223"/>
        <v>0</v>
      </c>
      <c r="CT77" s="29">
        <f t="shared" si="224"/>
        <v>0</v>
      </c>
      <c r="CU77" s="29">
        <f t="shared" si="225"/>
        <v>0</v>
      </c>
      <c r="CV77" s="458">
        <f t="shared" si="226"/>
        <v>0</v>
      </c>
      <c r="CW77" s="29">
        <f t="shared" si="227"/>
        <v>0</v>
      </c>
      <c r="CX77" s="29">
        <f t="shared" si="228"/>
        <v>0</v>
      </c>
      <c r="CY77" s="458">
        <f t="shared" si="229"/>
        <v>0</v>
      </c>
      <c r="CZ77" s="29">
        <f t="shared" si="230"/>
        <v>0</v>
      </c>
      <c r="DA77" s="29">
        <f t="shared" si="231"/>
        <v>0</v>
      </c>
      <c r="DB77" s="458">
        <f t="shared" si="232"/>
        <v>0</v>
      </c>
      <c r="DC77" s="29">
        <f t="shared" si="233"/>
        <v>0</v>
      </c>
    </row>
    <row r="78" spans="1:107">
      <c r="A78">
        <f t="shared" si="199"/>
        <v>75</v>
      </c>
      <c r="B78" s="33">
        <f t="shared" si="161"/>
        <v>0</v>
      </c>
      <c r="C78" s="357"/>
      <c r="D78" s="40"/>
      <c r="E78" s="48"/>
      <c r="F78" s="1"/>
      <c r="G78" s="208"/>
      <c r="H78" s="184"/>
      <c r="I78" s="184"/>
      <c r="J78" s="306"/>
      <c r="K78" s="184"/>
      <c r="L78" s="184"/>
      <c r="M78" s="201"/>
      <c r="N78" s="184"/>
      <c r="O78" s="184"/>
      <c r="P78" s="358"/>
      <c r="Q78" s="343">
        <f t="shared" si="102"/>
        <v>0</v>
      </c>
      <c r="R78" s="333">
        <f t="shared" si="103"/>
        <v>0</v>
      </c>
      <c r="S78" s="344">
        <f t="shared" si="104"/>
        <v>0</v>
      </c>
      <c r="T78" s="348">
        <f t="shared" si="111"/>
        <v>0</v>
      </c>
      <c r="U78" s="334">
        <f t="shared" si="112"/>
        <v>0</v>
      </c>
      <c r="V78" s="333">
        <f t="shared" si="113"/>
        <v>0</v>
      </c>
      <c r="W78" s="334">
        <f t="shared" si="114"/>
        <v>0</v>
      </c>
      <c r="X78" s="333">
        <f t="shared" si="115"/>
        <v>0</v>
      </c>
      <c r="Y78" s="403">
        <f t="shared" si="116"/>
        <v>0</v>
      </c>
      <c r="Z78" s="451">
        <f>IFERROR(VLOOKUP(C78,list!B$2:C$100,2,),)</f>
        <v>0</v>
      </c>
      <c r="AA78" s="451">
        <f>IFERROR(VLOOKUP(F78,list!G$1:H$60,2,),)</f>
        <v>0</v>
      </c>
      <c r="AB78" s="452">
        <f t="shared" si="200"/>
        <v>0</v>
      </c>
      <c r="AC78" s="453">
        <f t="shared" si="201"/>
        <v>0</v>
      </c>
      <c r="AD78" s="451">
        <f>IFERROR(VLOOKUP(AC78,list!I$2:J$12,2,),)</f>
        <v>0</v>
      </c>
      <c r="AE78" s="452">
        <f t="shared" si="202"/>
        <v>0</v>
      </c>
      <c r="AF78" s="451">
        <f t="shared" si="163"/>
        <v>0</v>
      </c>
      <c r="AG78" s="451">
        <f>IF(COUNTIF($C$4:C78,C78)&gt;1,0,1)</f>
        <v>1</v>
      </c>
      <c r="AH78" s="454">
        <f t="shared" si="234"/>
        <v>0</v>
      </c>
      <c r="AI78" s="451" t="str">
        <f t="shared" si="164"/>
        <v/>
      </c>
      <c r="AJ78" s="455" t="str">
        <f>IFERROR(VLOOKUP(AI78,list!A$1:B$100,2,),"")</f>
        <v/>
      </c>
      <c r="AK78" s="451">
        <f>IF(COUNTIF($AE$4:$AE78,$AE78)&gt;1,0,1)</f>
        <v>0</v>
      </c>
      <c r="AL78" s="451">
        <f t="shared" si="203"/>
        <v>0</v>
      </c>
      <c r="AM78" s="451" t="str">
        <f t="shared" si="165"/>
        <v/>
      </c>
      <c r="AN78" s="417">
        <f t="shared" si="204"/>
        <v>0</v>
      </c>
      <c r="AO78" s="420">
        <f t="shared" si="166"/>
        <v>0</v>
      </c>
      <c r="AP78" s="420">
        <f t="shared" si="167"/>
        <v>0</v>
      </c>
      <c r="AQ78" s="420">
        <f t="shared" si="168"/>
        <v>0</v>
      </c>
      <c r="AR78" s="420">
        <f t="shared" si="169"/>
        <v>0</v>
      </c>
      <c r="AS78" s="409">
        <f t="shared" si="170"/>
        <v>0</v>
      </c>
      <c r="AT78" s="422">
        <f t="shared" si="171"/>
        <v>0</v>
      </c>
      <c r="AU78" s="422">
        <f t="shared" si="172"/>
        <v>0</v>
      </c>
      <c r="AV78" s="409">
        <f t="shared" si="173"/>
        <v>0</v>
      </c>
      <c r="AW78" s="422">
        <f t="shared" si="174"/>
        <v>0</v>
      </c>
      <c r="AX78" s="422">
        <f t="shared" si="175"/>
        <v>0</v>
      </c>
      <c r="AY78" s="409">
        <f t="shared" si="176"/>
        <v>0</v>
      </c>
      <c r="AZ78" s="422">
        <f t="shared" si="205"/>
        <v>0</v>
      </c>
      <c r="BA78" s="422">
        <f t="shared" si="206"/>
        <v>0</v>
      </c>
      <c r="BB78" s="420">
        <f t="shared" si="235"/>
        <v>0</v>
      </c>
      <c r="BC78" s="413">
        <f t="shared" si="207"/>
        <v>0</v>
      </c>
      <c r="BD78" s="420">
        <f t="shared" si="236"/>
        <v>0</v>
      </c>
      <c r="BE78" s="409">
        <f t="shared" si="208"/>
        <v>0</v>
      </c>
      <c r="BF78" s="420">
        <f t="shared" si="237"/>
        <v>0</v>
      </c>
      <c r="BG78" s="409">
        <f t="shared" si="209"/>
        <v>0</v>
      </c>
      <c r="BH78" s="425" t="str">
        <f t="shared" si="177"/>
        <v/>
      </c>
      <c r="BI78" s="420">
        <f t="shared" si="210"/>
        <v>0</v>
      </c>
      <c r="BJ78" s="420">
        <f t="shared" si="211"/>
        <v>0</v>
      </c>
      <c r="BK78" s="420">
        <f t="shared" si="178"/>
        <v>0</v>
      </c>
      <c r="BL78" s="420">
        <f t="shared" si="179"/>
        <v>0</v>
      </c>
      <c r="BM78" s="413">
        <f t="shared" si="180"/>
        <v>0</v>
      </c>
      <c r="BN78" s="420">
        <f t="shared" si="181"/>
        <v>0</v>
      </c>
      <c r="BO78" s="420">
        <f t="shared" si="182"/>
        <v>0</v>
      </c>
      <c r="BP78" s="413">
        <f t="shared" si="183"/>
        <v>0</v>
      </c>
      <c r="BQ78" s="422">
        <f t="shared" si="184"/>
        <v>0</v>
      </c>
      <c r="BR78" s="422">
        <f t="shared" si="185"/>
        <v>0</v>
      </c>
      <c r="BS78" s="413">
        <f t="shared" si="186"/>
        <v>0</v>
      </c>
      <c r="BT78" s="420">
        <f t="shared" si="212"/>
        <v>0</v>
      </c>
      <c r="BU78" s="413">
        <f t="shared" si="213"/>
        <v>0</v>
      </c>
      <c r="BV78" s="420">
        <f t="shared" si="214"/>
        <v>0</v>
      </c>
      <c r="BW78" s="409">
        <f t="shared" si="215"/>
        <v>0</v>
      </c>
      <c r="BX78" s="420">
        <f t="shared" si="216"/>
        <v>0</v>
      </c>
      <c r="BY78" s="413">
        <f t="shared" si="217"/>
        <v>0</v>
      </c>
      <c r="BZ78" s="32" t="str">
        <f t="shared" si="121"/>
        <v/>
      </c>
      <c r="CA78">
        <f t="shared" si="218"/>
        <v>0</v>
      </c>
      <c r="CB78" s="32">
        <f t="shared" si="122"/>
        <v>0</v>
      </c>
      <c r="CC78">
        <f t="shared" si="187"/>
        <v>0</v>
      </c>
      <c r="CD78">
        <f t="shared" si="188"/>
        <v>0</v>
      </c>
      <c r="CE78">
        <f t="shared" si="189"/>
        <v>0</v>
      </c>
      <c r="CF78" s="29">
        <f t="shared" si="190"/>
        <v>0</v>
      </c>
      <c r="CG78" s="29">
        <f t="shared" si="191"/>
        <v>0</v>
      </c>
      <c r="CH78" s="29">
        <f t="shared" si="219"/>
        <v>0</v>
      </c>
      <c r="CI78" s="29">
        <f t="shared" si="192"/>
        <v>0</v>
      </c>
      <c r="CJ78" s="29">
        <f t="shared" si="193"/>
        <v>0</v>
      </c>
      <c r="CK78" s="458">
        <f t="shared" si="194"/>
        <v>0</v>
      </c>
      <c r="CL78" s="29">
        <f t="shared" si="220"/>
        <v>0</v>
      </c>
      <c r="CM78" s="29">
        <f t="shared" si="195"/>
        <v>0</v>
      </c>
      <c r="CN78" s="458">
        <f t="shared" si="196"/>
        <v>0</v>
      </c>
      <c r="CO78" s="29">
        <f t="shared" si="221"/>
        <v>0</v>
      </c>
      <c r="CP78" s="29">
        <f t="shared" si="197"/>
        <v>0</v>
      </c>
      <c r="CQ78" s="458">
        <f t="shared" si="198"/>
        <v>0</v>
      </c>
      <c r="CR78" s="29">
        <f t="shared" si="222"/>
        <v>0</v>
      </c>
      <c r="CS78" s="29">
        <f t="shared" si="223"/>
        <v>0</v>
      </c>
      <c r="CT78" s="29">
        <f t="shared" si="224"/>
        <v>0</v>
      </c>
      <c r="CU78" s="29">
        <f t="shared" si="225"/>
        <v>0</v>
      </c>
      <c r="CV78" s="458">
        <f t="shared" si="226"/>
        <v>0</v>
      </c>
      <c r="CW78" s="29">
        <f t="shared" si="227"/>
        <v>0</v>
      </c>
      <c r="CX78" s="29">
        <f t="shared" si="228"/>
        <v>0</v>
      </c>
      <c r="CY78" s="458">
        <f t="shared" si="229"/>
        <v>0</v>
      </c>
      <c r="CZ78" s="29">
        <f t="shared" si="230"/>
        <v>0</v>
      </c>
      <c r="DA78" s="29">
        <f t="shared" si="231"/>
        <v>0</v>
      </c>
      <c r="DB78" s="458">
        <f t="shared" si="232"/>
        <v>0</v>
      </c>
      <c r="DC78" s="29">
        <f t="shared" si="233"/>
        <v>0</v>
      </c>
    </row>
    <row r="79" spans="1:107">
      <c r="A79">
        <f t="shared" si="199"/>
        <v>76</v>
      </c>
      <c r="B79" s="33">
        <f t="shared" si="161"/>
        <v>0</v>
      </c>
      <c r="C79" s="357"/>
      <c r="D79" s="40"/>
      <c r="E79" s="48"/>
      <c r="F79" s="1"/>
      <c r="G79" s="208"/>
      <c r="H79" s="184"/>
      <c r="I79" s="184"/>
      <c r="J79" s="306"/>
      <c r="K79" s="184"/>
      <c r="L79" s="184"/>
      <c r="M79" s="201"/>
      <c r="N79" s="184"/>
      <c r="O79" s="184"/>
      <c r="P79" s="358"/>
      <c r="Q79" s="343">
        <f t="shared" ref="Q79:Q142" si="238">H79+K79+N79</f>
        <v>0</v>
      </c>
      <c r="R79" s="333">
        <f t="shared" ref="R79:R142" si="239">I79+L79+O79</f>
        <v>0</v>
      </c>
      <c r="S79" s="344">
        <f t="shared" ref="S79:S142" si="240">J79+M79+P79</f>
        <v>0</v>
      </c>
      <c r="T79" s="348">
        <f t="shared" si="111"/>
        <v>0</v>
      </c>
      <c r="U79" s="334">
        <f t="shared" si="112"/>
        <v>0</v>
      </c>
      <c r="V79" s="333">
        <f t="shared" si="113"/>
        <v>0</v>
      </c>
      <c r="W79" s="334">
        <f t="shared" si="114"/>
        <v>0</v>
      </c>
      <c r="X79" s="333">
        <f t="shared" si="115"/>
        <v>0</v>
      </c>
      <c r="Y79" s="403">
        <f t="shared" si="116"/>
        <v>0</v>
      </c>
      <c r="Z79" s="451">
        <f>IFERROR(VLOOKUP(C79,list!B$2:C$100,2,),)</f>
        <v>0</v>
      </c>
      <c r="AA79" s="451">
        <f>IFERROR(VLOOKUP(F79,list!G$1:H$60,2,),)</f>
        <v>0</v>
      </c>
      <c r="AB79" s="452">
        <f t="shared" si="200"/>
        <v>0</v>
      </c>
      <c r="AC79" s="453">
        <f t="shared" si="201"/>
        <v>0</v>
      </c>
      <c r="AD79" s="451">
        <f>IFERROR(VLOOKUP(AC79,list!I$2:J$12,2,),)</f>
        <v>0</v>
      </c>
      <c r="AE79" s="452">
        <f t="shared" si="202"/>
        <v>0</v>
      </c>
      <c r="AF79" s="451">
        <f t="shared" si="163"/>
        <v>0</v>
      </c>
      <c r="AG79" s="451">
        <f>IF(COUNTIF($C$4:C79,C79)&gt;1,0,1)</f>
        <v>1</v>
      </c>
      <c r="AH79" s="454">
        <f t="shared" si="234"/>
        <v>0</v>
      </c>
      <c r="AI79" s="451" t="str">
        <f t="shared" si="164"/>
        <v/>
      </c>
      <c r="AJ79" s="455" t="str">
        <f>IFERROR(VLOOKUP(AI79,list!A$1:B$100,2,),"")</f>
        <v/>
      </c>
      <c r="AK79" s="451">
        <f>IF(COUNTIF($AE$4:$AE79,$AE79)&gt;1,0,1)</f>
        <v>0</v>
      </c>
      <c r="AL79" s="451">
        <f t="shared" si="203"/>
        <v>0</v>
      </c>
      <c r="AM79" s="451" t="str">
        <f t="shared" si="165"/>
        <v/>
      </c>
      <c r="AN79" s="417">
        <f t="shared" si="204"/>
        <v>0</v>
      </c>
      <c r="AO79" s="420">
        <f t="shared" si="166"/>
        <v>0</v>
      </c>
      <c r="AP79" s="420">
        <f t="shared" si="167"/>
        <v>0</v>
      </c>
      <c r="AQ79" s="420">
        <f t="shared" si="168"/>
        <v>0</v>
      </c>
      <c r="AR79" s="420">
        <f t="shared" si="169"/>
        <v>0</v>
      </c>
      <c r="AS79" s="409">
        <f t="shared" si="170"/>
        <v>0</v>
      </c>
      <c r="AT79" s="422">
        <f t="shared" si="171"/>
        <v>0</v>
      </c>
      <c r="AU79" s="422">
        <f t="shared" si="172"/>
        <v>0</v>
      </c>
      <c r="AV79" s="409">
        <f t="shared" si="173"/>
        <v>0</v>
      </c>
      <c r="AW79" s="422">
        <f t="shared" si="174"/>
        <v>0</v>
      </c>
      <c r="AX79" s="422">
        <f t="shared" si="175"/>
        <v>0</v>
      </c>
      <c r="AY79" s="409">
        <f t="shared" si="176"/>
        <v>0</v>
      </c>
      <c r="AZ79" s="422">
        <f t="shared" si="205"/>
        <v>0</v>
      </c>
      <c r="BA79" s="422">
        <f t="shared" si="206"/>
        <v>0</v>
      </c>
      <c r="BB79" s="420">
        <f t="shared" si="235"/>
        <v>0</v>
      </c>
      <c r="BC79" s="413">
        <f t="shared" si="207"/>
        <v>0</v>
      </c>
      <c r="BD79" s="420">
        <f t="shared" si="236"/>
        <v>0</v>
      </c>
      <c r="BE79" s="409">
        <f t="shared" si="208"/>
        <v>0</v>
      </c>
      <c r="BF79" s="420">
        <f t="shared" si="237"/>
        <v>0</v>
      </c>
      <c r="BG79" s="409">
        <f t="shared" si="209"/>
        <v>0</v>
      </c>
      <c r="BH79" s="425" t="str">
        <f t="shared" si="177"/>
        <v/>
      </c>
      <c r="BI79" s="420">
        <f t="shared" si="210"/>
        <v>0</v>
      </c>
      <c r="BJ79" s="420">
        <f t="shared" si="211"/>
        <v>0</v>
      </c>
      <c r="BK79" s="420">
        <f t="shared" si="178"/>
        <v>0</v>
      </c>
      <c r="BL79" s="420">
        <f t="shared" si="179"/>
        <v>0</v>
      </c>
      <c r="BM79" s="413">
        <f t="shared" si="180"/>
        <v>0</v>
      </c>
      <c r="BN79" s="420">
        <f t="shared" si="181"/>
        <v>0</v>
      </c>
      <c r="BO79" s="420">
        <f t="shared" si="182"/>
        <v>0</v>
      </c>
      <c r="BP79" s="413">
        <f t="shared" si="183"/>
        <v>0</v>
      </c>
      <c r="BQ79" s="422">
        <f t="shared" si="184"/>
        <v>0</v>
      </c>
      <c r="BR79" s="422">
        <f t="shared" si="185"/>
        <v>0</v>
      </c>
      <c r="BS79" s="413">
        <f t="shared" si="186"/>
        <v>0</v>
      </c>
      <c r="BT79" s="420">
        <f t="shared" si="212"/>
        <v>0</v>
      </c>
      <c r="BU79" s="413">
        <f t="shared" si="213"/>
        <v>0</v>
      </c>
      <c r="BV79" s="420">
        <f t="shared" si="214"/>
        <v>0</v>
      </c>
      <c r="BW79" s="409">
        <f t="shared" si="215"/>
        <v>0</v>
      </c>
      <c r="BX79" s="420">
        <f t="shared" si="216"/>
        <v>0</v>
      </c>
      <c r="BY79" s="413">
        <f t="shared" si="217"/>
        <v>0</v>
      </c>
      <c r="BZ79" s="32" t="str">
        <f t="shared" si="121"/>
        <v/>
      </c>
      <c r="CA79">
        <f t="shared" si="218"/>
        <v>0</v>
      </c>
      <c r="CB79" s="32">
        <f t="shared" si="122"/>
        <v>0</v>
      </c>
      <c r="CC79">
        <f t="shared" si="187"/>
        <v>0</v>
      </c>
      <c r="CD79">
        <f t="shared" si="188"/>
        <v>0</v>
      </c>
      <c r="CE79">
        <f t="shared" si="189"/>
        <v>0</v>
      </c>
      <c r="CF79" s="29">
        <f t="shared" si="190"/>
        <v>0</v>
      </c>
      <c r="CG79" s="29">
        <f t="shared" si="191"/>
        <v>0</v>
      </c>
      <c r="CH79" s="29">
        <f t="shared" si="219"/>
        <v>0</v>
      </c>
      <c r="CI79" s="29">
        <f t="shared" si="192"/>
        <v>0</v>
      </c>
      <c r="CJ79" s="29">
        <f t="shared" si="193"/>
        <v>0</v>
      </c>
      <c r="CK79" s="458">
        <f t="shared" si="194"/>
        <v>0</v>
      </c>
      <c r="CL79" s="29">
        <f t="shared" si="220"/>
        <v>0</v>
      </c>
      <c r="CM79" s="29">
        <f t="shared" si="195"/>
        <v>0</v>
      </c>
      <c r="CN79" s="458">
        <f t="shared" si="196"/>
        <v>0</v>
      </c>
      <c r="CO79" s="29">
        <f t="shared" si="221"/>
        <v>0</v>
      </c>
      <c r="CP79" s="29">
        <f t="shared" si="197"/>
        <v>0</v>
      </c>
      <c r="CQ79" s="458">
        <f t="shared" si="198"/>
        <v>0</v>
      </c>
      <c r="CR79" s="29">
        <f t="shared" si="222"/>
        <v>0</v>
      </c>
      <c r="CS79" s="29">
        <f t="shared" si="223"/>
        <v>0</v>
      </c>
      <c r="CT79" s="29">
        <f t="shared" si="224"/>
        <v>0</v>
      </c>
      <c r="CU79" s="29">
        <f t="shared" si="225"/>
        <v>0</v>
      </c>
      <c r="CV79" s="458">
        <f t="shared" si="226"/>
        <v>0</v>
      </c>
      <c r="CW79" s="29">
        <f t="shared" si="227"/>
        <v>0</v>
      </c>
      <c r="CX79" s="29">
        <f t="shared" si="228"/>
        <v>0</v>
      </c>
      <c r="CY79" s="458">
        <f t="shared" si="229"/>
        <v>0</v>
      </c>
      <c r="CZ79" s="29">
        <f t="shared" si="230"/>
        <v>0</v>
      </c>
      <c r="DA79" s="29">
        <f t="shared" si="231"/>
        <v>0</v>
      </c>
      <c r="DB79" s="458">
        <f t="shared" si="232"/>
        <v>0</v>
      </c>
      <c r="DC79" s="29">
        <f t="shared" si="233"/>
        <v>0</v>
      </c>
    </row>
    <row r="80" spans="1:107">
      <c r="A80">
        <f t="shared" si="199"/>
        <v>77</v>
      </c>
      <c r="B80" s="33">
        <f t="shared" si="161"/>
        <v>0</v>
      </c>
      <c r="C80" s="357"/>
      <c r="D80" s="40"/>
      <c r="E80" s="48"/>
      <c r="F80" s="1"/>
      <c r="G80" s="208"/>
      <c r="H80" s="184"/>
      <c r="I80" s="184"/>
      <c r="J80" s="306"/>
      <c r="K80" s="184"/>
      <c r="L80" s="184"/>
      <c r="M80" s="201"/>
      <c r="N80" s="184"/>
      <c r="O80" s="184"/>
      <c r="P80" s="358"/>
      <c r="Q80" s="343">
        <f t="shared" si="238"/>
        <v>0</v>
      </c>
      <c r="R80" s="333">
        <f t="shared" si="239"/>
        <v>0</v>
      </c>
      <c r="S80" s="344">
        <f t="shared" si="240"/>
        <v>0</v>
      </c>
      <c r="T80" s="348">
        <f t="shared" ref="T80:T143" si="241">IFERROR(I80/J80,)</f>
        <v>0</v>
      </c>
      <c r="U80" s="334">
        <f t="shared" ref="U80:U143" si="242">J80</f>
        <v>0</v>
      </c>
      <c r="V80" s="333">
        <f t="shared" ref="V80:V143" si="243">IFERROR(L80/M80,)</f>
        <v>0</v>
      </c>
      <c r="W80" s="334">
        <f t="shared" ref="W80:W143" si="244">M80</f>
        <v>0</v>
      </c>
      <c r="X80" s="333">
        <f t="shared" ref="X80:X143" si="245">IFERROR(O80/P80,)</f>
        <v>0</v>
      </c>
      <c r="Y80" s="403">
        <f t="shared" ref="Y80:Y143" si="246">P80</f>
        <v>0</v>
      </c>
      <c r="Z80" s="451">
        <f>IFERROR(VLOOKUP(C80,list!B$2:C$100,2,),)</f>
        <v>0</v>
      </c>
      <c r="AA80" s="451">
        <f>IFERROR(VLOOKUP(F80,list!G$1:H$60,2,),)</f>
        <v>0</v>
      </c>
      <c r="AB80" s="452">
        <f t="shared" si="200"/>
        <v>0</v>
      </c>
      <c r="AC80" s="453">
        <f t="shared" si="201"/>
        <v>0</v>
      </c>
      <c r="AD80" s="451">
        <f>IFERROR(VLOOKUP(AC80,list!I$2:J$12,2,),)</f>
        <v>0</v>
      </c>
      <c r="AE80" s="452">
        <f t="shared" si="202"/>
        <v>0</v>
      </c>
      <c r="AF80" s="451">
        <f t="shared" si="163"/>
        <v>0</v>
      </c>
      <c r="AG80" s="451">
        <f>IF(COUNTIF($C$4:C80,C80)&gt;1,0,1)</f>
        <v>1</v>
      </c>
      <c r="AH80" s="454">
        <f t="shared" si="234"/>
        <v>0</v>
      </c>
      <c r="AI80" s="451" t="str">
        <f t="shared" si="164"/>
        <v/>
      </c>
      <c r="AJ80" s="455" t="str">
        <f>IFERROR(VLOOKUP(AI80,list!A$1:B$100,2,),"")</f>
        <v/>
      </c>
      <c r="AK80" s="451">
        <f>IF(COUNTIF($AE$4:$AE80,$AE80)&gt;1,0,1)</f>
        <v>0</v>
      </c>
      <c r="AL80" s="451">
        <f t="shared" si="203"/>
        <v>0</v>
      </c>
      <c r="AM80" s="451" t="str">
        <f t="shared" si="165"/>
        <v/>
      </c>
      <c r="AN80" s="417">
        <f t="shared" si="204"/>
        <v>0</v>
      </c>
      <c r="AO80" s="420">
        <f t="shared" si="166"/>
        <v>0</v>
      </c>
      <c r="AP80" s="420">
        <f t="shared" si="167"/>
        <v>0</v>
      </c>
      <c r="AQ80" s="420">
        <f t="shared" si="168"/>
        <v>0</v>
      </c>
      <c r="AR80" s="420">
        <f t="shared" si="169"/>
        <v>0</v>
      </c>
      <c r="AS80" s="409">
        <f t="shared" si="170"/>
        <v>0</v>
      </c>
      <c r="AT80" s="422">
        <f t="shared" si="171"/>
        <v>0</v>
      </c>
      <c r="AU80" s="422">
        <f t="shared" si="172"/>
        <v>0</v>
      </c>
      <c r="AV80" s="409">
        <f t="shared" si="173"/>
        <v>0</v>
      </c>
      <c r="AW80" s="422">
        <f t="shared" si="174"/>
        <v>0</v>
      </c>
      <c r="AX80" s="422">
        <f t="shared" si="175"/>
        <v>0</v>
      </c>
      <c r="AY80" s="409">
        <f t="shared" si="176"/>
        <v>0</v>
      </c>
      <c r="AZ80" s="422">
        <f t="shared" si="205"/>
        <v>0</v>
      </c>
      <c r="BA80" s="422">
        <f t="shared" si="206"/>
        <v>0</v>
      </c>
      <c r="BB80" s="420">
        <f t="shared" si="235"/>
        <v>0</v>
      </c>
      <c r="BC80" s="413">
        <f t="shared" si="207"/>
        <v>0</v>
      </c>
      <c r="BD80" s="420">
        <f t="shared" si="236"/>
        <v>0</v>
      </c>
      <c r="BE80" s="409">
        <f t="shared" si="208"/>
        <v>0</v>
      </c>
      <c r="BF80" s="420">
        <f t="shared" si="237"/>
        <v>0</v>
      </c>
      <c r="BG80" s="409">
        <f t="shared" si="209"/>
        <v>0</v>
      </c>
      <c r="BH80" s="425" t="str">
        <f t="shared" si="177"/>
        <v/>
      </c>
      <c r="BI80" s="420">
        <f t="shared" si="210"/>
        <v>0</v>
      </c>
      <c r="BJ80" s="420">
        <f t="shared" si="211"/>
        <v>0</v>
      </c>
      <c r="BK80" s="420">
        <f t="shared" si="178"/>
        <v>0</v>
      </c>
      <c r="BL80" s="420">
        <f t="shared" si="179"/>
        <v>0</v>
      </c>
      <c r="BM80" s="413">
        <f t="shared" si="180"/>
        <v>0</v>
      </c>
      <c r="BN80" s="420">
        <f t="shared" si="181"/>
        <v>0</v>
      </c>
      <c r="BO80" s="420">
        <f t="shared" si="182"/>
        <v>0</v>
      </c>
      <c r="BP80" s="413">
        <f t="shared" si="183"/>
        <v>0</v>
      </c>
      <c r="BQ80" s="422">
        <f t="shared" si="184"/>
        <v>0</v>
      </c>
      <c r="BR80" s="422">
        <f t="shared" si="185"/>
        <v>0</v>
      </c>
      <c r="BS80" s="413">
        <f t="shared" si="186"/>
        <v>0</v>
      </c>
      <c r="BT80" s="420">
        <f t="shared" si="212"/>
        <v>0</v>
      </c>
      <c r="BU80" s="413">
        <f t="shared" si="213"/>
        <v>0</v>
      </c>
      <c r="BV80" s="420">
        <f t="shared" si="214"/>
        <v>0</v>
      </c>
      <c r="BW80" s="409">
        <f t="shared" si="215"/>
        <v>0</v>
      </c>
      <c r="BX80" s="420">
        <f t="shared" si="216"/>
        <v>0</v>
      </c>
      <c r="BY80" s="413">
        <f t="shared" si="217"/>
        <v>0</v>
      </c>
      <c r="BZ80" s="32" t="str">
        <f t="shared" si="121"/>
        <v/>
      </c>
      <c r="CA80">
        <f t="shared" si="218"/>
        <v>0</v>
      </c>
      <c r="CB80" s="32">
        <f t="shared" si="122"/>
        <v>0</v>
      </c>
      <c r="CC80">
        <f t="shared" si="187"/>
        <v>0</v>
      </c>
      <c r="CD80">
        <f t="shared" si="188"/>
        <v>0</v>
      </c>
      <c r="CE80">
        <f t="shared" si="189"/>
        <v>0</v>
      </c>
      <c r="CF80" s="29">
        <f t="shared" si="190"/>
        <v>0</v>
      </c>
      <c r="CG80" s="29">
        <f t="shared" si="191"/>
        <v>0</v>
      </c>
      <c r="CH80" s="29">
        <f t="shared" si="219"/>
        <v>0</v>
      </c>
      <c r="CI80" s="29">
        <f t="shared" si="192"/>
        <v>0</v>
      </c>
      <c r="CJ80" s="29">
        <f t="shared" si="193"/>
        <v>0</v>
      </c>
      <c r="CK80" s="458">
        <f t="shared" si="194"/>
        <v>0</v>
      </c>
      <c r="CL80" s="29">
        <f t="shared" si="220"/>
        <v>0</v>
      </c>
      <c r="CM80" s="29">
        <f t="shared" si="195"/>
        <v>0</v>
      </c>
      <c r="CN80" s="458">
        <f t="shared" si="196"/>
        <v>0</v>
      </c>
      <c r="CO80" s="29">
        <f t="shared" si="221"/>
        <v>0</v>
      </c>
      <c r="CP80" s="29">
        <f t="shared" si="197"/>
        <v>0</v>
      </c>
      <c r="CQ80" s="458">
        <f t="shared" si="198"/>
        <v>0</v>
      </c>
      <c r="CR80" s="29">
        <f t="shared" si="222"/>
        <v>0</v>
      </c>
      <c r="CS80" s="29">
        <f t="shared" si="223"/>
        <v>0</v>
      </c>
      <c r="CT80" s="29">
        <f t="shared" si="224"/>
        <v>0</v>
      </c>
      <c r="CU80" s="29">
        <f t="shared" si="225"/>
        <v>0</v>
      </c>
      <c r="CV80" s="458">
        <f t="shared" si="226"/>
        <v>0</v>
      </c>
      <c r="CW80" s="29">
        <f t="shared" si="227"/>
        <v>0</v>
      </c>
      <c r="CX80" s="29">
        <f t="shared" si="228"/>
        <v>0</v>
      </c>
      <c r="CY80" s="458">
        <f t="shared" si="229"/>
        <v>0</v>
      </c>
      <c r="CZ80" s="29">
        <f t="shared" si="230"/>
        <v>0</v>
      </c>
      <c r="DA80" s="29">
        <f t="shared" si="231"/>
        <v>0</v>
      </c>
      <c r="DB80" s="458">
        <f t="shared" si="232"/>
        <v>0</v>
      </c>
      <c r="DC80" s="29">
        <f t="shared" si="233"/>
        <v>0</v>
      </c>
    </row>
    <row r="81" spans="1:107">
      <c r="A81">
        <f t="shared" si="199"/>
        <v>78</v>
      </c>
      <c r="B81" s="33">
        <f t="shared" si="161"/>
        <v>0</v>
      </c>
      <c r="C81" s="357"/>
      <c r="D81" s="40"/>
      <c r="E81" s="48"/>
      <c r="F81" s="1"/>
      <c r="G81" s="208"/>
      <c r="H81" s="184"/>
      <c r="I81" s="184"/>
      <c r="J81" s="306"/>
      <c r="K81" s="184"/>
      <c r="L81" s="184"/>
      <c r="M81" s="201"/>
      <c r="N81" s="184"/>
      <c r="O81" s="184"/>
      <c r="P81" s="358"/>
      <c r="Q81" s="343">
        <f t="shared" si="238"/>
        <v>0</v>
      </c>
      <c r="R81" s="333">
        <f t="shared" si="239"/>
        <v>0</v>
      </c>
      <c r="S81" s="344">
        <f t="shared" si="240"/>
        <v>0</v>
      </c>
      <c r="T81" s="348">
        <f t="shared" si="241"/>
        <v>0</v>
      </c>
      <c r="U81" s="334">
        <f t="shared" si="242"/>
        <v>0</v>
      </c>
      <c r="V81" s="333">
        <f t="shared" si="243"/>
        <v>0</v>
      </c>
      <c r="W81" s="334">
        <f t="shared" si="244"/>
        <v>0</v>
      </c>
      <c r="X81" s="333">
        <f t="shared" si="245"/>
        <v>0</v>
      </c>
      <c r="Y81" s="403">
        <f t="shared" si="246"/>
        <v>0</v>
      </c>
      <c r="Z81" s="451">
        <f>IFERROR(VLOOKUP(C81,list!B$2:C$100,2,),)</f>
        <v>0</v>
      </c>
      <c r="AA81" s="451">
        <f>IFERROR(VLOOKUP(F81,list!G$1:H$60,2,),)</f>
        <v>0</v>
      </c>
      <c r="AB81" s="452">
        <f t="shared" si="200"/>
        <v>0</v>
      </c>
      <c r="AC81" s="453">
        <f t="shared" si="201"/>
        <v>0</v>
      </c>
      <c r="AD81" s="451">
        <f>IFERROR(VLOOKUP(AC81,list!I$2:J$12,2,),)</f>
        <v>0</v>
      </c>
      <c r="AE81" s="452">
        <f t="shared" si="202"/>
        <v>0</v>
      </c>
      <c r="AF81" s="451">
        <f t="shared" si="163"/>
        <v>0</v>
      </c>
      <c r="AG81" s="451">
        <f>IF(COUNTIF($C$4:C81,C81)&gt;1,0,1)</f>
        <v>1</v>
      </c>
      <c r="AH81" s="454">
        <f t="shared" si="234"/>
        <v>0</v>
      </c>
      <c r="AI81" s="451" t="str">
        <f t="shared" si="164"/>
        <v/>
      </c>
      <c r="AJ81" s="455" t="str">
        <f>IFERROR(VLOOKUP(AI81,list!A$1:B$100,2,),"")</f>
        <v/>
      </c>
      <c r="AK81" s="451">
        <f>IF(COUNTIF($AE$4:$AE81,$AE81)&gt;1,0,1)</f>
        <v>0</v>
      </c>
      <c r="AL81" s="451">
        <f t="shared" si="203"/>
        <v>0</v>
      </c>
      <c r="AM81" s="451" t="str">
        <f t="shared" si="165"/>
        <v/>
      </c>
      <c r="AN81" s="417">
        <f t="shared" si="204"/>
        <v>0</v>
      </c>
      <c r="AO81" s="420">
        <f t="shared" si="166"/>
        <v>0</v>
      </c>
      <c r="AP81" s="420">
        <f t="shared" si="167"/>
        <v>0</v>
      </c>
      <c r="AQ81" s="420">
        <f t="shared" si="168"/>
        <v>0</v>
      </c>
      <c r="AR81" s="420">
        <f t="shared" si="169"/>
        <v>0</v>
      </c>
      <c r="AS81" s="409">
        <f t="shared" si="170"/>
        <v>0</v>
      </c>
      <c r="AT81" s="422">
        <f t="shared" si="171"/>
        <v>0</v>
      </c>
      <c r="AU81" s="422">
        <f t="shared" si="172"/>
        <v>0</v>
      </c>
      <c r="AV81" s="409">
        <f t="shared" si="173"/>
        <v>0</v>
      </c>
      <c r="AW81" s="422">
        <f t="shared" si="174"/>
        <v>0</v>
      </c>
      <c r="AX81" s="422">
        <f t="shared" si="175"/>
        <v>0</v>
      </c>
      <c r="AY81" s="409">
        <f t="shared" si="176"/>
        <v>0</v>
      </c>
      <c r="AZ81" s="422">
        <f t="shared" si="205"/>
        <v>0</v>
      </c>
      <c r="BA81" s="422">
        <f t="shared" si="206"/>
        <v>0</v>
      </c>
      <c r="BB81" s="420">
        <f t="shared" si="235"/>
        <v>0</v>
      </c>
      <c r="BC81" s="413">
        <f t="shared" si="207"/>
        <v>0</v>
      </c>
      <c r="BD81" s="420">
        <f t="shared" si="236"/>
        <v>0</v>
      </c>
      <c r="BE81" s="409">
        <f t="shared" si="208"/>
        <v>0</v>
      </c>
      <c r="BF81" s="420">
        <f t="shared" si="237"/>
        <v>0</v>
      </c>
      <c r="BG81" s="409">
        <f t="shared" si="209"/>
        <v>0</v>
      </c>
      <c r="BH81" s="425" t="str">
        <f t="shared" si="177"/>
        <v/>
      </c>
      <c r="BI81" s="420">
        <f t="shared" si="210"/>
        <v>0</v>
      </c>
      <c r="BJ81" s="420">
        <f t="shared" si="211"/>
        <v>0</v>
      </c>
      <c r="BK81" s="420">
        <f t="shared" si="178"/>
        <v>0</v>
      </c>
      <c r="BL81" s="420">
        <f t="shared" si="179"/>
        <v>0</v>
      </c>
      <c r="BM81" s="413">
        <f t="shared" si="180"/>
        <v>0</v>
      </c>
      <c r="BN81" s="420">
        <f t="shared" si="181"/>
        <v>0</v>
      </c>
      <c r="BO81" s="420">
        <f t="shared" si="182"/>
        <v>0</v>
      </c>
      <c r="BP81" s="413">
        <f t="shared" si="183"/>
        <v>0</v>
      </c>
      <c r="BQ81" s="422">
        <f t="shared" si="184"/>
        <v>0</v>
      </c>
      <c r="BR81" s="422">
        <f t="shared" si="185"/>
        <v>0</v>
      </c>
      <c r="BS81" s="413">
        <f t="shared" si="186"/>
        <v>0</v>
      </c>
      <c r="BT81" s="420">
        <f t="shared" si="212"/>
        <v>0</v>
      </c>
      <c r="BU81" s="413">
        <f t="shared" si="213"/>
        <v>0</v>
      </c>
      <c r="BV81" s="420">
        <f t="shared" si="214"/>
        <v>0</v>
      </c>
      <c r="BW81" s="409">
        <f t="shared" si="215"/>
        <v>0</v>
      </c>
      <c r="BX81" s="420">
        <f t="shared" si="216"/>
        <v>0</v>
      </c>
      <c r="BY81" s="413">
        <f t="shared" si="217"/>
        <v>0</v>
      </c>
      <c r="BZ81" s="32" t="str">
        <f t="shared" si="121"/>
        <v/>
      </c>
      <c r="CA81">
        <f t="shared" si="218"/>
        <v>0</v>
      </c>
      <c r="CB81" s="32">
        <f t="shared" si="122"/>
        <v>0</v>
      </c>
      <c r="CC81">
        <f t="shared" si="187"/>
        <v>0</v>
      </c>
      <c r="CD81">
        <f t="shared" si="188"/>
        <v>0</v>
      </c>
      <c r="CE81">
        <f t="shared" si="189"/>
        <v>0</v>
      </c>
      <c r="CF81" s="29">
        <f t="shared" si="190"/>
        <v>0</v>
      </c>
      <c r="CG81" s="29">
        <f t="shared" si="191"/>
        <v>0</v>
      </c>
      <c r="CH81" s="29">
        <f t="shared" si="219"/>
        <v>0</v>
      </c>
      <c r="CI81" s="29">
        <f t="shared" si="192"/>
        <v>0</v>
      </c>
      <c r="CJ81" s="29">
        <f t="shared" si="193"/>
        <v>0</v>
      </c>
      <c r="CK81" s="458">
        <f t="shared" si="194"/>
        <v>0</v>
      </c>
      <c r="CL81" s="29">
        <f t="shared" si="220"/>
        <v>0</v>
      </c>
      <c r="CM81" s="29">
        <f t="shared" si="195"/>
        <v>0</v>
      </c>
      <c r="CN81" s="458">
        <f t="shared" si="196"/>
        <v>0</v>
      </c>
      <c r="CO81" s="29">
        <f t="shared" si="221"/>
        <v>0</v>
      </c>
      <c r="CP81" s="29">
        <f t="shared" si="197"/>
        <v>0</v>
      </c>
      <c r="CQ81" s="458">
        <f t="shared" si="198"/>
        <v>0</v>
      </c>
      <c r="CR81" s="29">
        <f t="shared" si="222"/>
        <v>0</v>
      </c>
      <c r="CS81" s="29">
        <f t="shared" si="223"/>
        <v>0</v>
      </c>
      <c r="CT81" s="29">
        <f t="shared" si="224"/>
        <v>0</v>
      </c>
      <c r="CU81" s="29">
        <f t="shared" si="225"/>
        <v>0</v>
      </c>
      <c r="CV81" s="458">
        <f t="shared" si="226"/>
        <v>0</v>
      </c>
      <c r="CW81" s="29">
        <f t="shared" si="227"/>
        <v>0</v>
      </c>
      <c r="CX81" s="29">
        <f t="shared" si="228"/>
        <v>0</v>
      </c>
      <c r="CY81" s="458">
        <f t="shared" si="229"/>
        <v>0</v>
      </c>
      <c r="CZ81" s="29">
        <f t="shared" si="230"/>
        <v>0</v>
      </c>
      <c r="DA81" s="29">
        <f t="shared" si="231"/>
        <v>0</v>
      </c>
      <c r="DB81" s="458">
        <f t="shared" si="232"/>
        <v>0</v>
      </c>
      <c r="DC81" s="29">
        <f t="shared" si="233"/>
        <v>0</v>
      </c>
    </row>
    <row r="82" spans="1:107">
      <c r="A82">
        <f t="shared" si="199"/>
        <v>79</v>
      </c>
      <c r="B82" s="33">
        <f t="shared" ref="B82:B113" si="247">IFERROR(VALUE(Z82&amp;AE82&amp;AA82),)</f>
        <v>0</v>
      </c>
      <c r="C82" s="357"/>
      <c r="D82" s="40"/>
      <c r="E82" s="48"/>
      <c r="F82" s="1"/>
      <c r="G82" s="208"/>
      <c r="H82" s="184"/>
      <c r="I82" s="184"/>
      <c r="J82" s="306"/>
      <c r="K82" s="184"/>
      <c r="L82" s="184"/>
      <c r="M82" s="201"/>
      <c r="N82" s="184"/>
      <c r="O82" s="184"/>
      <c r="P82" s="358"/>
      <c r="Q82" s="343">
        <f t="shared" si="238"/>
        <v>0</v>
      </c>
      <c r="R82" s="333">
        <f t="shared" si="239"/>
        <v>0</v>
      </c>
      <c r="S82" s="344">
        <f t="shared" si="240"/>
        <v>0</v>
      </c>
      <c r="T82" s="348">
        <f t="shared" si="241"/>
        <v>0</v>
      </c>
      <c r="U82" s="334">
        <f t="shared" si="242"/>
        <v>0</v>
      </c>
      <c r="V82" s="333">
        <f t="shared" si="243"/>
        <v>0</v>
      </c>
      <c r="W82" s="334">
        <f t="shared" si="244"/>
        <v>0</v>
      </c>
      <c r="X82" s="333">
        <f t="shared" si="245"/>
        <v>0</v>
      </c>
      <c r="Y82" s="403">
        <f t="shared" si="246"/>
        <v>0</v>
      </c>
      <c r="Z82" s="451">
        <f>IFERROR(VLOOKUP(C82,list!B$2:C$100,2,),)</f>
        <v>0</v>
      </c>
      <c r="AA82" s="451">
        <f>IFERROR(VLOOKUP(F82,list!G$1:H$60,2,),)</f>
        <v>0</v>
      </c>
      <c r="AB82" s="452">
        <f t="shared" si="200"/>
        <v>0</v>
      </c>
      <c r="AC82" s="453">
        <f t="shared" si="201"/>
        <v>0</v>
      </c>
      <c r="AD82" s="451">
        <f>IFERROR(VLOOKUP(AC82,list!I$2:J$12,2,),)</f>
        <v>0</v>
      </c>
      <c r="AE82" s="452">
        <f t="shared" si="202"/>
        <v>0</v>
      </c>
      <c r="AF82" s="451">
        <f t="shared" si="163"/>
        <v>0</v>
      </c>
      <c r="AG82" s="451">
        <f>IF(COUNTIF($C$4:C82,C82)&gt;1,0,1)</f>
        <v>1</v>
      </c>
      <c r="AH82" s="454">
        <f t="shared" si="234"/>
        <v>0</v>
      </c>
      <c r="AI82" s="451" t="str">
        <f t="shared" si="164"/>
        <v/>
      </c>
      <c r="AJ82" s="455" t="str">
        <f>IFERROR(VLOOKUP(AI82,list!A$1:B$100,2,),"")</f>
        <v/>
      </c>
      <c r="AK82" s="451">
        <f>IF(COUNTIF($AE$4:$AE82,$AE82)&gt;1,0,1)</f>
        <v>0</v>
      </c>
      <c r="AL82" s="451">
        <f t="shared" si="203"/>
        <v>0</v>
      </c>
      <c r="AM82" s="451" t="str">
        <f t="shared" si="165"/>
        <v/>
      </c>
      <c r="AN82" s="417">
        <f t="shared" si="204"/>
        <v>0</v>
      </c>
      <c r="AO82" s="420">
        <f t="shared" si="166"/>
        <v>0</v>
      </c>
      <c r="AP82" s="420">
        <f t="shared" si="167"/>
        <v>0</v>
      </c>
      <c r="AQ82" s="420">
        <f t="shared" si="168"/>
        <v>0</v>
      </c>
      <c r="AR82" s="420">
        <f t="shared" si="169"/>
        <v>0</v>
      </c>
      <c r="AS82" s="409">
        <f t="shared" si="170"/>
        <v>0</v>
      </c>
      <c r="AT82" s="422">
        <f t="shared" si="171"/>
        <v>0</v>
      </c>
      <c r="AU82" s="422">
        <f t="shared" si="172"/>
        <v>0</v>
      </c>
      <c r="AV82" s="409">
        <f t="shared" si="173"/>
        <v>0</v>
      </c>
      <c r="AW82" s="422">
        <f t="shared" si="174"/>
        <v>0</v>
      </c>
      <c r="AX82" s="422">
        <f t="shared" si="175"/>
        <v>0</v>
      </c>
      <c r="AY82" s="409">
        <f t="shared" si="176"/>
        <v>0</v>
      </c>
      <c r="AZ82" s="422">
        <f t="shared" si="205"/>
        <v>0</v>
      </c>
      <c r="BA82" s="422">
        <f t="shared" si="206"/>
        <v>0</v>
      </c>
      <c r="BB82" s="420">
        <f t="shared" si="235"/>
        <v>0</v>
      </c>
      <c r="BC82" s="413">
        <f t="shared" si="207"/>
        <v>0</v>
      </c>
      <c r="BD82" s="420">
        <f t="shared" si="236"/>
        <v>0</v>
      </c>
      <c r="BE82" s="409">
        <f t="shared" si="208"/>
        <v>0</v>
      </c>
      <c r="BF82" s="420">
        <f t="shared" si="237"/>
        <v>0</v>
      </c>
      <c r="BG82" s="409">
        <f t="shared" si="209"/>
        <v>0</v>
      </c>
      <c r="BH82" s="425" t="str">
        <f t="shared" si="177"/>
        <v/>
      </c>
      <c r="BI82" s="420">
        <f t="shared" si="210"/>
        <v>0</v>
      </c>
      <c r="BJ82" s="420">
        <f t="shared" si="211"/>
        <v>0</v>
      </c>
      <c r="BK82" s="420">
        <f t="shared" si="178"/>
        <v>0</v>
      </c>
      <c r="BL82" s="420">
        <f t="shared" si="179"/>
        <v>0</v>
      </c>
      <c r="BM82" s="413">
        <f t="shared" si="180"/>
        <v>0</v>
      </c>
      <c r="BN82" s="420">
        <f t="shared" si="181"/>
        <v>0</v>
      </c>
      <c r="BO82" s="420">
        <f t="shared" si="182"/>
        <v>0</v>
      </c>
      <c r="BP82" s="413">
        <f t="shared" si="183"/>
        <v>0</v>
      </c>
      <c r="BQ82" s="422">
        <f t="shared" si="184"/>
        <v>0</v>
      </c>
      <c r="BR82" s="422">
        <f t="shared" si="185"/>
        <v>0</v>
      </c>
      <c r="BS82" s="413">
        <f t="shared" si="186"/>
        <v>0</v>
      </c>
      <c r="BT82" s="420">
        <f t="shared" si="212"/>
        <v>0</v>
      </c>
      <c r="BU82" s="413">
        <f t="shared" si="213"/>
        <v>0</v>
      </c>
      <c r="BV82" s="420">
        <f t="shared" si="214"/>
        <v>0</v>
      </c>
      <c r="BW82" s="409">
        <f t="shared" si="215"/>
        <v>0</v>
      </c>
      <c r="BX82" s="420">
        <f t="shared" si="216"/>
        <v>0</v>
      </c>
      <c r="BY82" s="413">
        <f t="shared" si="217"/>
        <v>0</v>
      </c>
      <c r="BZ82" s="32" t="str">
        <f t="shared" si="121"/>
        <v/>
      </c>
      <c r="CA82">
        <f t="shared" si="218"/>
        <v>0</v>
      </c>
      <c r="CB82" s="32">
        <f t="shared" si="122"/>
        <v>0</v>
      </c>
      <c r="CC82">
        <f t="shared" si="187"/>
        <v>0</v>
      </c>
      <c r="CD82">
        <f t="shared" si="188"/>
        <v>0</v>
      </c>
      <c r="CE82">
        <f t="shared" si="189"/>
        <v>0</v>
      </c>
      <c r="CF82" s="29">
        <f t="shared" si="190"/>
        <v>0</v>
      </c>
      <c r="CG82" s="29">
        <f t="shared" si="191"/>
        <v>0</v>
      </c>
      <c r="CH82" s="29">
        <f t="shared" si="219"/>
        <v>0</v>
      </c>
      <c r="CI82" s="29">
        <f t="shared" si="192"/>
        <v>0</v>
      </c>
      <c r="CJ82" s="29">
        <f t="shared" si="193"/>
        <v>0</v>
      </c>
      <c r="CK82" s="458">
        <f t="shared" si="194"/>
        <v>0</v>
      </c>
      <c r="CL82" s="29">
        <f t="shared" si="220"/>
        <v>0</v>
      </c>
      <c r="CM82" s="29">
        <f t="shared" si="195"/>
        <v>0</v>
      </c>
      <c r="CN82" s="458">
        <f t="shared" si="196"/>
        <v>0</v>
      </c>
      <c r="CO82" s="29">
        <f t="shared" si="221"/>
        <v>0</v>
      </c>
      <c r="CP82" s="29">
        <f t="shared" si="197"/>
        <v>0</v>
      </c>
      <c r="CQ82" s="458">
        <f t="shared" si="198"/>
        <v>0</v>
      </c>
      <c r="CR82" s="29">
        <f t="shared" si="222"/>
        <v>0</v>
      </c>
      <c r="CS82" s="29">
        <f t="shared" si="223"/>
        <v>0</v>
      </c>
      <c r="CT82" s="29">
        <f t="shared" si="224"/>
        <v>0</v>
      </c>
      <c r="CU82" s="29">
        <f t="shared" si="225"/>
        <v>0</v>
      </c>
      <c r="CV82" s="458">
        <f t="shared" si="226"/>
        <v>0</v>
      </c>
      <c r="CW82" s="29">
        <f t="shared" si="227"/>
        <v>0</v>
      </c>
      <c r="CX82" s="29">
        <f t="shared" si="228"/>
        <v>0</v>
      </c>
      <c r="CY82" s="458">
        <f t="shared" si="229"/>
        <v>0</v>
      </c>
      <c r="CZ82" s="29">
        <f t="shared" si="230"/>
        <v>0</v>
      </c>
      <c r="DA82" s="29">
        <f t="shared" si="231"/>
        <v>0</v>
      </c>
      <c r="DB82" s="458">
        <f t="shared" si="232"/>
        <v>0</v>
      </c>
      <c r="DC82" s="29">
        <f t="shared" si="233"/>
        <v>0</v>
      </c>
    </row>
    <row r="83" spans="1:107">
      <c r="A83">
        <f t="shared" si="199"/>
        <v>80</v>
      </c>
      <c r="B83" s="33">
        <f t="shared" si="247"/>
        <v>0</v>
      </c>
      <c r="C83" s="357"/>
      <c r="D83" s="40"/>
      <c r="E83" s="48"/>
      <c r="F83" s="1"/>
      <c r="G83" s="208"/>
      <c r="H83" s="184"/>
      <c r="I83" s="184"/>
      <c r="J83" s="306"/>
      <c r="K83" s="184"/>
      <c r="L83" s="184"/>
      <c r="M83" s="201"/>
      <c r="N83" s="184"/>
      <c r="O83" s="184"/>
      <c r="P83" s="358"/>
      <c r="Q83" s="343">
        <f t="shared" si="238"/>
        <v>0</v>
      </c>
      <c r="R83" s="333">
        <f t="shared" si="239"/>
        <v>0</v>
      </c>
      <c r="S83" s="344">
        <f t="shared" si="240"/>
        <v>0</v>
      </c>
      <c r="T83" s="348">
        <f t="shared" si="241"/>
        <v>0</v>
      </c>
      <c r="U83" s="334">
        <f t="shared" si="242"/>
        <v>0</v>
      </c>
      <c r="V83" s="333">
        <f t="shared" si="243"/>
        <v>0</v>
      </c>
      <c r="W83" s="334">
        <f t="shared" si="244"/>
        <v>0</v>
      </c>
      <c r="X83" s="333">
        <f t="shared" si="245"/>
        <v>0</v>
      </c>
      <c r="Y83" s="403">
        <f t="shared" si="246"/>
        <v>0</v>
      </c>
      <c r="Z83" s="451">
        <f>IFERROR(VLOOKUP(C83,list!B$2:C$100,2,),)</f>
        <v>0</v>
      </c>
      <c r="AA83" s="451">
        <f>IFERROR(VLOOKUP(F83,list!G$1:H$60,2,),)</f>
        <v>0</v>
      </c>
      <c r="AB83" s="452">
        <f t="shared" si="200"/>
        <v>0</v>
      </c>
      <c r="AC83" s="453">
        <f t="shared" si="201"/>
        <v>0</v>
      </c>
      <c r="AD83" s="451">
        <f>IFERROR(VLOOKUP(AC83,list!I$2:J$12,2,),)</f>
        <v>0</v>
      </c>
      <c r="AE83" s="452">
        <f t="shared" si="202"/>
        <v>0</v>
      </c>
      <c r="AF83" s="451">
        <f t="shared" si="163"/>
        <v>0</v>
      </c>
      <c r="AG83" s="451">
        <f>IF(COUNTIF($C$4:C83,C83)&gt;1,0,1)</f>
        <v>1</v>
      </c>
      <c r="AH83" s="454">
        <f t="shared" si="234"/>
        <v>0</v>
      </c>
      <c r="AI83" s="451" t="str">
        <f t="shared" si="164"/>
        <v/>
      </c>
      <c r="AJ83" s="455" t="str">
        <f>IFERROR(VLOOKUP(AI83,list!A$1:B$100,2,),"")</f>
        <v/>
      </c>
      <c r="AK83" s="451">
        <f>IF(COUNTIF($AE$4:$AE83,$AE83)&gt;1,0,1)</f>
        <v>0</v>
      </c>
      <c r="AL83" s="451">
        <f t="shared" si="203"/>
        <v>0</v>
      </c>
      <c r="AM83" s="451" t="str">
        <f t="shared" si="165"/>
        <v/>
      </c>
      <c r="AN83" s="417">
        <f t="shared" si="204"/>
        <v>0</v>
      </c>
      <c r="AO83" s="420">
        <f t="shared" si="166"/>
        <v>0</v>
      </c>
      <c r="AP83" s="420">
        <f t="shared" si="167"/>
        <v>0</v>
      </c>
      <c r="AQ83" s="420">
        <f t="shared" si="168"/>
        <v>0</v>
      </c>
      <c r="AR83" s="420">
        <f t="shared" si="169"/>
        <v>0</v>
      </c>
      <c r="AS83" s="409">
        <f t="shared" si="170"/>
        <v>0</v>
      </c>
      <c r="AT83" s="422">
        <f t="shared" si="171"/>
        <v>0</v>
      </c>
      <c r="AU83" s="422">
        <f t="shared" si="172"/>
        <v>0</v>
      </c>
      <c r="AV83" s="409">
        <f t="shared" si="173"/>
        <v>0</v>
      </c>
      <c r="AW83" s="422">
        <f t="shared" si="174"/>
        <v>0</v>
      </c>
      <c r="AX83" s="422">
        <f t="shared" si="175"/>
        <v>0</v>
      </c>
      <c r="AY83" s="409">
        <f t="shared" si="176"/>
        <v>0</v>
      </c>
      <c r="AZ83" s="422">
        <f t="shared" si="205"/>
        <v>0</v>
      </c>
      <c r="BA83" s="422">
        <f t="shared" si="206"/>
        <v>0</v>
      </c>
      <c r="BB83" s="420">
        <f t="shared" si="235"/>
        <v>0</v>
      </c>
      <c r="BC83" s="413">
        <f t="shared" si="207"/>
        <v>0</v>
      </c>
      <c r="BD83" s="420">
        <f t="shared" si="236"/>
        <v>0</v>
      </c>
      <c r="BE83" s="409">
        <f t="shared" si="208"/>
        <v>0</v>
      </c>
      <c r="BF83" s="420">
        <f t="shared" si="237"/>
        <v>0</v>
      </c>
      <c r="BG83" s="409">
        <f t="shared" si="209"/>
        <v>0</v>
      </c>
      <c r="BH83" s="425" t="str">
        <f t="shared" si="177"/>
        <v/>
      </c>
      <c r="BI83" s="420">
        <f t="shared" si="210"/>
        <v>0</v>
      </c>
      <c r="BJ83" s="420">
        <f t="shared" si="211"/>
        <v>0</v>
      </c>
      <c r="BK83" s="420">
        <f t="shared" si="178"/>
        <v>0</v>
      </c>
      <c r="BL83" s="420">
        <f t="shared" si="179"/>
        <v>0</v>
      </c>
      <c r="BM83" s="413">
        <f t="shared" si="180"/>
        <v>0</v>
      </c>
      <c r="BN83" s="420">
        <f t="shared" si="181"/>
        <v>0</v>
      </c>
      <c r="BO83" s="420">
        <f t="shared" si="182"/>
        <v>0</v>
      </c>
      <c r="BP83" s="413">
        <f t="shared" si="183"/>
        <v>0</v>
      </c>
      <c r="BQ83" s="422">
        <f t="shared" si="184"/>
        <v>0</v>
      </c>
      <c r="BR83" s="422">
        <f t="shared" si="185"/>
        <v>0</v>
      </c>
      <c r="BS83" s="413">
        <f t="shared" si="186"/>
        <v>0</v>
      </c>
      <c r="BT83" s="420">
        <f t="shared" si="212"/>
        <v>0</v>
      </c>
      <c r="BU83" s="413">
        <f t="shared" si="213"/>
        <v>0</v>
      </c>
      <c r="BV83" s="420">
        <f t="shared" si="214"/>
        <v>0</v>
      </c>
      <c r="BW83" s="409">
        <f t="shared" si="215"/>
        <v>0</v>
      </c>
      <c r="BX83" s="420">
        <f t="shared" si="216"/>
        <v>0</v>
      </c>
      <c r="BY83" s="413">
        <f t="shared" si="217"/>
        <v>0</v>
      </c>
      <c r="BZ83" s="32" t="str">
        <f t="shared" si="121"/>
        <v/>
      </c>
      <c r="CA83">
        <f t="shared" si="218"/>
        <v>0</v>
      </c>
      <c r="CB83" s="32">
        <f t="shared" si="122"/>
        <v>0</v>
      </c>
      <c r="CC83">
        <f t="shared" si="187"/>
        <v>0</v>
      </c>
      <c r="CD83">
        <f t="shared" si="188"/>
        <v>0</v>
      </c>
      <c r="CE83">
        <f t="shared" si="189"/>
        <v>0</v>
      </c>
      <c r="CF83" s="29">
        <f t="shared" si="190"/>
        <v>0</v>
      </c>
      <c r="CG83" s="29">
        <f t="shared" si="191"/>
        <v>0</v>
      </c>
      <c r="CH83" s="29">
        <f t="shared" si="219"/>
        <v>0</v>
      </c>
      <c r="CI83" s="29">
        <f t="shared" si="192"/>
        <v>0</v>
      </c>
      <c r="CJ83" s="29">
        <f t="shared" si="193"/>
        <v>0</v>
      </c>
      <c r="CK83" s="458">
        <f t="shared" si="194"/>
        <v>0</v>
      </c>
      <c r="CL83" s="29">
        <f t="shared" si="220"/>
        <v>0</v>
      </c>
      <c r="CM83" s="29">
        <f t="shared" si="195"/>
        <v>0</v>
      </c>
      <c r="CN83" s="458">
        <f t="shared" si="196"/>
        <v>0</v>
      </c>
      <c r="CO83" s="29">
        <f t="shared" si="221"/>
        <v>0</v>
      </c>
      <c r="CP83" s="29">
        <f t="shared" si="197"/>
        <v>0</v>
      </c>
      <c r="CQ83" s="458">
        <f t="shared" si="198"/>
        <v>0</v>
      </c>
      <c r="CR83" s="29">
        <f t="shared" si="222"/>
        <v>0</v>
      </c>
      <c r="CS83" s="29">
        <f t="shared" si="223"/>
        <v>0</v>
      </c>
      <c r="CT83" s="29">
        <f t="shared" si="224"/>
        <v>0</v>
      </c>
      <c r="CU83" s="29">
        <f t="shared" si="225"/>
        <v>0</v>
      </c>
      <c r="CV83" s="458">
        <f t="shared" si="226"/>
        <v>0</v>
      </c>
      <c r="CW83" s="29">
        <f t="shared" si="227"/>
        <v>0</v>
      </c>
      <c r="CX83" s="29">
        <f t="shared" si="228"/>
        <v>0</v>
      </c>
      <c r="CY83" s="458">
        <f t="shared" si="229"/>
        <v>0</v>
      </c>
      <c r="CZ83" s="29">
        <f t="shared" si="230"/>
        <v>0</v>
      </c>
      <c r="DA83" s="29">
        <f t="shared" si="231"/>
        <v>0</v>
      </c>
      <c r="DB83" s="458">
        <f t="shared" si="232"/>
        <v>0</v>
      </c>
      <c r="DC83" s="29">
        <f t="shared" si="233"/>
        <v>0</v>
      </c>
    </row>
    <row r="84" spans="1:107">
      <c r="A84">
        <f t="shared" si="199"/>
        <v>81</v>
      </c>
      <c r="B84" s="33">
        <f t="shared" si="247"/>
        <v>0</v>
      </c>
      <c r="C84" s="357"/>
      <c r="D84" s="40"/>
      <c r="E84" s="48"/>
      <c r="F84" s="1"/>
      <c r="G84" s="208"/>
      <c r="H84" s="184"/>
      <c r="I84" s="184"/>
      <c r="J84" s="306"/>
      <c r="K84" s="184"/>
      <c r="L84" s="184"/>
      <c r="M84" s="201"/>
      <c r="N84" s="184"/>
      <c r="O84" s="184"/>
      <c r="P84" s="358"/>
      <c r="Q84" s="343">
        <f t="shared" si="238"/>
        <v>0</v>
      </c>
      <c r="R84" s="333">
        <f t="shared" si="239"/>
        <v>0</v>
      </c>
      <c r="S84" s="344">
        <f t="shared" si="240"/>
        <v>0</v>
      </c>
      <c r="T84" s="348">
        <f t="shared" si="241"/>
        <v>0</v>
      </c>
      <c r="U84" s="334">
        <f t="shared" si="242"/>
        <v>0</v>
      </c>
      <c r="V84" s="333">
        <f t="shared" si="243"/>
        <v>0</v>
      </c>
      <c r="W84" s="334">
        <f t="shared" si="244"/>
        <v>0</v>
      </c>
      <c r="X84" s="333">
        <f t="shared" si="245"/>
        <v>0</v>
      </c>
      <c r="Y84" s="403">
        <f t="shared" si="246"/>
        <v>0</v>
      </c>
      <c r="Z84" s="451">
        <f>IFERROR(VLOOKUP(C84,list!B$2:C$100,2,),)</f>
        <v>0</v>
      </c>
      <c r="AA84" s="451">
        <f>IFERROR(VLOOKUP(F84,list!G$1:H$60,2,),)</f>
        <v>0</v>
      </c>
      <c r="AB84" s="452">
        <f t="shared" si="200"/>
        <v>0</v>
      </c>
      <c r="AC84" s="453">
        <f t="shared" si="201"/>
        <v>0</v>
      </c>
      <c r="AD84" s="451">
        <f>IFERROR(VLOOKUP(AC84,list!I$2:J$12,2,),)</f>
        <v>0</v>
      </c>
      <c r="AE84" s="452">
        <f t="shared" si="202"/>
        <v>0</v>
      </c>
      <c r="AF84" s="451">
        <f t="shared" si="163"/>
        <v>0</v>
      </c>
      <c r="AG84" s="451">
        <f>IF(COUNTIF($C$4:C84,C84)&gt;1,0,1)</f>
        <v>1</v>
      </c>
      <c r="AH84" s="454">
        <f t="shared" si="234"/>
        <v>0</v>
      </c>
      <c r="AI84" s="451" t="str">
        <f t="shared" si="164"/>
        <v/>
      </c>
      <c r="AJ84" s="455" t="str">
        <f>IFERROR(VLOOKUP(AI84,list!A$1:B$100,2,),"")</f>
        <v/>
      </c>
      <c r="AK84" s="451">
        <f>IF(COUNTIF($AE$4:$AE84,$AE84)&gt;1,0,1)</f>
        <v>0</v>
      </c>
      <c r="AL84" s="451">
        <f t="shared" si="203"/>
        <v>0</v>
      </c>
      <c r="AM84" s="451" t="str">
        <f t="shared" si="165"/>
        <v/>
      </c>
      <c r="AN84" s="417">
        <f t="shared" si="204"/>
        <v>0</v>
      </c>
      <c r="AO84" s="420">
        <f t="shared" si="166"/>
        <v>0</v>
      </c>
      <c r="AP84" s="420">
        <f t="shared" si="167"/>
        <v>0</v>
      </c>
      <c r="AQ84" s="420">
        <f t="shared" si="168"/>
        <v>0</v>
      </c>
      <c r="AR84" s="420">
        <f t="shared" si="169"/>
        <v>0</v>
      </c>
      <c r="AS84" s="409">
        <f t="shared" si="170"/>
        <v>0</v>
      </c>
      <c r="AT84" s="422">
        <f t="shared" si="171"/>
        <v>0</v>
      </c>
      <c r="AU84" s="422">
        <f t="shared" si="172"/>
        <v>0</v>
      </c>
      <c r="AV84" s="409">
        <f t="shared" si="173"/>
        <v>0</v>
      </c>
      <c r="AW84" s="422">
        <f t="shared" si="174"/>
        <v>0</v>
      </c>
      <c r="AX84" s="422">
        <f t="shared" si="175"/>
        <v>0</v>
      </c>
      <c r="AY84" s="409">
        <f t="shared" si="176"/>
        <v>0</v>
      </c>
      <c r="AZ84" s="422">
        <f t="shared" si="205"/>
        <v>0</v>
      </c>
      <c r="BA84" s="422">
        <f t="shared" si="206"/>
        <v>0</v>
      </c>
      <c r="BB84" s="420">
        <f t="shared" si="235"/>
        <v>0</v>
      </c>
      <c r="BC84" s="413">
        <f t="shared" si="207"/>
        <v>0</v>
      </c>
      <c r="BD84" s="420">
        <f t="shared" si="236"/>
        <v>0</v>
      </c>
      <c r="BE84" s="409">
        <f t="shared" si="208"/>
        <v>0</v>
      </c>
      <c r="BF84" s="420">
        <f t="shared" si="237"/>
        <v>0</v>
      </c>
      <c r="BG84" s="409">
        <f t="shared" si="209"/>
        <v>0</v>
      </c>
      <c r="BH84" s="425" t="str">
        <f t="shared" si="177"/>
        <v/>
      </c>
      <c r="BI84" s="420">
        <f t="shared" si="210"/>
        <v>0</v>
      </c>
      <c r="BJ84" s="420">
        <f t="shared" si="211"/>
        <v>0</v>
      </c>
      <c r="BK84" s="420">
        <f t="shared" si="178"/>
        <v>0</v>
      </c>
      <c r="BL84" s="420">
        <f t="shared" si="179"/>
        <v>0</v>
      </c>
      <c r="BM84" s="413">
        <f t="shared" si="180"/>
        <v>0</v>
      </c>
      <c r="BN84" s="420">
        <f t="shared" si="181"/>
        <v>0</v>
      </c>
      <c r="BO84" s="420">
        <f t="shared" si="182"/>
        <v>0</v>
      </c>
      <c r="BP84" s="413">
        <f t="shared" si="183"/>
        <v>0</v>
      </c>
      <c r="BQ84" s="422">
        <f t="shared" si="184"/>
        <v>0</v>
      </c>
      <c r="BR84" s="422">
        <f t="shared" si="185"/>
        <v>0</v>
      </c>
      <c r="BS84" s="413">
        <f t="shared" si="186"/>
        <v>0</v>
      </c>
      <c r="BT84" s="420">
        <f t="shared" si="212"/>
        <v>0</v>
      </c>
      <c r="BU84" s="413">
        <f t="shared" si="213"/>
        <v>0</v>
      </c>
      <c r="BV84" s="420">
        <f t="shared" si="214"/>
        <v>0</v>
      </c>
      <c r="BW84" s="409">
        <f t="shared" si="215"/>
        <v>0</v>
      </c>
      <c r="BX84" s="420">
        <f t="shared" si="216"/>
        <v>0</v>
      </c>
      <c r="BY84" s="413">
        <f t="shared" si="217"/>
        <v>0</v>
      </c>
      <c r="BZ84" s="32" t="str">
        <f t="shared" si="121"/>
        <v/>
      </c>
      <c r="CA84">
        <f t="shared" si="218"/>
        <v>0</v>
      </c>
      <c r="CB84" s="32">
        <f t="shared" si="122"/>
        <v>0</v>
      </c>
      <c r="CC84">
        <f t="shared" si="187"/>
        <v>0</v>
      </c>
      <c r="CD84">
        <f t="shared" si="188"/>
        <v>0</v>
      </c>
      <c r="CE84">
        <f t="shared" si="189"/>
        <v>0</v>
      </c>
      <c r="CF84" s="29">
        <f t="shared" si="190"/>
        <v>0</v>
      </c>
      <c r="CG84" s="29">
        <f t="shared" si="191"/>
        <v>0</v>
      </c>
      <c r="CH84" s="29">
        <f t="shared" si="219"/>
        <v>0</v>
      </c>
      <c r="CI84" s="29">
        <f t="shared" si="192"/>
        <v>0</v>
      </c>
      <c r="CJ84" s="29">
        <f t="shared" si="193"/>
        <v>0</v>
      </c>
      <c r="CK84" s="458">
        <f t="shared" si="194"/>
        <v>0</v>
      </c>
      <c r="CL84" s="29">
        <f t="shared" si="220"/>
        <v>0</v>
      </c>
      <c r="CM84" s="29">
        <f t="shared" si="195"/>
        <v>0</v>
      </c>
      <c r="CN84" s="458">
        <f t="shared" si="196"/>
        <v>0</v>
      </c>
      <c r="CO84" s="29">
        <f t="shared" si="221"/>
        <v>0</v>
      </c>
      <c r="CP84" s="29">
        <f t="shared" si="197"/>
        <v>0</v>
      </c>
      <c r="CQ84" s="458">
        <f t="shared" si="198"/>
        <v>0</v>
      </c>
      <c r="CR84" s="29">
        <f t="shared" si="222"/>
        <v>0</v>
      </c>
      <c r="CS84" s="29">
        <f t="shared" si="223"/>
        <v>0</v>
      </c>
      <c r="CT84" s="29">
        <f t="shared" si="224"/>
        <v>0</v>
      </c>
      <c r="CU84" s="29">
        <f t="shared" si="225"/>
        <v>0</v>
      </c>
      <c r="CV84" s="458">
        <f t="shared" si="226"/>
        <v>0</v>
      </c>
      <c r="CW84" s="29">
        <f t="shared" si="227"/>
        <v>0</v>
      </c>
      <c r="CX84" s="29">
        <f t="shared" si="228"/>
        <v>0</v>
      </c>
      <c r="CY84" s="458">
        <f t="shared" si="229"/>
        <v>0</v>
      </c>
      <c r="CZ84" s="29">
        <f t="shared" si="230"/>
        <v>0</v>
      </c>
      <c r="DA84" s="29">
        <f t="shared" si="231"/>
        <v>0</v>
      </c>
      <c r="DB84" s="458">
        <f t="shared" si="232"/>
        <v>0</v>
      </c>
      <c r="DC84" s="29">
        <f t="shared" si="233"/>
        <v>0</v>
      </c>
    </row>
    <row r="85" spans="1:107">
      <c r="A85">
        <f t="shared" si="199"/>
        <v>82</v>
      </c>
      <c r="B85" s="33">
        <f t="shared" si="247"/>
        <v>0</v>
      </c>
      <c r="C85" s="357"/>
      <c r="D85" s="40"/>
      <c r="E85" s="48"/>
      <c r="F85" s="1"/>
      <c r="G85" s="208"/>
      <c r="H85" s="184"/>
      <c r="I85" s="184"/>
      <c r="J85" s="306"/>
      <c r="K85" s="184"/>
      <c r="L85" s="184"/>
      <c r="M85" s="201"/>
      <c r="N85" s="184"/>
      <c r="O85" s="184"/>
      <c r="P85" s="358"/>
      <c r="Q85" s="343">
        <f t="shared" si="238"/>
        <v>0</v>
      </c>
      <c r="R85" s="333">
        <f t="shared" si="239"/>
        <v>0</v>
      </c>
      <c r="S85" s="344">
        <f t="shared" si="240"/>
        <v>0</v>
      </c>
      <c r="T85" s="348">
        <f t="shared" si="241"/>
        <v>0</v>
      </c>
      <c r="U85" s="334">
        <f t="shared" si="242"/>
        <v>0</v>
      </c>
      <c r="V85" s="333">
        <f t="shared" si="243"/>
        <v>0</v>
      </c>
      <c r="W85" s="334">
        <f t="shared" si="244"/>
        <v>0</v>
      </c>
      <c r="X85" s="333">
        <f t="shared" si="245"/>
        <v>0</v>
      </c>
      <c r="Y85" s="403">
        <f t="shared" si="246"/>
        <v>0</v>
      </c>
      <c r="Z85" s="451">
        <f>IFERROR(VLOOKUP(C85,list!B$2:C$100,2,),)</f>
        <v>0</v>
      </c>
      <c r="AA85" s="451">
        <f>IFERROR(VLOOKUP(F85,list!G$1:H$60,2,),)</f>
        <v>0</v>
      </c>
      <c r="AB85" s="452">
        <f t="shared" si="200"/>
        <v>0</v>
      </c>
      <c r="AC85" s="453">
        <f t="shared" si="201"/>
        <v>0</v>
      </c>
      <c r="AD85" s="451">
        <f>IFERROR(VLOOKUP(AC85,list!I$2:J$12,2,),)</f>
        <v>0</v>
      </c>
      <c r="AE85" s="452">
        <f t="shared" si="202"/>
        <v>0</v>
      </c>
      <c r="AF85" s="451">
        <f t="shared" si="163"/>
        <v>0</v>
      </c>
      <c r="AG85" s="451">
        <f>IF(COUNTIF($C$4:C85,C85)&gt;1,0,1)</f>
        <v>1</v>
      </c>
      <c r="AH85" s="454">
        <f t="shared" si="234"/>
        <v>0</v>
      </c>
      <c r="AI85" s="451" t="str">
        <f t="shared" si="164"/>
        <v/>
      </c>
      <c r="AJ85" s="455" t="str">
        <f>IFERROR(VLOOKUP(AI85,list!A$1:B$100,2,),"")</f>
        <v/>
      </c>
      <c r="AK85" s="451">
        <f>IF(COUNTIF($AE$4:$AE85,$AE85)&gt;1,0,1)</f>
        <v>0</v>
      </c>
      <c r="AL85" s="451">
        <f t="shared" si="203"/>
        <v>0</v>
      </c>
      <c r="AM85" s="451" t="str">
        <f t="shared" si="165"/>
        <v/>
      </c>
      <c r="AN85" s="417">
        <f t="shared" si="204"/>
        <v>0</v>
      </c>
      <c r="AO85" s="420">
        <f t="shared" si="166"/>
        <v>0</v>
      </c>
      <c r="AP85" s="420">
        <f t="shared" si="167"/>
        <v>0</v>
      </c>
      <c r="AQ85" s="420">
        <f t="shared" si="168"/>
        <v>0</v>
      </c>
      <c r="AR85" s="420">
        <f t="shared" si="169"/>
        <v>0</v>
      </c>
      <c r="AS85" s="409">
        <f t="shared" si="170"/>
        <v>0</v>
      </c>
      <c r="AT85" s="422">
        <f t="shared" si="171"/>
        <v>0</v>
      </c>
      <c r="AU85" s="422">
        <f t="shared" si="172"/>
        <v>0</v>
      </c>
      <c r="AV85" s="409">
        <f t="shared" si="173"/>
        <v>0</v>
      </c>
      <c r="AW85" s="422">
        <f t="shared" si="174"/>
        <v>0</v>
      </c>
      <c r="AX85" s="422">
        <f t="shared" si="175"/>
        <v>0</v>
      </c>
      <c r="AY85" s="409">
        <f t="shared" si="176"/>
        <v>0</v>
      </c>
      <c r="AZ85" s="422">
        <f t="shared" si="205"/>
        <v>0</v>
      </c>
      <c r="BA85" s="422">
        <f t="shared" si="206"/>
        <v>0</v>
      </c>
      <c r="BB85" s="420">
        <f t="shared" si="235"/>
        <v>0</v>
      </c>
      <c r="BC85" s="413">
        <f t="shared" si="207"/>
        <v>0</v>
      </c>
      <c r="BD85" s="420">
        <f t="shared" si="236"/>
        <v>0</v>
      </c>
      <c r="BE85" s="409">
        <f t="shared" si="208"/>
        <v>0</v>
      </c>
      <c r="BF85" s="420">
        <f t="shared" si="237"/>
        <v>0</v>
      </c>
      <c r="BG85" s="409">
        <f t="shared" si="209"/>
        <v>0</v>
      </c>
      <c r="BH85" s="425" t="str">
        <f t="shared" si="177"/>
        <v/>
      </c>
      <c r="BI85" s="420">
        <f t="shared" si="210"/>
        <v>0</v>
      </c>
      <c r="BJ85" s="420">
        <f t="shared" si="211"/>
        <v>0</v>
      </c>
      <c r="BK85" s="420">
        <f t="shared" si="178"/>
        <v>0</v>
      </c>
      <c r="BL85" s="420">
        <f t="shared" si="179"/>
        <v>0</v>
      </c>
      <c r="BM85" s="413">
        <f t="shared" si="180"/>
        <v>0</v>
      </c>
      <c r="BN85" s="420">
        <f t="shared" si="181"/>
        <v>0</v>
      </c>
      <c r="BO85" s="420">
        <f t="shared" si="182"/>
        <v>0</v>
      </c>
      <c r="BP85" s="413">
        <f t="shared" si="183"/>
        <v>0</v>
      </c>
      <c r="BQ85" s="422">
        <f t="shared" si="184"/>
        <v>0</v>
      </c>
      <c r="BR85" s="422">
        <f t="shared" si="185"/>
        <v>0</v>
      </c>
      <c r="BS85" s="413">
        <f t="shared" si="186"/>
        <v>0</v>
      </c>
      <c r="BT85" s="420">
        <f t="shared" si="212"/>
        <v>0</v>
      </c>
      <c r="BU85" s="413">
        <f t="shared" si="213"/>
        <v>0</v>
      </c>
      <c r="BV85" s="420">
        <f t="shared" si="214"/>
        <v>0</v>
      </c>
      <c r="BW85" s="409">
        <f t="shared" si="215"/>
        <v>0</v>
      </c>
      <c r="BX85" s="420">
        <f t="shared" si="216"/>
        <v>0</v>
      </c>
      <c r="BY85" s="413">
        <f t="shared" si="217"/>
        <v>0</v>
      </c>
      <c r="BZ85" s="32" t="str">
        <f t="shared" si="121"/>
        <v/>
      </c>
      <c r="CA85">
        <f t="shared" si="218"/>
        <v>0</v>
      </c>
      <c r="CB85" s="32">
        <f t="shared" si="122"/>
        <v>0</v>
      </c>
      <c r="CC85">
        <f t="shared" si="187"/>
        <v>0</v>
      </c>
      <c r="CD85">
        <f t="shared" si="188"/>
        <v>0</v>
      </c>
      <c r="CE85">
        <f t="shared" si="189"/>
        <v>0</v>
      </c>
      <c r="CF85" s="29">
        <f t="shared" si="190"/>
        <v>0</v>
      </c>
      <c r="CG85" s="29">
        <f t="shared" si="191"/>
        <v>0</v>
      </c>
      <c r="CH85" s="29">
        <f t="shared" si="219"/>
        <v>0</v>
      </c>
      <c r="CI85" s="29">
        <f t="shared" si="192"/>
        <v>0</v>
      </c>
      <c r="CJ85" s="29">
        <f t="shared" si="193"/>
        <v>0</v>
      </c>
      <c r="CK85" s="458">
        <f t="shared" si="194"/>
        <v>0</v>
      </c>
      <c r="CL85" s="29">
        <f t="shared" si="220"/>
        <v>0</v>
      </c>
      <c r="CM85" s="29">
        <f t="shared" si="195"/>
        <v>0</v>
      </c>
      <c r="CN85" s="458">
        <f t="shared" si="196"/>
        <v>0</v>
      </c>
      <c r="CO85" s="29">
        <f t="shared" si="221"/>
        <v>0</v>
      </c>
      <c r="CP85" s="29">
        <f t="shared" si="197"/>
        <v>0</v>
      </c>
      <c r="CQ85" s="458">
        <f t="shared" si="198"/>
        <v>0</v>
      </c>
      <c r="CR85" s="29">
        <f t="shared" si="222"/>
        <v>0</v>
      </c>
      <c r="CS85" s="29">
        <f t="shared" si="223"/>
        <v>0</v>
      </c>
      <c r="CT85" s="29">
        <f t="shared" si="224"/>
        <v>0</v>
      </c>
      <c r="CU85" s="29">
        <f t="shared" si="225"/>
        <v>0</v>
      </c>
      <c r="CV85" s="458">
        <f t="shared" si="226"/>
        <v>0</v>
      </c>
      <c r="CW85" s="29">
        <f t="shared" si="227"/>
        <v>0</v>
      </c>
      <c r="CX85" s="29">
        <f t="shared" si="228"/>
        <v>0</v>
      </c>
      <c r="CY85" s="458">
        <f t="shared" si="229"/>
        <v>0</v>
      </c>
      <c r="CZ85" s="29">
        <f t="shared" si="230"/>
        <v>0</v>
      </c>
      <c r="DA85" s="29">
        <f t="shared" si="231"/>
        <v>0</v>
      </c>
      <c r="DB85" s="458">
        <f t="shared" si="232"/>
        <v>0</v>
      </c>
      <c r="DC85" s="29">
        <f t="shared" si="233"/>
        <v>0</v>
      </c>
    </row>
    <row r="86" spans="1:107">
      <c r="A86">
        <f t="shared" si="199"/>
        <v>83</v>
      </c>
      <c r="B86" s="33">
        <f t="shared" si="247"/>
        <v>0</v>
      </c>
      <c r="C86" s="357"/>
      <c r="D86" s="40"/>
      <c r="E86" s="48"/>
      <c r="F86" s="1"/>
      <c r="G86" s="208"/>
      <c r="H86" s="184"/>
      <c r="I86" s="184"/>
      <c r="J86" s="306"/>
      <c r="K86" s="184"/>
      <c r="L86" s="184"/>
      <c r="M86" s="201"/>
      <c r="N86" s="184"/>
      <c r="O86" s="184"/>
      <c r="P86" s="358"/>
      <c r="Q86" s="343">
        <f t="shared" si="238"/>
        <v>0</v>
      </c>
      <c r="R86" s="333">
        <f t="shared" si="239"/>
        <v>0</v>
      </c>
      <c r="S86" s="344">
        <f t="shared" si="240"/>
        <v>0</v>
      </c>
      <c r="T86" s="348">
        <f t="shared" si="241"/>
        <v>0</v>
      </c>
      <c r="U86" s="334">
        <f t="shared" si="242"/>
        <v>0</v>
      </c>
      <c r="V86" s="333">
        <f t="shared" si="243"/>
        <v>0</v>
      </c>
      <c r="W86" s="334">
        <f t="shared" si="244"/>
        <v>0</v>
      </c>
      <c r="X86" s="333">
        <f t="shared" si="245"/>
        <v>0</v>
      </c>
      <c r="Y86" s="403">
        <f t="shared" si="246"/>
        <v>0</v>
      </c>
      <c r="Z86" s="451">
        <f>IFERROR(VLOOKUP(C86,list!B$2:C$100,2,),)</f>
        <v>0</v>
      </c>
      <c r="AA86" s="451">
        <f>IFERROR(VLOOKUP(F86,list!G$1:H$60,2,),)</f>
        <v>0</v>
      </c>
      <c r="AB86" s="452">
        <f t="shared" si="200"/>
        <v>0</v>
      </c>
      <c r="AC86" s="453">
        <f t="shared" si="201"/>
        <v>0</v>
      </c>
      <c r="AD86" s="451">
        <f>IFERROR(VLOOKUP(AC86,list!I$2:J$12,2,),)</f>
        <v>0</v>
      </c>
      <c r="AE86" s="452">
        <f t="shared" si="202"/>
        <v>0</v>
      </c>
      <c r="AF86" s="451">
        <f t="shared" si="163"/>
        <v>0</v>
      </c>
      <c r="AG86" s="451">
        <f>IF(COUNTIF($C$4:C86,C86)&gt;1,0,1)</f>
        <v>1</v>
      </c>
      <c r="AH86" s="454">
        <f t="shared" si="234"/>
        <v>0</v>
      </c>
      <c r="AI86" s="451" t="str">
        <f t="shared" si="164"/>
        <v/>
      </c>
      <c r="AJ86" s="455" t="str">
        <f>IFERROR(VLOOKUP(AI86,list!A$1:B$100,2,),"")</f>
        <v/>
      </c>
      <c r="AK86" s="451">
        <f>IF(COUNTIF($AE$4:$AE86,$AE86)&gt;1,0,1)</f>
        <v>0</v>
      </c>
      <c r="AL86" s="451">
        <f t="shared" si="203"/>
        <v>0</v>
      </c>
      <c r="AM86" s="451" t="str">
        <f t="shared" si="165"/>
        <v/>
      </c>
      <c r="AN86" s="417">
        <f t="shared" si="204"/>
        <v>0</v>
      </c>
      <c r="AO86" s="420">
        <f t="shared" si="166"/>
        <v>0</v>
      </c>
      <c r="AP86" s="420">
        <f t="shared" si="167"/>
        <v>0</v>
      </c>
      <c r="AQ86" s="420">
        <f t="shared" si="168"/>
        <v>0</v>
      </c>
      <c r="AR86" s="420">
        <f t="shared" si="169"/>
        <v>0</v>
      </c>
      <c r="AS86" s="409">
        <f t="shared" si="170"/>
        <v>0</v>
      </c>
      <c r="AT86" s="422">
        <f t="shared" si="171"/>
        <v>0</v>
      </c>
      <c r="AU86" s="422">
        <f t="shared" si="172"/>
        <v>0</v>
      </c>
      <c r="AV86" s="409">
        <f t="shared" si="173"/>
        <v>0</v>
      </c>
      <c r="AW86" s="422">
        <f t="shared" si="174"/>
        <v>0</v>
      </c>
      <c r="AX86" s="422">
        <f t="shared" si="175"/>
        <v>0</v>
      </c>
      <c r="AY86" s="409">
        <f t="shared" si="176"/>
        <v>0</v>
      </c>
      <c r="AZ86" s="422">
        <f t="shared" si="205"/>
        <v>0</v>
      </c>
      <c r="BA86" s="422">
        <f t="shared" si="206"/>
        <v>0</v>
      </c>
      <c r="BB86" s="420">
        <f t="shared" si="235"/>
        <v>0</v>
      </c>
      <c r="BC86" s="413">
        <f t="shared" si="207"/>
        <v>0</v>
      </c>
      <c r="BD86" s="420">
        <f t="shared" si="236"/>
        <v>0</v>
      </c>
      <c r="BE86" s="409">
        <f t="shared" si="208"/>
        <v>0</v>
      </c>
      <c r="BF86" s="420">
        <f t="shared" si="237"/>
        <v>0</v>
      </c>
      <c r="BG86" s="409">
        <f t="shared" si="209"/>
        <v>0</v>
      </c>
      <c r="BH86" s="425" t="str">
        <f t="shared" si="177"/>
        <v/>
      </c>
      <c r="BI86" s="420">
        <f t="shared" si="210"/>
        <v>0</v>
      </c>
      <c r="BJ86" s="420">
        <f t="shared" si="211"/>
        <v>0</v>
      </c>
      <c r="BK86" s="420">
        <f t="shared" si="178"/>
        <v>0</v>
      </c>
      <c r="BL86" s="420">
        <f t="shared" si="179"/>
        <v>0</v>
      </c>
      <c r="BM86" s="413">
        <f t="shared" si="180"/>
        <v>0</v>
      </c>
      <c r="BN86" s="420">
        <f t="shared" si="181"/>
        <v>0</v>
      </c>
      <c r="BO86" s="420">
        <f t="shared" si="182"/>
        <v>0</v>
      </c>
      <c r="BP86" s="413">
        <f t="shared" si="183"/>
        <v>0</v>
      </c>
      <c r="BQ86" s="422">
        <f t="shared" si="184"/>
        <v>0</v>
      </c>
      <c r="BR86" s="422">
        <f t="shared" si="185"/>
        <v>0</v>
      </c>
      <c r="BS86" s="413">
        <f t="shared" si="186"/>
        <v>0</v>
      </c>
      <c r="BT86" s="420">
        <f t="shared" si="212"/>
        <v>0</v>
      </c>
      <c r="BU86" s="413">
        <f t="shared" si="213"/>
        <v>0</v>
      </c>
      <c r="BV86" s="420">
        <f t="shared" si="214"/>
        <v>0</v>
      </c>
      <c r="BW86" s="409">
        <f t="shared" si="215"/>
        <v>0</v>
      </c>
      <c r="BX86" s="420">
        <f t="shared" si="216"/>
        <v>0</v>
      </c>
      <c r="BY86" s="413">
        <f t="shared" si="217"/>
        <v>0</v>
      </c>
      <c r="BZ86" s="32" t="str">
        <f t="shared" si="121"/>
        <v/>
      </c>
      <c r="CA86">
        <f t="shared" si="218"/>
        <v>0</v>
      </c>
      <c r="CB86" s="32">
        <f t="shared" si="122"/>
        <v>0</v>
      </c>
      <c r="CC86">
        <f t="shared" si="187"/>
        <v>0</v>
      </c>
      <c r="CD86">
        <f t="shared" si="188"/>
        <v>0</v>
      </c>
      <c r="CE86">
        <f t="shared" si="189"/>
        <v>0</v>
      </c>
      <c r="CF86" s="29">
        <f t="shared" si="190"/>
        <v>0</v>
      </c>
      <c r="CG86" s="29">
        <f t="shared" si="191"/>
        <v>0</v>
      </c>
      <c r="CH86" s="29">
        <f t="shared" si="219"/>
        <v>0</v>
      </c>
      <c r="CI86" s="29">
        <f t="shared" si="192"/>
        <v>0</v>
      </c>
      <c r="CJ86" s="29">
        <f t="shared" si="193"/>
        <v>0</v>
      </c>
      <c r="CK86" s="458">
        <f t="shared" si="194"/>
        <v>0</v>
      </c>
      <c r="CL86" s="29">
        <f t="shared" si="220"/>
        <v>0</v>
      </c>
      <c r="CM86" s="29">
        <f t="shared" si="195"/>
        <v>0</v>
      </c>
      <c r="CN86" s="458">
        <f t="shared" si="196"/>
        <v>0</v>
      </c>
      <c r="CO86" s="29">
        <f t="shared" si="221"/>
        <v>0</v>
      </c>
      <c r="CP86" s="29">
        <f t="shared" si="197"/>
        <v>0</v>
      </c>
      <c r="CQ86" s="458">
        <f t="shared" si="198"/>
        <v>0</v>
      </c>
      <c r="CR86" s="29">
        <f t="shared" si="222"/>
        <v>0</v>
      </c>
      <c r="CS86" s="29">
        <f t="shared" si="223"/>
        <v>0</v>
      </c>
      <c r="CT86" s="29">
        <f t="shared" si="224"/>
        <v>0</v>
      </c>
      <c r="CU86" s="29">
        <f t="shared" si="225"/>
        <v>0</v>
      </c>
      <c r="CV86" s="458">
        <f t="shared" si="226"/>
        <v>0</v>
      </c>
      <c r="CW86" s="29">
        <f t="shared" si="227"/>
        <v>0</v>
      </c>
      <c r="CX86" s="29">
        <f t="shared" si="228"/>
        <v>0</v>
      </c>
      <c r="CY86" s="458">
        <f t="shared" si="229"/>
        <v>0</v>
      </c>
      <c r="CZ86" s="29">
        <f t="shared" si="230"/>
        <v>0</v>
      </c>
      <c r="DA86" s="29">
        <f t="shared" si="231"/>
        <v>0</v>
      </c>
      <c r="DB86" s="458">
        <f t="shared" si="232"/>
        <v>0</v>
      </c>
      <c r="DC86" s="29">
        <f t="shared" si="233"/>
        <v>0</v>
      </c>
    </row>
    <row r="87" spans="1:107">
      <c r="A87">
        <f t="shared" si="199"/>
        <v>84</v>
      </c>
      <c r="B87" s="33">
        <f t="shared" si="247"/>
        <v>0</v>
      </c>
      <c r="C87" s="357"/>
      <c r="D87" s="40"/>
      <c r="E87" s="48"/>
      <c r="F87" s="1"/>
      <c r="G87" s="208"/>
      <c r="H87" s="184"/>
      <c r="I87" s="184"/>
      <c r="J87" s="306"/>
      <c r="K87" s="184"/>
      <c r="L87" s="184"/>
      <c r="M87" s="201"/>
      <c r="N87" s="184"/>
      <c r="O87" s="184"/>
      <c r="P87" s="358"/>
      <c r="Q87" s="343">
        <f t="shared" si="238"/>
        <v>0</v>
      </c>
      <c r="R87" s="333">
        <f t="shared" si="239"/>
        <v>0</v>
      </c>
      <c r="S87" s="344">
        <f t="shared" si="240"/>
        <v>0</v>
      </c>
      <c r="T87" s="348">
        <f t="shared" si="241"/>
        <v>0</v>
      </c>
      <c r="U87" s="334">
        <f t="shared" si="242"/>
        <v>0</v>
      </c>
      <c r="V87" s="333">
        <f t="shared" si="243"/>
        <v>0</v>
      </c>
      <c r="W87" s="334">
        <f t="shared" si="244"/>
        <v>0</v>
      </c>
      <c r="X87" s="333">
        <f t="shared" si="245"/>
        <v>0</v>
      </c>
      <c r="Y87" s="403">
        <f t="shared" si="246"/>
        <v>0</v>
      </c>
      <c r="Z87" s="451">
        <f>IFERROR(VLOOKUP(C87,list!B$2:C$100,2,),)</f>
        <v>0</v>
      </c>
      <c r="AA87" s="451">
        <f>IFERROR(VLOOKUP(F87,list!G$1:H$60,2,),)</f>
        <v>0</v>
      </c>
      <c r="AB87" s="452">
        <f t="shared" si="200"/>
        <v>0</v>
      </c>
      <c r="AC87" s="453">
        <f t="shared" si="201"/>
        <v>0</v>
      </c>
      <c r="AD87" s="451">
        <f>IFERROR(VLOOKUP(AC87,list!I$2:J$12,2,),)</f>
        <v>0</v>
      </c>
      <c r="AE87" s="452">
        <f t="shared" si="202"/>
        <v>0</v>
      </c>
      <c r="AF87" s="451">
        <f t="shared" si="163"/>
        <v>0</v>
      </c>
      <c r="AG87" s="451">
        <f>IF(COUNTIF($C$4:C87,C87)&gt;1,0,1)</f>
        <v>1</v>
      </c>
      <c r="AH87" s="454">
        <f t="shared" si="234"/>
        <v>0</v>
      </c>
      <c r="AI87" s="451" t="str">
        <f t="shared" si="164"/>
        <v/>
      </c>
      <c r="AJ87" s="455" t="str">
        <f>IFERROR(VLOOKUP(AI87,list!A$1:B$100,2,),"")</f>
        <v/>
      </c>
      <c r="AK87" s="451">
        <f>IF(COUNTIF($AE$4:$AE87,$AE87)&gt;1,0,1)</f>
        <v>0</v>
      </c>
      <c r="AL87" s="451">
        <f t="shared" si="203"/>
        <v>0</v>
      </c>
      <c r="AM87" s="451" t="str">
        <f t="shared" si="165"/>
        <v/>
      </c>
      <c r="AN87" s="417">
        <f t="shared" si="204"/>
        <v>0</v>
      </c>
      <c r="AO87" s="420">
        <f t="shared" si="166"/>
        <v>0</v>
      </c>
      <c r="AP87" s="420">
        <f t="shared" si="167"/>
        <v>0</v>
      </c>
      <c r="AQ87" s="420">
        <f t="shared" si="168"/>
        <v>0</v>
      </c>
      <c r="AR87" s="420">
        <f t="shared" si="169"/>
        <v>0</v>
      </c>
      <c r="AS87" s="409">
        <f t="shared" si="170"/>
        <v>0</v>
      </c>
      <c r="AT87" s="422">
        <f t="shared" si="171"/>
        <v>0</v>
      </c>
      <c r="AU87" s="422">
        <f t="shared" si="172"/>
        <v>0</v>
      </c>
      <c r="AV87" s="409">
        <f t="shared" si="173"/>
        <v>0</v>
      </c>
      <c r="AW87" s="422">
        <f t="shared" si="174"/>
        <v>0</v>
      </c>
      <c r="AX87" s="422">
        <f t="shared" si="175"/>
        <v>0</v>
      </c>
      <c r="AY87" s="409">
        <f t="shared" si="176"/>
        <v>0</v>
      </c>
      <c r="AZ87" s="422">
        <f t="shared" si="205"/>
        <v>0</v>
      </c>
      <c r="BA87" s="422">
        <f t="shared" si="206"/>
        <v>0</v>
      </c>
      <c r="BB87" s="420">
        <f t="shared" si="235"/>
        <v>0</v>
      </c>
      <c r="BC87" s="413">
        <f t="shared" si="207"/>
        <v>0</v>
      </c>
      <c r="BD87" s="420">
        <f t="shared" si="236"/>
        <v>0</v>
      </c>
      <c r="BE87" s="409">
        <f t="shared" si="208"/>
        <v>0</v>
      </c>
      <c r="BF87" s="420">
        <f t="shared" si="237"/>
        <v>0</v>
      </c>
      <c r="BG87" s="409">
        <f t="shared" si="209"/>
        <v>0</v>
      </c>
      <c r="BH87" s="425" t="str">
        <f t="shared" si="177"/>
        <v/>
      </c>
      <c r="BI87" s="420">
        <f t="shared" si="210"/>
        <v>0</v>
      </c>
      <c r="BJ87" s="420">
        <f t="shared" si="211"/>
        <v>0</v>
      </c>
      <c r="BK87" s="420">
        <f t="shared" si="178"/>
        <v>0</v>
      </c>
      <c r="BL87" s="420">
        <f t="shared" si="179"/>
        <v>0</v>
      </c>
      <c r="BM87" s="413">
        <f t="shared" si="180"/>
        <v>0</v>
      </c>
      <c r="BN87" s="420">
        <f t="shared" si="181"/>
        <v>0</v>
      </c>
      <c r="BO87" s="420">
        <f t="shared" si="182"/>
        <v>0</v>
      </c>
      <c r="BP87" s="413">
        <f t="shared" si="183"/>
        <v>0</v>
      </c>
      <c r="BQ87" s="422">
        <f t="shared" si="184"/>
        <v>0</v>
      </c>
      <c r="BR87" s="422">
        <f t="shared" si="185"/>
        <v>0</v>
      </c>
      <c r="BS87" s="413">
        <f t="shared" si="186"/>
        <v>0</v>
      </c>
      <c r="BT87" s="420">
        <f t="shared" si="212"/>
        <v>0</v>
      </c>
      <c r="BU87" s="413">
        <f t="shared" si="213"/>
        <v>0</v>
      </c>
      <c r="BV87" s="420">
        <f t="shared" si="214"/>
        <v>0</v>
      </c>
      <c r="BW87" s="409">
        <f t="shared" si="215"/>
        <v>0</v>
      </c>
      <c r="BX87" s="420">
        <f t="shared" si="216"/>
        <v>0</v>
      </c>
      <c r="BY87" s="413">
        <f t="shared" si="217"/>
        <v>0</v>
      </c>
      <c r="BZ87" s="32" t="str">
        <f t="shared" si="121"/>
        <v/>
      </c>
      <c r="CA87">
        <f t="shared" si="218"/>
        <v>0</v>
      </c>
      <c r="CB87" s="32">
        <f t="shared" si="122"/>
        <v>0</v>
      </c>
      <c r="CC87">
        <f t="shared" si="187"/>
        <v>0</v>
      </c>
      <c r="CD87">
        <f t="shared" si="188"/>
        <v>0</v>
      </c>
      <c r="CE87">
        <f t="shared" si="189"/>
        <v>0</v>
      </c>
      <c r="CF87" s="29">
        <f t="shared" si="190"/>
        <v>0</v>
      </c>
      <c r="CG87" s="29">
        <f t="shared" si="191"/>
        <v>0</v>
      </c>
      <c r="CH87" s="29">
        <f t="shared" si="219"/>
        <v>0</v>
      </c>
      <c r="CI87" s="29">
        <f t="shared" si="192"/>
        <v>0</v>
      </c>
      <c r="CJ87" s="29">
        <f t="shared" si="193"/>
        <v>0</v>
      </c>
      <c r="CK87" s="458">
        <f t="shared" si="194"/>
        <v>0</v>
      </c>
      <c r="CL87" s="29">
        <f t="shared" si="220"/>
        <v>0</v>
      </c>
      <c r="CM87" s="29">
        <f t="shared" si="195"/>
        <v>0</v>
      </c>
      <c r="CN87" s="458">
        <f t="shared" si="196"/>
        <v>0</v>
      </c>
      <c r="CO87" s="29">
        <f t="shared" si="221"/>
        <v>0</v>
      </c>
      <c r="CP87" s="29">
        <f t="shared" si="197"/>
        <v>0</v>
      </c>
      <c r="CQ87" s="458">
        <f t="shared" si="198"/>
        <v>0</v>
      </c>
      <c r="CR87" s="29">
        <f t="shared" si="222"/>
        <v>0</v>
      </c>
      <c r="CS87" s="29">
        <f t="shared" si="223"/>
        <v>0</v>
      </c>
      <c r="CT87" s="29">
        <f t="shared" si="224"/>
        <v>0</v>
      </c>
      <c r="CU87" s="29">
        <f t="shared" si="225"/>
        <v>0</v>
      </c>
      <c r="CV87" s="458">
        <f t="shared" si="226"/>
        <v>0</v>
      </c>
      <c r="CW87" s="29">
        <f t="shared" si="227"/>
        <v>0</v>
      </c>
      <c r="CX87" s="29">
        <f t="shared" si="228"/>
        <v>0</v>
      </c>
      <c r="CY87" s="458">
        <f t="shared" si="229"/>
        <v>0</v>
      </c>
      <c r="CZ87" s="29">
        <f t="shared" si="230"/>
        <v>0</v>
      </c>
      <c r="DA87" s="29">
        <f t="shared" si="231"/>
        <v>0</v>
      </c>
      <c r="DB87" s="458">
        <f t="shared" si="232"/>
        <v>0</v>
      </c>
      <c r="DC87" s="29">
        <f t="shared" si="233"/>
        <v>0</v>
      </c>
    </row>
    <row r="88" spans="1:107">
      <c r="A88">
        <f t="shared" si="199"/>
        <v>85</v>
      </c>
      <c r="B88" s="33">
        <f t="shared" si="247"/>
        <v>0</v>
      </c>
      <c r="C88" s="357"/>
      <c r="D88" s="40"/>
      <c r="E88" s="48"/>
      <c r="F88" s="1"/>
      <c r="G88" s="208"/>
      <c r="H88" s="184"/>
      <c r="I88" s="184"/>
      <c r="J88" s="306"/>
      <c r="K88" s="184"/>
      <c r="L88" s="184"/>
      <c r="M88" s="201"/>
      <c r="N88" s="184"/>
      <c r="O88" s="184"/>
      <c r="P88" s="358"/>
      <c r="Q88" s="343">
        <f t="shared" si="238"/>
        <v>0</v>
      </c>
      <c r="R88" s="333">
        <f t="shared" si="239"/>
        <v>0</v>
      </c>
      <c r="S88" s="344">
        <f t="shared" si="240"/>
        <v>0</v>
      </c>
      <c r="T88" s="348">
        <f t="shared" si="241"/>
        <v>0</v>
      </c>
      <c r="U88" s="334">
        <f t="shared" si="242"/>
        <v>0</v>
      </c>
      <c r="V88" s="333">
        <f t="shared" si="243"/>
        <v>0</v>
      </c>
      <c r="W88" s="334">
        <f t="shared" si="244"/>
        <v>0</v>
      </c>
      <c r="X88" s="333">
        <f t="shared" si="245"/>
        <v>0</v>
      </c>
      <c r="Y88" s="403">
        <f t="shared" si="246"/>
        <v>0</v>
      </c>
      <c r="Z88" s="451">
        <f>IFERROR(VLOOKUP(C88,list!B$2:C$100,2,),)</f>
        <v>0</v>
      </c>
      <c r="AA88" s="451">
        <f>IFERROR(VLOOKUP(F88,list!G$1:H$60,2,),)</f>
        <v>0</v>
      </c>
      <c r="AB88" s="452">
        <f t="shared" si="200"/>
        <v>0</v>
      </c>
      <c r="AC88" s="453">
        <f t="shared" si="201"/>
        <v>0</v>
      </c>
      <c r="AD88" s="451">
        <f>IFERROR(VLOOKUP(AC88,list!I$2:J$12,2,),)</f>
        <v>0</v>
      </c>
      <c r="AE88" s="452">
        <f t="shared" si="202"/>
        <v>0</v>
      </c>
      <c r="AF88" s="451">
        <f t="shared" si="163"/>
        <v>0</v>
      </c>
      <c r="AG88" s="451">
        <f>IF(COUNTIF($C$4:C88,C88)&gt;1,0,1)</f>
        <v>1</v>
      </c>
      <c r="AH88" s="454">
        <f t="shared" si="234"/>
        <v>0</v>
      </c>
      <c r="AI88" s="451" t="str">
        <f t="shared" si="164"/>
        <v/>
      </c>
      <c r="AJ88" s="455" t="str">
        <f>IFERROR(VLOOKUP(AI88,list!A$1:B$100,2,),"")</f>
        <v/>
      </c>
      <c r="AK88" s="451">
        <f>IF(COUNTIF($AE$4:$AE88,$AE88)&gt;1,0,1)</f>
        <v>0</v>
      </c>
      <c r="AL88" s="451">
        <f t="shared" si="203"/>
        <v>0</v>
      </c>
      <c r="AM88" s="451" t="str">
        <f t="shared" si="165"/>
        <v/>
      </c>
      <c r="AN88" s="417">
        <f t="shared" si="204"/>
        <v>0</v>
      </c>
      <c r="AO88" s="420">
        <f t="shared" si="166"/>
        <v>0</v>
      </c>
      <c r="AP88" s="420">
        <f t="shared" si="167"/>
        <v>0</v>
      </c>
      <c r="AQ88" s="420">
        <f t="shared" si="168"/>
        <v>0</v>
      </c>
      <c r="AR88" s="420">
        <f t="shared" si="169"/>
        <v>0</v>
      </c>
      <c r="AS88" s="409">
        <f t="shared" si="170"/>
        <v>0</v>
      </c>
      <c r="AT88" s="422">
        <f t="shared" si="171"/>
        <v>0</v>
      </c>
      <c r="AU88" s="422">
        <f t="shared" si="172"/>
        <v>0</v>
      </c>
      <c r="AV88" s="409">
        <f t="shared" si="173"/>
        <v>0</v>
      </c>
      <c r="AW88" s="422">
        <f t="shared" si="174"/>
        <v>0</v>
      </c>
      <c r="AX88" s="422">
        <f t="shared" si="175"/>
        <v>0</v>
      </c>
      <c r="AY88" s="409">
        <f t="shared" si="176"/>
        <v>0</v>
      </c>
      <c r="AZ88" s="422">
        <f t="shared" si="205"/>
        <v>0</v>
      </c>
      <c r="BA88" s="422">
        <f t="shared" si="206"/>
        <v>0</v>
      </c>
      <c r="BB88" s="420">
        <f t="shared" si="235"/>
        <v>0</v>
      </c>
      <c r="BC88" s="413">
        <f t="shared" si="207"/>
        <v>0</v>
      </c>
      <c r="BD88" s="420">
        <f t="shared" si="236"/>
        <v>0</v>
      </c>
      <c r="BE88" s="409">
        <f t="shared" si="208"/>
        <v>0</v>
      </c>
      <c r="BF88" s="420">
        <f t="shared" si="237"/>
        <v>0</v>
      </c>
      <c r="BG88" s="409">
        <f t="shared" si="209"/>
        <v>0</v>
      </c>
      <c r="BH88" s="425" t="str">
        <f t="shared" si="177"/>
        <v/>
      </c>
      <c r="BI88" s="420">
        <f t="shared" si="210"/>
        <v>0</v>
      </c>
      <c r="BJ88" s="420">
        <f t="shared" si="211"/>
        <v>0</v>
      </c>
      <c r="BK88" s="420">
        <f t="shared" si="178"/>
        <v>0</v>
      </c>
      <c r="BL88" s="420">
        <f t="shared" si="179"/>
        <v>0</v>
      </c>
      <c r="BM88" s="413">
        <f t="shared" si="180"/>
        <v>0</v>
      </c>
      <c r="BN88" s="420">
        <f t="shared" si="181"/>
        <v>0</v>
      </c>
      <c r="BO88" s="420">
        <f t="shared" si="182"/>
        <v>0</v>
      </c>
      <c r="BP88" s="413">
        <f t="shared" si="183"/>
        <v>0</v>
      </c>
      <c r="BQ88" s="422">
        <f t="shared" si="184"/>
        <v>0</v>
      </c>
      <c r="BR88" s="422">
        <f t="shared" si="185"/>
        <v>0</v>
      </c>
      <c r="BS88" s="413">
        <f t="shared" si="186"/>
        <v>0</v>
      </c>
      <c r="BT88" s="420">
        <f t="shared" si="212"/>
        <v>0</v>
      </c>
      <c r="BU88" s="413">
        <f t="shared" si="213"/>
        <v>0</v>
      </c>
      <c r="BV88" s="420">
        <f t="shared" si="214"/>
        <v>0</v>
      </c>
      <c r="BW88" s="409">
        <f t="shared" si="215"/>
        <v>0</v>
      </c>
      <c r="BX88" s="420">
        <f t="shared" si="216"/>
        <v>0</v>
      </c>
      <c r="BY88" s="413">
        <f t="shared" si="217"/>
        <v>0</v>
      </c>
      <c r="BZ88" s="32" t="str">
        <f t="shared" si="121"/>
        <v/>
      </c>
      <c r="CA88">
        <f t="shared" si="218"/>
        <v>0</v>
      </c>
      <c r="CB88" s="32">
        <f t="shared" si="122"/>
        <v>0</v>
      </c>
      <c r="CC88">
        <f t="shared" si="187"/>
        <v>0</v>
      </c>
      <c r="CD88">
        <f t="shared" si="188"/>
        <v>0</v>
      </c>
      <c r="CE88">
        <f t="shared" si="189"/>
        <v>0</v>
      </c>
      <c r="CF88" s="29">
        <f t="shared" si="190"/>
        <v>0</v>
      </c>
      <c r="CG88" s="29">
        <f t="shared" si="191"/>
        <v>0</v>
      </c>
      <c r="CH88" s="29">
        <f t="shared" si="219"/>
        <v>0</v>
      </c>
      <c r="CI88" s="29">
        <f t="shared" si="192"/>
        <v>0</v>
      </c>
      <c r="CJ88" s="29">
        <f t="shared" si="193"/>
        <v>0</v>
      </c>
      <c r="CK88" s="458">
        <f t="shared" si="194"/>
        <v>0</v>
      </c>
      <c r="CL88" s="29">
        <f t="shared" si="220"/>
        <v>0</v>
      </c>
      <c r="CM88" s="29">
        <f t="shared" si="195"/>
        <v>0</v>
      </c>
      <c r="CN88" s="458">
        <f t="shared" si="196"/>
        <v>0</v>
      </c>
      <c r="CO88" s="29">
        <f t="shared" si="221"/>
        <v>0</v>
      </c>
      <c r="CP88" s="29">
        <f t="shared" si="197"/>
        <v>0</v>
      </c>
      <c r="CQ88" s="458">
        <f t="shared" si="198"/>
        <v>0</v>
      </c>
      <c r="CR88" s="29">
        <f t="shared" si="222"/>
        <v>0</v>
      </c>
      <c r="CS88" s="29">
        <f t="shared" si="223"/>
        <v>0</v>
      </c>
      <c r="CT88" s="29">
        <f t="shared" si="224"/>
        <v>0</v>
      </c>
      <c r="CU88" s="29">
        <f t="shared" si="225"/>
        <v>0</v>
      </c>
      <c r="CV88" s="458">
        <f t="shared" si="226"/>
        <v>0</v>
      </c>
      <c r="CW88" s="29">
        <f t="shared" si="227"/>
        <v>0</v>
      </c>
      <c r="CX88" s="29">
        <f t="shared" si="228"/>
        <v>0</v>
      </c>
      <c r="CY88" s="458">
        <f t="shared" si="229"/>
        <v>0</v>
      </c>
      <c r="CZ88" s="29">
        <f t="shared" si="230"/>
        <v>0</v>
      </c>
      <c r="DA88" s="29">
        <f t="shared" si="231"/>
        <v>0</v>
      </c>
      <c r="DB88" s="458">
        <f t="shared" si="232"/>
        <v>0</v>
      </c>
      <c r="DC88" s="29">
        <f t="shared" si="233"/>
        <v>0</v>
      </c>
    </row>
    <row r="89" spans="1:107">
      <c r="A89">
        <f t="shared" si="199"/>
        <v>86</v>
      </c>
      <c r="B89" s="33">
        <f t="shared" si="247"/>
        <v>0</v>
      </c>
      <c r="C89" s="357"/>
      <c r="D89" s="40"/>
      <c r="E89" s="48"/>
      <c r="F89" s="1"/>
      <c r="G89" s="208"/>
      <c r="H89" s="184"/>
      <c r="I89" s="184"/>
      <c r="J89" s="306"/>
      <c r="K89" s="184"/>
      <c r="L89" s="184"/>
      <c r="M89" s="201"/>
      <c r="N89" s="184"/>
      <c r="O89" s="184"/>
      <c r="P89" s="358"/>
      <c r="Q89" s="343">
        <f t="shared" si="238"/>
        <v>0</v>
      </c>
      <c r="R89" s="333">
        <f t="shared" si="239"/>
        <v>0</v>
      </c>
      <c r="S89" s="344">
        <f t="shared" si="240"/>
        <v>0</v>
      </c>
      <c r="T89" s="348">
        <f t="shared" si="241"/>
        <v>0</v>
      </c>
      <c r="U89" s="334">
        <f t="shared" si="242"/>
        <v>0</v>
      </c>
      <c r="V89" s="333">
        <f t="shared" si="243"/>
        <v>0</v>
      </c>
      <c r="W89" s="334">
        <f t="shared" si="244"/>
        <v>0</v>
      </c>
      <c r="X89" s="333">
        <f t="shared" si="245"/>
        <v>0</v>
      </c>
      <c r="Y89" s="403">
        <f t="shared" si="246"/>
        <v>0</v>
      </c>
      <c r="Z89" s="451">
        <f>IFERROR(VLOOKUP(C89,list!B$2:C$100,2,),)</f>
        <v>0</v>
      </c>
      <c r="AA89" s="451">
        <f>IFERROR(VLOOKUP(F89,list!G$1:H$60,2,),)</f>
        <v>0</v>
      </c>
      <c r="AB89" s="452">
        <f t="shared" si="200"/>
        <v>0</v>
      </c>
      <c r="AC89" s="453">
        <f t="shared" si="201"/>
        <v>0</v>
      </c>
      <c r="AD89" s="451">
        <f>IFERROR(VLOOKUP(AC89,list!I$2:J$12,2,),)</f>
        <v>0</v>
      </c>
      <c r="AE89" s="452">
        <f t="shared" si="202"/>
        <v>0</v>
      </c>
      <c r="AF89" s="451">
        <f t="shared" si="163"/>
        <v>0</v>
      </c>
      <c r="AG89" s="451">
        <f>IF(COUNTIF($C$4:C89,C89)&gt;1,0,1)</f>
        <v>1</v>
      </c>
      <c r="AH89" s="454">
        <f t="shared" si="234"/>
        <v>0</v>
      </c>
      <c r="AI89" s="451" t="str">
        <f t="shared" si="164"/>
        <v/>
      </c>
      <c r="AJ89" s="455" t="str">
        <f>IFERROR(VLOOKUP(AI89,list!A$1:B$100,2,),"")</f>
        <v/>
      </c>
      <c r="AK89" s="451">
        <f>IF(COUNTIF($AE$4:$AE89,$AE89)&gt;1,0,1)</f>
        <v>0</v>
      </c>
      <c r="AL89" s="451">
        <f t="shared" si="203"/>
        <v>0</v>
      </c>
      <c r="AM89" s="451" t="str">
        <f t="shared" si="165"/>
        <v/>
      </c>
      <c r="AN89" s="417">
        <f t="shared" si="204"/>
        <v>0</v>
      </c>
      <c r="AO89" s="420">
        <f t="shared" si="166"/>
        <v>0</v>
      </c>
      <c r="AP89" s="420">
        <f t="shared" si="167"/>
        <v>0</v>
      </c>
      <c r="AQ89" s="420">
        <f t="shared" si="168"/>
        <v>0</v>
      </c>
      <c r="AR89" s="420">
        <f t="shared" si="169"/>
        <v>0</v>
      </c>
      <c r="AS89" s="409">
        <f t="shared" si="170"/>
        <v>0</v>
      </c>
      <c r="AT89" s="422">
        <f t="shared" si="171"/>
        <v>0</v>
      </c>
      <c r="AU89" s="422">
        <f t="shared" si="172"/>
        <v>0</v>
      </c>
      <c r="AV89" s="409">
        <f t="shared" si="173"/>
        <v>0</v>
      </c>
      <c r="AW89" s="422">
        <f t="shared" si="174"/>
        <v>0</v>
      </c>
      <c r="AX89" s="422">
        <f t="shared" si="175"/>
        <v>0</v>
      </c>
      <c r="AY89" s="409">
        <f t="shared" si="176"/>
        <v>0</v>
      </c>
      <c r="AZ89" s="422">
        <f t="shared" si="205"/>
        <v>0</v>
      </c>
      <c r="BA89" s="422">
        <f t="shared" si="206"/>
        <v>0</v>
      </c>
      <c r="BB89" s="420">
        <f t="shared" si="235"/>
        <v>0</v>
      </c>
      <c r="BC89" s="413">
        <f t="shared" si="207"/>
        <v>0</v>
      </c>
      <c r="BD89" s="420">
        <f t="shared" si="236"/>
        <v>0</v>
      </c>
      <c r="BE89" s="409">
        <f t="shared" si="208"/>
        <v>0</v>
      </c>
      <c r="BF89" s="420">
        <f t="shared" si="237"/>
        <v>0</v>
      </c>
      <c r="BG89" s="409">
        <f t="shared" si="209"/>
        <v>0</v>
      </c>
      <c r="BH89" s="425" t="str">
        <f t="shared" si="177"/>
        <v/>
      </c>
      <c r="BI89" s="420">
        <f t="shared" si="210"/>
        <v>0</v>
      </c>
      <c r="BJ89" s="420">
        <f t="shared" si="211"/>
        <v>0</v>
      </c>
      <c r="BK89" s="420">
        <f t="shared" si="178"/>
        <v>0</v>
      </c>
      <c r="BL89" s="420">
        <f t="shared" si="179"/>
        <v>0</v>
      </c>
      <c r="BM89" s="413">
        <f t="shared" si="180"/>
        <v>0</v>
      </c>
      <c r="BN89" s="420">
        <f t="shared" si="181"/>
        <v>0</v>
      </c>
      <c r="BO89" s="420">
        <f t="shared" si="182"/>
        <v>0</v>
      </c>
      <c r="BP89" s="413">
        <f t="shared" si="183"/>
        <v>0</v>
      </c>
      <c r="BQ89" s="422">
        <f t="shared" si="184"/>
        <v>0</v>
      </c>
      <c r="BR89" s="422">
        <f t="shared" si="185"/>
        <v>0</v>
      </c>
      <c r="BS89" s="413">
        <f t="shared" si="186"/>
        <v>0</v>
      </c>
      <c r="BT89" s="420">
        <f t="shared" si="212"/>
        <v>0</v>
      </c>
      <c r="BU89" s="413">
        <f t="shared" si="213"/>
        <v>0</v>
      </c>
      <c r="BV89" s="420">
        <f t="shared" si="214"/>
        <v>0</v>
      </c>
      <c r="BW89" s="409">
        <f t="shared" si="215"/>
        <v>0</v>
      </c>
      <c r="BX89" s="420">
        <f t="shared" si="216"/>
        <v>0</v>
      </c>
      <c r="BY89" s="413">
        <f t="shared" si="217"/>
        <v>0</v>
      </c>
      <c r="BZ89" s="32" t="str">
        <f t="shared" si="121"/>
        <v/>
      </c>
      <c r="CA89">
        <f t="shared" si="218"/>
        <v>0</v>
      </c>
      <c r="CB89" s="32">
        <f t="shared" si="122"/>
        <v>0</v>
      </c>
      <c r="CC89">
        <f t="shared" si="187"/>
        <v>0</v>
      </c>
      <c r="CD89">
        <f t="shared" si="188"/>
        <v>0</v>
      </c>
      <c r="CE89">
        <f t="shared" si="189"/>
        <v>0</v>
      </c>
      <c r="CF89" s="29">
        <f t="shared" si="190"/>
        <v>0</v>
      </c>
      <c r="CG89" s="29">
        <f t="shared" si="191"/>
        <v>0</v>
      </c>
      <c r="CH89" s="29">
        <f t="shared" si="219"/>
        <v>0</v>
      </c>
      <c r="CI89" s="29">
        <f t="shared" si="192"/>
        <v>0</v>
      </c>
      <c r="CJ89" s="29">
        <f t="shared" si="193"/>
        <v>0</v>
      </c>
      <c r="CK89" s="458">
        <f t="shared" si="194"/>
        <v>0</v>
      </c>
      <c r="CL89" s="29">
        <f t="shared" si="220"/>
        <v>0</v>
      </c>
      <c r="CM89" s="29">
        <f t="shared" si="195"/>
        <v>0</v>
      </c>
      <c r="CN89" s="458">
        <f t="shared" si="196"/>
        <v>0</v>
      </c>
      <c r="CO89" s="29">
        <f t="shared" si="221"/>
        <v>0</v>
      </c>
      <c r="CP89" s="29">
        <f t="shared" si="197"/>
        <v>0</v>
      </c>
      <c r="CQ89" s="458">
        <f t="shared" si="198"/>
        <v>0</v>
      </c>
      <c r="CR89" s="29">
        <f t="shared" si="222"/>
        <v>0</v>
      </c>
      <c r="CS89" s="29">
        <f t="shared" si="223"/>
        <v>0</v>
      </c>
      <c r="CT89" s="29">
        <f t="shared" si="224"/>
        <v>0</v>
      </c>
      <c r="CU89" s="29">
        <f t="shared" si="225"/>
        <v>0</v>
      </c>
      <c r="CV89" s="458">
        <f t="shared" si="226"/>
        <v>0</v>
      </c>
      <c r="CW89" s="29">
        <f t="shared" si="227"/>
        <v>0</v>
      </c>
      <c r="CX89" s="29">
        <f t="shared" si="228"/>
        <v>0</v>
      </c>
      <c r="CY89" s="458">
        <f t="shared" si="229"/>
        <v>0</v>
      </c>
      <c r="CZ89" s="29">
        <f t="shared" si="230"/>
        <v>0</v>
      </c>
      <c r="DA89" s="29">
        <f t="shared" si="231"/>
        <v>0</v>
      </c>
      <c r="DB89" s="458">
        <f t="shared" si="232"/>
        <v>0</v>
      </c>
      <c r="DC89" s="29">
        <f t="shared" si="233"/>
        <v>0</v>
      </c>
    </row>
    <row r="90" spans="1:107">
      <c r="A90">
        <f t="shared" si="199"/>
        <v>87</v>
      </c>
      <c r="B90" s="33">
        <f t="shared" si="247"/>
        <v>0</v>
      </c>
      <c r="C90" s="357"/>
      <c r="D90" s="40"/>
      <c r="E90" s="48"/>
      <c r="F90" s="1"/>
      <c r="G90" s="208"/>
      <c r="H90" s="184"/>
      <c r="I90" s="184"/>
      <c r="J90" s="306"/>
      <c r="K90" s="184"/>
      <c r="L90" s="184"/>
      <c r="M90" s="201"/>
      <c r="N90" s="184"/>
      <c r="O90" s="184"/>
      <c r="P90" s="358"/>
      <c r="Q90" s="343">
        <f t="shared" si="238"/>
        <v>0</v>
      </c>
      <c r="R90" s="333">
        <f t="shared" si="239"/>
        <v>0</v>
      </c>
      <c r="S90" s="344">
        <f t="shared" si="240"/>
        <v>0</v>
      </c>
      <c r="T90" s="348">
        <f t="shared" si="241"/>
        <v>0</v>
      </c>
      <c r="U90" s="334">
        <f t="shared" si="242"/>
        <v>0</v>
      </c>
      <c r="V90" s="333">
        <f t="shared" si="243"/>
        <v>0</v>
      </c>
      <c r="W90" s="334">
        <f t="shared" si="244"/>
        <v>0</v>
      </c>
      <c r="X90" s="333">
        <f t="shared" si="245"/>
        <v>0</v>
      </c>
      <c r="Y90" s="403">
        <f t="shared" si="246"/>
        <v>0</v>
      </c>
      <c r="Z90" s="451">
        <f>IFERROR(VLOOKUP(C90,list!B$2:C$100,2,),)</f>
        <v>0</v>
      </c>
      <c r="AA90" s="451">
        <f>IFERROR(VLOOKUP(F90,list!G$1:H$60,2,),)</f>
        <v>0</v>
      </c>
      <c r="AB90" s="452">
        <f t="shared" si="200"/>
        <v>0</v>
      </c>
      <c r="AC90" s="453">
        <f t="shared" si="201"/>
        <v>0</v>
      </c>
      <c r="AD90" s="451">
        <f>IFERROR(VLOOKUP(AC90,list!I$2:J$12,2,),)</f>
        <v>0</v>
      </c>
      <c r="AE90" s="452">
        <f t="shared" si="202"/>
        <v>0</v>
      </c>
      <c r="AF90" s="451">
        <f t="shared" si="163"/>
        <v>0</v>
      </c>
      <c r="AG90" s="451">
        <f>IF(COUNTIF($C$4:C90,C90)&gt;1,0,1)</f>
        <v>1</v>
      </c>
      <c r="AH90" s="454">
        <f t="shared" si="234"/>
        <v>0</v>
      </c>
      <c r="AI90" s="451" t="str">
        <f t="shared" si="164"/>
        <v/>
      </c>
      <c r="AJ90" s="455" t="str">
        <f>IFERROR(VLOOKUP(AI90,list!A$1:B$100,2,),"")</f>
        <v/>
      </c>
      <c r="AK90" s="451">
        <f>IF(COUNTIF($AE$4:$AE90,$AE90)&gt;1,0,1)</f>
        <v>0</v>
      </c>
      <c r="AL90" s="451">
        <f t="shared" si="203"/>
        <v>0</v>
      </c>
      <c r="AM90" s="451" t="str">
        <f t="shared" si="165"/>
        <v/>
      </c>
      <c r="AN90" s="417">
        <f t="shared" si="204"/>
        <v>0</v>
      </c>
      <c r="AO90" s="420">
        <f t="shared" si="166"/>
        <v>0</v>
      </c>
      <c r="AP90" s="420">
        <f t="shared" si="167"/>
        <v>0</v>
      </c>
      <c r="AQ90" s="420">
        <f t="shared" si="168"/>
        <v>0</v>
      </c>
      <c r="AR90" s="420">
        <f t="shared" si="169"/>
        <v>0</v>
      </c>
      <c r="AS90" s="409">
        <f t="shared" si="170"/>
        <v>0</v>
      </c>
      <c r="AT90" s="422">
        <f t="shared" si="171"/>
        <v>0</v>
      </c>
      <c r="AU90" s="422">
        <f t="shared" si="172"/>
        <v>0</v>
      </c>
      <c r="AV90" s="409">
        <f t="shared" si="173"/>
        <v>0</v>
      </c>
      <c r="AW90" s="422">
        <f t="shared" si="174"/>
        <v>0</v>
      </c>
      <c r="AX90" s="422">
        <f t="shared" si="175"/>
        <v>0</v>
      </c>
      <c r="AY90" s="409">
        <f t="shared" si="176"/>
        <v>0</v>
      </c>
      <c r="AZ90" s="422">
        <f t="shared" si="205"/>
        <v>0</v>
      </c>
      <c r="BA90" s="422">
        <f t="shared" si="206"/>
        <v>0</v>
      </c>
      <c r="BB90" s="420">
        <f t="shared" si="235"/>
        <v>0</v>
      </c>
      <c r="BC90" s="413">
        <f t="shared" si="207"/>
        <v>0</v>
      </c>
      <c r="BD90" s="420">
        <f t="shared" si="236"/>
        <v>0</v>
      </c>
      <c r="BE90" s="409">
        <f t="shared" si="208"/>
        <v>0</v>
      </c>
      <c r="BF90" s="420">
        <f t="shared" si="237"/>
        <v>0</v>
      </c>
      <c r="BG90" s="409">
        <f t="shared" si="209"/>
        <v>0</v>
      </c>
      <c r="BH90" s="425" t="str">
        <f t="shared" si="177"/>
        <v/>
      </c>
      <c r="BI90" s="420">
        <f t="shared" si="210"/>
        <v>0</v>
      </c>
      <c r="BJ90" s="420">
        <f t="shared" si="211"/>
        <v>0</v>
      </c>
      <c r="BK90" s="420">
        <f t="shared" si="178"/>
        <v>0</v>
      </c>
      <c r="BL90" s="420">
        <f t="shared" si="179"/>
        <v>0</v>
      </c>
      <c r="BM90" s="413">
        <f t="shared" si="180"/>
        <v>0</v>
      </c>
      <c r="BN90" s="420">
        <f t="shared" si="181"/>
        <v>0</v>
      </c>
      <c r="BO90" s="420">
        <f t="shared" si="182"/>
        <v>0</v>
      </c>
      <c r="BP90" s="413">
        <f t="shared" si="183"/>
        <v>0</v>
      </c>
      <c r="BQ90" s="422">
        <f t="shared" si="184"/>
        <v>0</v>
      </c>
      <c r="BR90" s="422">
        <f t="shared" si="185"/>
        <v>0</v>
      </c>
      <c r="BS90" s="413">
        <f t="shared" si="186"/>
        <v>0</v>
      </c>
      <c r="BT90" s="420">
        <f t="shared" si="212"/>
        <v>0</v>
      </c>
      <c r="BU90" s="413">
        <f t="shared" si="213"/>
        <v>0</v>
      </c>
      <c r="BV90" s="420">
        <f t="shared" si="214"/>
        <v>0</v>
      </c>
      <c r="BW90" s="409">
        <f t="shared" si="215"/>
        <v>0</v>
      </c>
      <c r="BX90" s="420">
        <f t="shared" si="216"/>
        <v>0</v>
      </c>
      <c r="BY90" s="413">
        <f t="shared" si="217"/>
        <v>0</v>
      </c>
      <c r="BZ90" s="32" t="str">
        <f t="shared" si="121"/>
        <v/>
      </c>
      <c r="CA90">
        <f t="shared" si="218"/>
        <v>0</v>
      </c>
      <c r="CB90" s="32">
        <f t="shared" si="122"/>
        <v>0</v>
      </c>
      <c r="CC90">
        <f t="shared" si="187"/>
        <v>0</v>
      </c>
      <c r="CD90">
        <f t="shared" si="188"/>
        <v>0</v>
      </c>
      <c r="CE90">
        <f t="shared" si="189"/>
        <v>0</v>
      </c>
      <c r="CF90" s="29">
        <f t="shared" si="190"/>
        <v>0</v>
      </c>
      <c r="CG90" s="29">
        <f t="shared" si="191"/>
        <v>0</v>
      </c>
      <c r="CH90" s="29">
        <f t="shared" si="219"/>
        <v>0</v>
      </c>
      <c r="CI90" s="29">
        <f t="shared" si="192"/>
        <v>0</v>
      </c>
      <c r="CJ90" s="29">
        <f t="shared" si="193"/>
        <v>0</v>
      </c>
      <c r="CK90" s="458">
        <f t="shared" si="194"/>
        <v>0</v>
      </c>
      <c r="CL90" s="29">
        <f t="shared" si="220"/>
        <v>0</v>
      </c>
      <c r="CM90" s="29">
        <f t="shared" si="195"/>
        <v>0</v>
      </c>
      <c r="CN90" s="458">
        <f t="shared" si="196"/>
        <v>0</v>
      </c>
      <c r="CO90" s="29">
        <f t="shared" si="221"/>
        <v>0</v>
      </c>
      <c r="CP90" s="29">
        <f t="shared" si="197"/>
        <v>0</v>
      </c>
      <c r="CQ90" s="458">
        <f t="shared" si="198"/>
        <v>0</v>
      </c>
      <c r="CR90" s="29">
        <f t="shared" si="222"/>
        <v>0</v>
      </c>
      <c r="CS90" s="29">
        <f t="shared" si="223"/>
        <v>0</v>
      </c>
      <c r="CT90" s="29">
        <f t="shared" si="224"/>
        <v>0</v>
      </c>
      <c r="CU90" s="29">
        <f t="shared" si="225"/>
        <v>0</v>
      </c>
      <c r="CV90" s="458">
        <f t="shared" si="226"/>
        <v>0</v>
      </c>
      <c r="CW90" s="29">
        <f t="shared" si="227"/>
        <v>0</v>
      </c>
      <c r="CX90" s="29">
        <f t="shared" si="228"/>
        <v>0</v>
      </c>
      <c r="CY90" s="458">
        <f t="shared" si="229"/>
        <v>0</v>
      </c>
      <c r="CZ90" s="29">
        <f t="shared" si="230"/>
        <v>0</v>
      </c>
      <c r="DA90" s="29">
        <f t="shared" si="231"/>
        <v>0</v>
      </c>
      <c r="DB90" s="458">
        <f t="shared" si="232"/>
        <v>0</v>
      </c>
      <c r="DC90" s="29">
        <f t="shared" si="233"/>
        <v>0</v>
      </c>
    </row>
    <row r="91" spans="1:107">
      <c r="A91">
        <f t="shared" si="199"/>
        <v>88</v>
      </c>
      <c r="B91" s="33">
        <f t="shared" si="247"/>
        <v>0</v>
      </c>
      <c r="C91" s="357"/>
      <c r="D91" s="40"/>
      <c r="E91" s="48"/>
      <c r="F91" s="1"/>
      <c r="G91" s="208"/>
      <c r="H91" s="184"/>
      <c r="I91" s="184"/>
      <c r="J91" s="306"/>
      <c r="K91" s="184"/>
      <c r="L91" s="184"/>
      <c r="M91" s="201"/>
      <c r="N91" s="184"/>
      <c r="O91" s="184"/>
      <c r="P91" s="358"/>
      <c r="Q91" s="343">
        <f t="shared" si="238"/>
        <v>0</v>
      </c>
      <c r="R91" s="333">
        <f t="shared" si="239"/>
        <v>0</v>
      </c>
      <c r="S91" s="344">
        <f t="shared" si="240"/>
        <v>0</v>
      </c>
      <c r="T91" s="348">
        <f t="shared" si="241"/>
        <v>0</v>
      </c>
      <c r="U91" s="334">
        <f t="shared" si="242"/>
        <v>0</v>
      </c>
      <c r="V91" s="333">
        <f t="shared" si="243"/>
        <v>0</v>
      </c>
      <c r="W91" s="334">
        <f t="shared" si="244"/>
        <v>0</v>
      </c>
      <c r="X91" s="333">
        <f t="shared" si="245"/>
        <v>0</v>
      </c>
      <c r="Y91" s="403">
        <f t="shared" si="246"/>
        <v>0</v>
      </c>
      <c r="Z91" s="451">
        <f>IFERROR(VLOOKUP(C91,list!B$2:C$100,2,),)</f>
        <v>0</v>
      </c>
      <c r="AA91" s="451">
        <f>IFERROR(VLOOKUP(F91,list!G$1:H$60,2,),)</f>
        <v>0</v>
      </c>
      <c r="AB91" s="452">
        <f t="shared" si="200"/>
        <v>0</v>
      </c>
      <c r="AC91" s="453">
        <f t="shared" si="201"/>
        <v>0</v>
      </c>
      <c r="AD91" s="451">
        <f>IFERROR(VLOOKUP(AC91,list!I$2:J$12,2,),)</f>
        <v>0</v>
      </c>
      <c r="AE91" s="452">
        <f t="shared" si="202"/>
        <v>0</v>
      </c>
      <c r="AF91" s="451">
        <f t="shared" si="163"/>
        <v>0</v>
      </c>
      <c r="AG91" s="451">
        <f>IF(COUNTIF($C$4:C91,C91)&gt;1,0,1)</f>
        <v>1</v>
      </c>
      <c r="AH91" s="454">
        <f t="shared" si="234"/>
        <v>0</v>
      </c>
      <c r="AI91" s="451" t="str">
        <f t="shared" si="164"/>
        <v/>
      </c>
      <c r="AJ91" s="455" t="str">
        <f>IFERROR(VLOOKUP(AI91,list!A$1:B$100,2,),"")</f>
        <v/>
      </c>
      <c r="AK91" s="451">
        <f>IF(COUNTIF($AE$4:$AE91,$AE91)&gt;1,0,1)</f>
        <v>0</v>
      </c>
      <c r="AL91" s="451">
        <f t="shared" si="203"/>
        <v>0</v>
      </c>
      <c r="AM91" s="451" t="str">
        <f t="shared" si="165"/>
        <v/>
      </c>
      <c r="AN91" s="417">
        <f t="shared" si="204"/>
        <v>0</v>
      </c>
      <c r="AO91" s="420">
        <f t="shared" si="166"/>
        <v>0</v>
      </c>
      <c r="AP91" s="420">
        <f t="shared" si="167"/>
        <v>0</v>
      </c>
      <c r="AQ91" s="420">
        <f t="shared" si="168"/>
        <v>0</v>
      </c>
      <c r="AR91" s="420">
        <f t="shared" si="169"/>
        <v>0</v>
      </c>
      <c r="AS91" s="409">
        <f t="shared" si="170"/>
        <v>0</v>
      </c>
      <c r="AT91" s="422">
        <f t="shared" si="171"/>
        <v>0</v>
      </c>
      <c r="AU91" s="422">
        <f t="shared" si="172"/>
        <v>0</v>
      </c>
      <c r="AV91" s="409">
        <f t="shared" si="173"/>
        <v>0</v>
      </c>
      <c r="AW91" s="422">
        <f t="shared" si="174"/>
        <v>0</v>
      </c>
      <c r="AX91" s="422">
        <f t="shared" si="175"/>
        <v>0</v>
      </c>
      <c r="AY91" s="409">
        <f t="shared" si="176"/>
        <v>0</v>
      </c>
      <c r="AZ91" s="422">
        <f t="shared" si="205"/>
        <v>0</v>
      </c>
      <c r="BA91" s="422">
        <f t="shared" si="206"/>
        <v>0</v>
      </c>
      <c r="BB91" s="420">
        <f t="shared" si="235"/>
        <v>0</v>
      </c>
      <c r="BC91" s="413">
        <f t="shared" si="207"/>
        <v>0</v>
      </c>
      <c r="BD91" s="420">
        <f t="shared" si="236"/>
        <v>0</v>
      </c>
      <c r="BE91" s="409">
        <f t="shared" si="208"/>
        <v>0</v>
      </c>
      <c r="BF91" s="420">
        <f t="shared" si="237"/>
        <v>0</v>
      </c>
      <c r="BG91" s="409">
        <f t="shared" si="209"/>
        <v>0</v>
      </c>
      <c r="BH91" s="425" t="str">
        <f t="shared" si="177"/>
        <v/>
      </c>
      <c r="BI91" s="420">
        <f t="shared" si="210"/>
        <v>0</v>
      </c>
      <c r="BJ91" s="420">
        <f t="shared" si="211"/>
        <v>0</v>
      </c>
      <c r="BK91" s="420">
        <f t="shared" si="178"/>
        <v>0</v>
      </c>
      <c r="BL91" s="420">
        <f t="shared" si="179"/>
        <v>0</v>
      </c>
      <c r="BM91" s="413">
        <f t="shared" si="180"/>
        <v>0</v>
      </c>
      <c r="BN91" s="420">
        <f t="shared" si="181"/>
        <v>0</v>
      </c>
      <c r="BO91" s="420">
        <f t="shared" si="182"/>
        <v>0</v>
      </c>
      <c r="BP91" s="413">
        <f t="shared" si="183"/>
        <v>0</v>
      </c>
      <c r="BQ91" s="422">
        <f t="shared" si="184"/>
        <v>0</v>
      </c>
      <c r="BR91" s="422">
        <f t="shared" si="185"/>
        <v>0</v>
      </c>
      <c r="BS91" s="413">
        <f t="shared" si="186"/>
        <v>0</v>
      </c>
      <c r="BT91" s="420">
        <f t="shared" si="212"/>
        <v>0</v>
      </c>
      <c r="BU91" s="413">
        <f t="shared" si="213"/>
        <v>0</v>
      </c>
      <c r="BV91" s="420">
        <f t="shared" si="214"/>
        <v>0</v>
      </c>
      <c r="BW91" s="409">
        <f t="shared" si="215"/>
        <v>0</v>
      </c>
      <c r="BX91" s="420">
        <f t="shared" si="216"/>
        <v>0</v>
      </c>
      <c r="BY91" s="413">
        <f t="shared" si="217"/>
        <v>0</v>
      </c>
      <c r="BZ91" s="32" t="str">
        <f t="shared" si="121"/>
        <v/>
      </c>
      <c r="CA91">
        <f t="shared" si="218"/>
        <v>0</v>
      </c>
      <c r="CB91" s="32">
        <f t="shared" si="122"/>
        <v>0</v>
      </c>
      <c r="CC91">
        <f t="shared" si="187"/>
        <v>0</v>
      </c>
      <c r="CD91">
        <f t="shared" si="188"/>
        <v>0</v>
      </c>
      <c r="CE91">
        <f t="shared" si="189"/>
        <v>0</v>
      </c>
      <c r="CF91" s="29">
        <f t="shared" si="190"/>
        <v>0</v>
      </c>
      <c r="CG91" s="29">
        <f t="shared" si="191"/>
        <v>0</v>
      </c>
      <c r="CH91" s="29">
        <f t="shared" si="219"/>
        <v>0</v>
      </c>
      <c r="CI91" s="29">
        <f t="shared" si="192"/>
        <v>0</v>
      </c>
      <c r="CJ91" s="29">
        <f t="shared" si="193"/>
        <v>0</v>
      </c>
      <c r="CK91" s="458">
        <f t="shared" si="194"/>
        <v>0</v>
      </c>
      <c r="CL91" s="29">
        <f t="shared" si="220"/>
        <v>0</v>
      </c>
      <c r="CM91" s="29">
        <f t="shared" si="195"/>
        <v>0</v>
      </c>
      <c r="CN91" s="458">
        <f t="shared" si="196"/>
        <v>0</v>
      </c>
      <c r="CO91" s="29">
        <f t="shared" si="221"/>
        <v>0</v>
      </c>
      <c r="CP91" s="29">
        <f t="shared" si="197"/>
        <v>0</v>
      </c>
      <c r="CQ91" s="458">
        <f t="shared" si="198"/>
        <v>0</v>
      </c>
      <c r="CR91" s="29">
        <f t="shared" si="222"/>
        <v>0</v>
      </c>
      <c r="CS91" s="29">
        <f t="shared" si="223"/>
        <v>0</v>
      </c>
      <c r="CT91" s="29">
        <f t="shared" si="224"/>
        <v>0</v>
      </c>
      <c r="CU91" s="29">
        <f t="shared" si="225"/>
        <v>0</v>
      </c>
      <c r="CV91" s="458">
        <f t="shared" si="226"/>
        <v>0</v>
      </c>
      <c r="CW91" s="29">
        <f t="shared" si="227"/>
        <v>0</v>
      </c>
      <c r="CX91" s="29">
        <f t="shared" si="228"/>
        <v>0</v>
      </c>
      <c r="CY91" s="458">
        <f t="shared" si="229"/>
        <v>0</v>
      </c>
      <c r="CZ91" s="29">
        <f t="shared" si="230"/>
        <v>0</v>
      </c>
      <c r="DA91" s="29">
        <f t="shared" si="231"/>
        <v>0</v>
      </c>
      <c r="DB91" s="458">
        <f t="shared" si="232"/>
        <v>0</v>
      </c>
      <c r="DC91" s="29">
        <f t="shared" si="233"/>
        <v>0</v>
      </c>
    </row>
    <row r="92" spans="1:107">
      <c r="A92">
        <f t="shared" si="199"/>
        <v>89</v>
      </c>
      <c r="B92" s="33">
        <f t="shared" si="247"/>
        <v>0</v>
      </c>
      <c r="C92" s="357"/>
      <c r="D92" s="40"/>
      <c r="E92" s="48"/>
      <c r="F92" s="1"/>
      <c r="G92" s="208"/>
      <c r="H92" s="184"/>
      <c r="I92" s="184"/>
      <c r="J92" s="306"/>
      <c r="K92" s="184"/>
      <c r="L92" s="184"/>
      <c r="M92" s="201"/>
      <c r="N92" s="184"/>
      <c r="O92" s="184"/>
      <c r="P92" s="358"/>
      <c r="Q92" s="343">
        <f t="shared" si="238"/>
        <v>0</v>
      </c>
      <c r="R92" s="333">
        <f t="shared" si="239"/>
        <v>0</v>
      </c>
      <c r="S92" s="344">
        <f t="shared" si="240"/>
        <v>0</v>
      </c>
      <c r="T92" s="348">
        <f t="shared" si="241"/>
        <v>0</v>
      </c>
      <c r="U92" s="334">
        <f t="shared" si="242"/>
        <v>0</v>
      </c>
      <c r="V92" s="333">
        <f t="shared" si="243"/>
        <v>0</v>
      </c>
      <c r="W92" s="334">
        <f t="shared" si="244"/>
        <v>0</v>
      </c>
      <c r="X92" s="333">
        <f t="shared" si="245"/>
        <v>0</v>
      </c>
      <c r="Y92" s="403">
        <f t="shared" si="246"/>
        <v>0</v>
      </c>
      <c r="Z92" s="451">
        <f>IFERROR(VLOOKUP(C92,list!B$2:C$100,2,),)</f>
        <v>0</v>
      </c>
      <c r="AA92" s="451">
        <f>IFERROR(VLOOKUP(F92,list!G$1:H$60,2,),)</f>
        <v>0</v>
      </c>
      <c r="AB92" s="452">
        <f t="shared" si="200"/>
        <v>0</v>
      </c>
      <c r="AC92" s="453">
        <f t="shared" si="201"/>
        <v>0</v>
      </c>
      <c r="AD92" s="451">
        <f>IFERROR(VLOOKUP(AC92,list!I$2:J$12,2,),)</f>
        <v>0</v>
      </c>
      <c r="AE92" s="452">
        <f t="shared" si="202"/>
        <v>0</v>
      </c>
      <c r="AF92" s="451">
        <f t="shared" si="163"/>
        <v>0</v>
      </c>
      <c r="AG92" s="451">
        <f>IF(COUNTIF($C$4:C92,C92)&gt;1,0,1)</f>
        <v>1</v>
      </c>
      <c r="AH92" s="454">
        <f t="shared" si="234"/>
        <v>0</v>
      </c>
      <c r="AI92" s="451" t="str">
        <f t="shared" si="164"/>
        <v/>
      </c>
      <c r="AJ92" s="455" t="str">
        <f>IFERROR(VLOOKUP(AI92,list!A$1:B$100,2,),"")</f>
        <v/>
      </c>
      <c r="AK92" s="451">
        <f>IF(COUNTIF($AE$4:$AE92,$AE92)&gt;1,0,1)</f>
        <v>0</v>
      </c>
      <c r="AL92" s="451">
        <f t="shared" si="203"/>
        <v>0</v>
      </c>
      <c r="AM92" s="451" t="str">
        <f t="shared" si="165"/>
        <v/>
      </c>
      <c r="AN92" s="417">
        <f t="shared" si="204"/>
        <v>0</v>
      </c>
      <c r="AO92" s="420">
        <f t="shared" si="166"/>
        <v>0</v>
      </c>
      <c r="AP92" s="420">
        <f t="shared" si="167"/>
        <v>0</v>
      </c>
      <c r="AQ92" s="420">
        <f t="shared" si="168"/>
        <v>0</v>
      </c>
      <c r="AR92" s="420">
        <f t="shared" si="169"/>
        <v>0</v>
      </c>
      <c r="AS92" s="409">
        <f t="shared" si="170"/>
        <v>0</v>
      </c>
      <c r="AT92" s="422">
        <f t="shared" si="171"/>
        <v>0</v>
      </c>
      <c r="AU92" s="422">
        <f t="shared" si="172"/>
        <v>0</v>
      </c>
      <c r="AV92" s="409">
        <f t="shared" si="173"/>
        <v>0</v>
      </c>
      <c r="AW92" s="422">
        <f t="shared" si="174"/>
        <v>0</v>
      </c>
      <c r="AX92" s="422">
        <f t="shared" si="175"/>
        <v>0</v>
      </c>
      <c r="AY92" s="409">
        <f t="shared" si="176"/>
        <v>0</v>
      </c>
      <c r="AZ92" s="422">
        <f t="shared" si="205"/>
        <v>0</v>
      </c>
      <c r="BA92" s="422">
        <f t="shared" si="206"/>
        <v>0</v>
      </c>
      <c r="BB92" s="420">
        <f t="shared" si="235"/>
        <v>0</v>
      </c>
      <c r="BC92" s="413">
        <f t="shared" si="207"/>
        <v>0</v>
      </c>
      <c r="BD92" s="420">
        <f t="shared" si="236"/>
        <v>0</v>
      </c>
      <c r="BE92" s="409">
        <f t="shared" si="208"/>
        <v>0</v>
      </c>
      <c r="BF92" s="420">
        <f t="shared" si="237"/>
        <v>0</v>
      </c>
      <c r="BG92" s="409">
        <f t="shared" si="209"/>
        <v>0</v>
      </c>
      <c r="BH92" s="425" t="str">
        <f t="shared" si="177"/>
        <v/>
      </c>
      <c r="BI92" s="420">
        <f t="shared" si="210"/>
        <v>0</v>
      </c>
      <c r="BJ92" s="420">
        <f t="shared" si="211"/>
        <v>0</v>
      </c>
      <c r="BK92" s="420">
        <f t="shared" si="178"/>
        <v>0</v>
      </c>
      <c r="BL92" s="420">
        <f t="shared" si="179"/>
        <v>0</v>
      </c>
      <c r="BM92" s="413">
        <f t="shared" si="180"/>
        <v>0</v>
      </c>
      <c r="BN92" s="420">
        <f t="shared" si="181"/>
        <v>0</v>
      </c>
      <c r="BO92" s="420">
        <f t="shared" si="182"/>
        <v>0</v>
      </c>
      <c r="BP92" s="413">
        <f t="shared" si="183"/>
        <v>0</v>
      </c>
      <c r="BQ92" s="422">
        <f t="shared" si="184"/>
        <v>0</v>
      </c>
      <c r="BR92" s="422">
        <f t="shared" si="185"/>
        <v>0</v>
      </c>
      <c r="BS92" s="413">
        <f t="shared" si="186"/>
        <v>0</v>
      </c>
      <c r="BT92" s="420">
        <f t="shared" si="212"/>
        <v>0</v>
      </c>
      <c r="BU92" s="413">
        <f t="shared" si="213"/>
        <v>0</v>
      </c>
      <c r="BV92" s="420">
        <f t="shared" si="214"/>
        <v>0</v>
      </c>
      <c r="BW92" s="409">
        <f t="shared" si="215"/>
        <v>0</v>
      </c>
      <c r="BX92" s="420">
        <f t="shared" si="216"/>
        <v>0</v>
      </c>
      <c r="BY92" s="413">
        <f t="shared" si="217"/>
        <v>0</v>
      </c>
      <c r="BZ92" s="32" t="str">
        <f t="shared" si="121"/>
        <v/>
      </c>
      <c r="CA92">
        <f t="shared" si="218"/>
        <v>0</v>
      </c>
      <c r="CB92" s="32">
        <f t="shared" si="122"/>
        <v>0</v>
      </c>
      <c r="CC92">
        <f t="shared" si="187"/>
        <v>0</v>
      </c>
      <c r="CD92">
        <f t="shared" si="188"/>
        <v>0</v>
      </c>
      <c r="CE92">
        <f t="shared" si="189"/>
        <v>0</v>
      </c>
      <c r="CF92" s="29">
        <f t="shared" si="190"/>
        <v>0</v>
      </c>
      <c r="CG92" s="29">
        <f t="shared" si="191"/>
        <v>0</v>
      </c>
      <c r="CH92" s="29">
        <f t="shared" si="219"/>
        <v>0</v>
      </c>
      <c r="CI92" s="29">
        <f t="shared" si="192"/>
        <v>0</v>
      </c>
      <c r="CJ92" s="29">
        <f t="shared" si="193"/>
        <v>0</v>
      </c>
      <c r="CK92" s="458">
        <f t="shared" si="194"/>
        <v>0</v>
      </c>
      <c r="CL92" s="29">
        <f t="shared" si="220"/>
        <v>0</v>
      </c>
      <c r="CM92" s="29">
        <f t="shared" si="195"/>
        <v>0</v>
      </c>
      <c r="CN92" s="458">
        <f t="shared" si="196"/>
        <v>0</v>
      </c>
      <c r="CO92" s="29">
        <f t="shared" si="221"/>
        <v>0</v>
      </c>
      <c r="CP92" s="29">
        <f t="shared" si="197"/>
        <v>0</v>
      </c>
      <c r="CQ92" s="458">
        <f t="shared" si="198"/>
        <v>0</v>
      </c>
      <c r="CR92" s="29">
        <f t="shared" si="222"/>
        <v>0</v>
      </c>
      <c r="CS92" s="29">
        <f t="shared" si="223"/>
        <v>0</v>
      </c>
      <c r="CT92" s="29">
        <f t="shared" si="224"/>
        <v>0</v>
      </c>
      <c r="CU92" s="29">
        <f t="shared" si="225"/>
        <v>0</v>
      </c>
      <c r="CV92" s="458">
        <f t="shared" si="226"/>
        <v>0</v>
      </c>
      <c r="CW92" s="29">
        <f t="shared" si="227"/>
        <v>0</v>
      </c>
      <c r="CX92" s="29">
        <f t="shared" si="228"/>
        <v>0</v>
      </c>
      <c r="CY92" s="458">
        <f t="shared" si="229"/>
        <v>0</v>
      </c>
      <c r="CZ92" s="29">
        <f t="shared" si="230"/>
        <v>0</v>
      </c>
      <c r="DA92" s="29">
        <f t="shared" si="231"/>
        <v>0</v>
      </c>
      <c r="DB92" s="458">
        <f t="shared" si="232"/>
        <v>0</v>
      </c>
      <c r="DC92" s="29">
        <f t="shared" si="233"/>
        <v>0</v>
      </c>
    </row>
    <row r="93" spans="1:107">
      <c r="A93">
        <f t="shared" si="199"/>
        <v>90</v>
      </c>
      <c r="B93" s="33">
        <f t="shared" si="247"/>
        <v>0</v>
      </c>
      <c r="C93" s="357"/>
      <c r="D93" s="40"/>
      <c r="E93" s="48"/>
      <c r="F93" s="1"/>
      <c r="G93" s="208"/>
      <c r="H93" s="184"/>
      <c r="I93" s="184"/>
      <c r="J93" s="306"/>
      <c r="K93" s="184"/>
      <c r="L93" s="184"/>
      <c r="M93" s="201"/>
      <c r="N93" s="184"/>
      <c r="O93" s="184"/>
      <c r="P93" s="358"/>
      <c r="Q93" s="343">
        <f t="shared" si="238"/>
        <v>0</v>
      </c>
      <c r="R93" s="333">
        <f t="shared" si="239"/>
        <v>0</v>
      </c>
      <c r="S93" s="344">
        <f t="shared" si="240"/>
        <v>0</v>
      </c>
      <c r="T93" s="348">
        <f t="shared" si="241"/>
        <v>0</v>
      </c>
      <c r="U93" s="334">
        <f t="shared" si="242"/>
        <v>0</v>
      </c>
      <c r="V93" s="333">
        <f t="shared" si="243"/>
        <v>0</v>
      </c>
      <c r="W93" s="334">
        <f t="shared" si="244"/>
        <v>0</v>
      </c>
      <c r="X93" s="333">
        <f t="shared" si="245"/>
        <v>0</v>
      </c>
      <c r="Y93" s="403">
        <f t="shared" si="246"/>
        <v>0</v>
      </c>
      <c r="Z93" s="451">
        <f>IFERROR(VLOOKUP(C93,list!B$2:C$100,2,),)</f>
        <v>0</v>
      </c>
      <c r="AA93" s="451">
        <f>IFERROR(VLOOKUP(F93,list!G$1:H$60,2,),)</f>
        <v>0</v>
      </c>
      <c r="AB93" s="452">
        <f t="shared" si="200"/>
        <v>0</v>
      </c>
      <c r="AC93" s="453">
        <f t="shared" si="201"/>
        <v>0</v>
      </c>
      <c r="AD93" s="451">
        <f>IFERROR(VLOOKUP(AC93,list!I$2:J$12,2,),)</f>
        <v>0</v>
      </c>
      <c r="AE93" s="452">
        <f t="shared" si="202"/>
        <v>0</v>
      </c>
      <c r="AF93" s="451">
        <f t="shared" si="163"/>
        <v>0</v>
      </c>
      <c r="AG93" s="451">
        <f>IF(COUNTIF($C$4:C93,C93)&gt;1,0,1)</f>
        <v>1</v>
      </c>
      <c r="AH93" s="454">
        <f t="shared" si="234"/>
        <v>0</v>
      </c>
      <c r="AI93" s="451" t="str">
        <f t="shared" si="164"/>
        <v/>
      </c>
      <c r="AJ93" s="455" t="str">
        <f>IFERROR(VLOOKUP(AI93,list!A$1:B$100,2,),"")</f>
        <v/>
      </c>
      <c r="AK93" s="451">
        <f>IF(COUNTIF($AE$4:$AE93,$AE93)&gt;1,0,1)</f>
        <v>0</v>
      </c>
      <c r="AL93" s="451">
        <f t="shared" si="203"/>
        <v>0</v>
      </c>
      <c r="AM93" s="451" t="str">
        <f t="shared" si="165"/>
        <v/>
      </c>
      <c r="AN93" s="417">
        <f t="shared" si="204"/>
        <v>0</v>
      </c>
      <c r="AO93" s="420">
        <f t="shared" si="166"/>
        <v>0</v>
      </c>
      <c r="AP93" s="420">
        <f t="shared" si="167"/>
        <v>0</v>
      </c>
      <c r="AQ93" s="420">
        <f t="shared" si="168"/>
        <v>0</v>
      </c>
      <c r="AR93" s="420">
        <f t="shared" si="169"/>
        <v>0</v>
      </c>
      <c r="AS93" s="409">
        <f t="shared" si="170"/>
        <v>0</v>
      </c>
      <c r="AT93" s="422">
        <f t="shared" si="171"/>
        <v>0</v>
      </c>
      <c r="AU93" s="422">
        <f t="shared" si="172"/>
        <v>0</v>
      </c>
      <c r="AV93" s="409">
        <f t="shared" si="173"/>
        <v>0</v>
      </c>
      <c r="AW93" s="422">
        <f t="shared" si="174"/>
        <v>0</v>
      </c>
      <c r="AX93" s="422">
        <f t="shared" si="175"/>
        <v>0</v>
      </c>
      <c r="AY93" s="409">
        <f t="shared" si="176"/>
        <v>0</v>
      </c>
      <c r="AZ93" s="422">
        <f t="shared" si="205"/>
        <v>0</v>
      </c>
      <c r="BA93" s="422">
        <f t="shared" si="206"/>
        <v>0</v>
      </c>
      <c r="BB93" s="420">
        <f t="shared" si="235"/>
        <v>0</v>
      </c>
      <c r="BC93" s="413">
        <f t="shared" si="207"/>
        <v>0</v>
      </c>
      <c r="BD93" s="420">
        <f t="shared" si="236"/>
        <v>0</v>
      </c>
      <c r="BE93" s="409">
        <f t="shared" si="208"/>
        <v>0</v>
      </c>
      <c r="BF93" s="420">
        <f t="shared" si="237"/>
        <v>0</v>
      </c>
      <c r="BG93" s="409">
        <f t="shared" si="209"/>
        <v>0</v>
      </c>
      <c r="BH93" s="425" t="str">
        <f t="shared" si="177"/>
        <v/>
      </c>
      <c r="BI93" s="420">
        <f t="shared" si="210"/>
        <v>0</v>
      </c>
      <c r="BJ93" s="420">
        <f t="shared" si="211"/>
        <v>0</v>
      </c>
      <c r="BK93" s="420">
        <f t="shared" si="178"/>
        <v>0</v>
      </c>
      <c r="BL93" s="420">
        <f t="shared" si="179"/>
        <v>0</v>
      </c>
      <c r="BM93" s="413">
        <f t="shared" si="180"/>
        <v>0</v>
      </c>
      <c r="BN93" s="420">
        <f t="shared" si="181"/>
        <v>0</v>
      </c>
      <c r="BO93" s="420">
        <f t="shared" si="182"/>
        <v>0</v>
      </c>
      <c r="BP93" s="413">
        <f t="shared" si="183"/>
        <v>0</v>
      </c>
      <c r="BQ93" s="422">
        <f t="shared" si="184"/>
        <v>0</v>
      </c>
      <c r="BR93" s="422">
        <f t="shared" si="185"/>
        <v>0</v>
      </c>
      <c r="BS93" s="413">
        <f t="shared" si="186"/>
        <v>0</v>
      </c>
      <c r="BT93" s="420">
        <f t="shared" si="212"/>
        <v>0</v>
      </c>
      <c r="BU93" s="413">
        <f t="shared" si="213"/>
        <v>0</v>
      </c>
      <c r="BV93" s="420">
        <f t="shared" si="214"/>
        <v>0</v>
      </c>
      <c r="BW93" s="409">
        <f t="shared" si="215"/>
        <v>0</v>
      </c>
      <c r="BX93" s="420">
        <f t="shared" si="216"/>
        <v>0</v>
      </c>
      <c r="BY93" s="413">
        <f t="shared" si="217"/>
        <v>0</v>
      </c>
      <c r="BZ93" s="32" t="str">
        <f t="shared" si="121"/>
        <v/>
      </c>
      <c r="CA93">
        <f t="shared" si="218"/>
        <v>0</v>
      </c>
      <c r="CB93" s="32">
        <f t="shared" si="122"/>
        <v>0</v>
      </c>
      <c r="CC93">
        <f t="shared" si="187"/>
        <v>0</v>
      </c>
      <c r="CD93">
        <f t="shared" si="188"/>
        <v>0</v>
      </c>
      <c r="CE93">
        <f t="shared" si="189"/>
        <v>0</v>
      </c>
      <c r="CF93" s="29">
        <f t="shared" si="190"/>
        <v>0</v>
      </c>
      <c r="CG93" s="29">
        <f t="shared" si="191"/>
        <v>0</v>
      </c>
      <c r="CH93" s="29">
        <f t="shared" si="219"/>
        <v>0</v>
      </c>
      <c r="CI93" s="29">
        <f t="shared" si="192"/>
        <v>0</v>
      </c>
      <c r="CJ93" s="29">
        <f t="shared" si="193"/>
        <v>0</v>
      </c>
      <c r="CK93" s="458">
        <f t="shared" si="194"/>
        <v>0</v>
      </c>
      <c r="CL93" s="29">
        <f t="shared" si="220"/>
        <v>0</v>
      </c>
      <c r="CM93" s="29">
        <f t="shared" si="195"/>
        <v>0</v>
      </c>
      <c r="CN93" s="458">
        <f t="shared" si="196"/>
        <v>0</v>
      </c>
      <c r="CO93" s="29">
        <f t="shared" si="221"/>
        <v>0</v>
      </c>
      <c r="CP93" s="29">
        <f t="shared" si="197"/>
        <v>0</v>
      </c>
      <c r="CQ93" s="458">
        <f t="shared" si="198"/>
        <v>0</v>
      </c>
      <c r="CR93" s="29">
        <f t="shared" si="222"/>
        <v>0</v>
      </c>
      <c r="CS93" s="29">
        <f t="shared" si="223"/>
        <v>0</v>
      </c>
      <c r="CT93" s="29">
        <f t="shared" si="224"/>
        <v>0</v>
      </c>
      <c r="CU93" s="29">
        <f t="shared" si="225"/>
        <v>0</v>
      </c>
      <c r="CV93" s="458">
        <f t="shared" si="226"/>
        <v>0</v>
      </c>
      <c r="CW93" s="29">
        <f t="shared" si="227"/>
        <v>0</v>
      </c>
      <c r="CX93" s="29">
        <f t="shared" si="228"/>
        <v>0</v>
      </c>
      <c r="CY93" s="458">
        <f t="shared" si="229"/>
        <v>0</v>
      </c>
      <c r="CZ93" s="29">
        <f t="shared" si="230"/>
        <v>0</v>
      </c>
      <c r="DA93" s="29">
        <f t="shared" si="231"/>
        <v>0</v>
      </c>
      <c r="DB93" s="458">
        <f t="shared" si="232"/>
        <v>0</v>
      </c>
      <c r="DC93" s="29">
        <f t="shared" si="233"/>
        <v>0</v>
      </c>
    </row>
    <row r="94" spans="1:107">
      <c r="A94">
        <f t="shared" si="199"/>
        <v>91</v>
      </c>
      <c r="B94" s="33">
        <f t="shared" si="247"/>
        <v>0</v>
      </c>
      <c r="C94" s="357"/>
      <c r="D94" s="40"/>
      <c r="E94" s="48"/>
      <c r="F94" s="1"/>
      <c r="G94" s="208"/>
      <c r="H94" s="184"/>
      <c r="I94" s="184"/>
      <c r="J94" s="306"/>
      <c r="K94" s="184"/>
      <c r="L94" s="184"/>
      <c r="M94" s="201"/>
      <c r="N94" s="184"/>
      <c r="O94" s="184"/>
      <c r="P94" s="358"/>
      <c r="Q94" s="343">
        <f t="shared" si="238"/>
        <v>0</v>
      </c>
      <c r="R94" s="333">
        <f t="shared" si="239"/>
        <v>0</v>
      </c>
      <c r="S94" s="344">
        <f t="shared" si="240"/>
        <v>0</v>
      </c>
      <c r="T94" s="348">
        <f t="shared" si="241"/>
        <v>0</v>
      </c>
      <c r="U94" s="334">
        <f t="shared" si="242"/>
        <v>0</v>
      </c>
      <c r="V94" s="333">
        <f t="shared" si="243"/>
        <v>0</v>
      </c>
      <c r="W94" s="334">
        <f t="shared" si="244"/>
        <v>0</v>
      </c>
      <c r="X94" s="333">
        <f t="shared" si="245"/>
        <v>0</v>
      </c>
      <c r="Y94" s="403">
        <f t="shared" si="246"/>
        <v>0</v>
      </c>
      <c r="Z94" s="451">
        <f>IFERROR(VLOOKUP(C94,list!B$2:C$100,2,),)</f>
        <v>0</v>
      </c>
      <c r="AA94" s="451">
        <f>IFERROR(VLOOKUP(F94,list!G$1:H$60,2,),)</f>
        <v>0</v>
      </c>
      <c r="AB94" s="452">
        <f t="shared" si="200"/>
        <v>0</v>
      </c>
      <c r="AC94" s="453">
        <f t="shared" si="201"/>
        <v>0</v>
      </c>
      <c r="AD94" s="451">
        <f>IFERROR(VLOOKUP(AC94,list!I$2:J$12,2,),)</f>
        <v>0</v>
      </c>
      <c r="AE94" s="452">
        <f t="shared" si="202"/>
        <v>0</v>
      </c>
      <c r="AF94" s="451">
        <f t="shared" si="163"/>
        <v>0</v>
      </c>
      <c r="AG94" s="451">
        <f>IF(COUNTIF($C$4:C94,C94)&gt;1,0,1)</f>
        <v>1</v>
      </c>
      <c r="AH94" s="454">
        <f t="shared" si="234"/>
        <v>0</v>
      </c>
      <c r="AI94" s="451" t="str">
        <f t="shared" si="164"/>
        <v/>
      </c>
      <c r="AJ94" s="455" t="str">
        <f>IFERROR(VLOOKUP(AI94,list!A$1:B$100,2,),"")</f>
        <v/>
      </c>
      <c r="AK94" s="451">
        <f>IF(COUNTIF($AE$4:$AE94,$AE94)&gt;1,0,1)</f>
        <v>0</v>
      </c>
      <c r="AL94" s="451">
        <f t="shared" si="203"/>
        <v>0</v>
      </c>
      <c r="AM94" s="451" t="str">
        <f t="shared" si="165"/>
        <v/>
      </c>
      <c r="AN94" s="417">
        <f t="shared" si="204"/>
        <v>0</v>
      </c>
      <c r="AO94" s="420">
        <f t="shared" si="166"/>
        <v>0</v>
      </c>
      <c r="AP94" s="420">
        <f t="shared" si="167"/>
        <v>0</v>
      </c>
      <c r="AQ94" s="420">
        <f t="shared" si="168"/>
        <v>0</v>
      </c>
      <c r="AR94" s="420">
        <f t="shared" si="169"/>
        <v>0</v>
      </c>
      <c r="AS94" s="409">
        <f t="shared" si="170"/>
        <v>0</v>
      </c>
      <c r="AT94" s="422">
        <f t="shared" si="171"/>
        <v>0</v>
      </c>
      <c r="AU94" s="422">
        <f t="shared" si="172"/>
        <v>0</v>
      </c>
      <c r="AV94" s="409">
        <f t="shared" si="173"/>
        <v>0</v>
      </c>
      <c r="AW94" s="422">
        <f t="shared" si="174"/>
        <v>0</v>
      </c>
      <c r="AX94" s="422">
        <f t="shared" si="175"/>
        <v>0</v>
      </c>
      <c r="AY94" s="409">
        <f t="shared" si="176"/>
        <v>0</v>
      </c>
      <c r="AZ94" s="422">
        <f t="shared" si="205"/>
        <v>0</v>
      </c>
      <c r="BA94" s="422">
        <f t="shared" si="206"/>
        <v>0</v>
      </c>
      <c r="BB94" s="420">
        <f t="shared" si="235"/>
        <v>0</v>
      </c>
      <c r="BC94" s="413">
        <f t="shared" si="207"/>
        <v>0</v>
      </c>
      <c r="BD94" s="420">
        <f t="shared" si="236"/>
        <v>0</v>
      </c>
      <c r="BE94" s="409">
        <f t="shared" si="208"/>
        <v>0</v>
      </c>
      <c r="BF94" s="420">
        <f t="shared" si="237"/>
        <v>0</v>
      </c>
      <c r="BG94" s="409">
        <f t="shared" si="209"/>
        <v>0</v>
      </c>
      <c r="BH94" s="425" t="str">
        <f t="shared" si="177"/>
        <v/>
      </c>
      <c r="BI94" s="420">
        <f t="shared" si="210"/>
        <v>0</v>
      </c>
      <c r="BJ94" s="420">
        <f t="shared" si="211"/>
        <v>0</v>
      </c>
      <c r="BK94" s="420">
        <f t="shared" si="178"/>
        <v>0</v>
      </c>
      <c r="BL94" s="420">
        <f t="shared" si="179"/>
        <v>0</v>
      </c>
      <c r="BM94" s="413">
        <f t="shared" si="180"/>
        <v>0</v>
      </c>
      <c r="BN94" s="420">
        <f t="shared" si="181"/>
        <v>0</v>
      </c>
      <c r="BO94" s="420">
        <f t="shared" si="182"/>
        <v>0</v>
      </c>
      <c r="BP94" s="413">
        <f t="shared" si="183"/>
        <v>0</v>
      </c>
      <c r="BQ94" s="422">
        <f t="shared" si="184"/>
        <v>0</v>
      </c>
      <c r="BR94" s="422">
        <f t="shared" si="185"/>
        <v>0</v>
      </c>
      <c r="BS94" s="413">
        <f t="shared" si="186"/>
        <v>0</v>
      </c>
      <c r="BT94" s="420">
        <f t="shared" si="212"/>
        <v>0</v>
      </c>
      <c r="BU94" s="413">
        <f t="shared" si="213"/>
        <v>0</v>
      </c>
      <c r="BV94" s="420">
        <f t="shared" si="214"/>
        <v>0</v>
      </c>
      <c r="BW94" s="409">
        <f t="shared" si="215"/>
        <v>0</v>
      </c>
      <c r="BX94" s="420">
        <f t="shared" si="216"/>
        <v>0</v>
      </c>
      <c r="BY94" s="413">
        <f t="shared" si="217"/>
        <v>0</v>
      </c>
      <c r="BZ94" s="32" t="str">
        <f t="shared" si="121"/>
        <v/>
      </c>
      <c r="CA94">
        <f t="shared" si="218"/>
        <v>0</v>
      </c>
      <c r="CB94" s="32">
        <f t="shared" si="122"/>
        <v>0</v>
      </c>
      <c r="CC94">
        <f t="shared" si="187"/>
        <v>0</v>
      </c>
      <c r="CD94">
        <f t="shared" si="188"/>
        <v>0</v>
      </c>
      <c r="CE94">
        <f t="shared" si="189"/>
        <v>0</v>
      </c>
      <c r="CF94" s="29">
        <f t="shared" si="190"/>
        <v>0</v>
      </c>
      <c r="CG94" s="29">
        <f t="shared" si="191"/>
        <v>0</v>
      </c>
      <c r="CH94" s="29">
        <f t="shared" si="219"/>
        <v>0</v>
      </c>
      <c r="CI94" s="29">
        <f t="shared" si="192"/>
        <v>0</v>
      </c>
      <c r="CJ94" s="29">
        <f t="shared" si="193"/>
        <v>0</v>
      </c>
      <c r="CK94" s="458">
        <f t="shared" si="194"/>
        <v>0</v>
      </c>
      <c r="CL94" s="29">
        <f t="shared" si="220"/>
        <v>0</v>
      </c>
      <c r="CM94" s="29">
        <f t="shared" si="195"/>
        <v>0</v>
      </c>
      <c r="CN94" s="458">
        <f t="shared" si="196"/>
        <v>0</v>
      </c>
      <c r="CO94" s="29">
        <f t="shared" si="221"/>
        <v>0</v>
      </c>
      <c r="CP94" s="29">
        <f t="shared" si="197"/>
        <v>0</v>
      </c>
      <c r="CQ94" s="458">
        <f t="shared" si="198"/>
        <v>0</v>
      </c>
      <c r="CR94" s="29">
        <f t="shared" si="222"/>
        <v>0</v>
      </c>
      <c r="CS94" s="29">
        <f t="shared" si="223"/>
        <v>0</v>
      </c>
      <c r="CT94" s="29">
        <f t="shared" si="224"/>
        <v>0</v>
      </c>
      <c r="CU94" s="29">
        <f t="shared" si="225"/>
        <v>0</v>
      </c>
      <c r="CV94" s="458">
        <f t="shared" si="226"/>
        <v>0</v>
      </c>
      <c r="CW94" s="29">
        <f t="shared" si="227"/>
        <v>0</v>
      </c>
      <c r="CX94" s="29">
        <f t="shared" si="228"/>
        <v>0</v>
      </c>
      <c r="CY94" s="458">
        <f t="shared" si="229"/>
        <v>0</v>
      </c>
      <c r="CZ94" s="29">
        <f t="shared" si="230"/>
        <v>0</v>
      </c>
      <c r="DA94" s="29">
        <f t="shared" si="231"/>
        <v>0</v>
      </c>
      <c r="DB94" s="458">
        <f t="shared" si="232"/>
        <v>0</v>
      </c>
      <c r="DC94" s="29">
        <f t="shared" si="233"/>
        <v>0</v>
      </c>
    </row>
    <row r="95" spans="1:107">
      <c r="A95">
        <f t="shared" si="199"/>
        <v>92</v>
      </c>
      <c r="B95" s="33">
        <f t="shared" si="247"/>
        <v>0</v>
      </c>
      <c r="C95" s="357"/>
      <c r="D95" s="40"/>
      <c r="E95" s="48"/>
      <c r="F95" s="1"/>
      <c r="G95" s="208"/>
      <c r="H95" s="184"/>
      <c r="I95" s="184"/>
      <c r="J95" s="306"/>
      <c r="K95" s="184"/>
      <c r="L95" s="184"/>
      <c r="M95" s="201"/>
      <c r="N95" s="184"/>
      <c r="O95" s="184"/>
      <c r="P95" s="358"/>
      <c r="Q95" s="343">
        <f t="shared" si="238"/>
        <v>0</v>
      </c>
      <c r="R95" s="333">
        <f t="shared" si="239"/>
        <v>0</v>
      </c>
      <c r="S95" s="344">
        <f t="shared" si="240"/>
        <v>0</v>
      </c>
      <c r="T95" s="348">
        <f t="shared" si="241"/>
        <v>0</v>
      </c>
      <c r="U95" s="334">
        <f t="shared" si="242"/>
        <v>0</v>
      </c>
      <c r="V95" s="333">
        <f t="shared" si="243"/>
        <v>0</v>
      </c>
      <c r="W95" s="334">
        <f t="shared" si="244"/>
        <v>0</v>
      </c>
      <c r="X95" s="333">
        <f t="shared" si="245"/>
        <v>0</v>
      </c>
      <c r="Y95" s="403">
        <f t="shared" si="246"/>
        <v>0</v>
      </c>
      <c r="Z95" s="451">
        <f>IFERROR(VLOOKUP(C95,list!B$2:C$100,2,),)</f>
        <v>0</v>
      </c>
      <c r="AA95" s="451">
        <f>IFERROR(VLOOKUP(F95,list!G$1:H$60,2,),)</f>
        <v>0</v>
      </c>
      <c r="AB95" s="452">
        <f t="shared" si="200"/>
        <v>0</v>
      </c>
      <c r="AC95" s="453">
        <f t="shared" si="201"/>
        <v>0</v>
      </c>
      <c r="AD95" s="451">
        <f>IFERROR(VLOOKUP(AC95,list!I$2:J$12,2,),)</f>
        <v>0</v>
      </c>
      <c r="AE95" s="452">
        <f t="shared" si="202"/>
        <v>0</v>
      </c>
      <c r="AF95" s="451">
        <f t="shared" si="163"/>
        <v>0</v>
      </c>
      <c r="AG95" s="451">
        <f>IF(COUNTIF($C$4:C95,C95)&gt;1,0,1)</f>
        <v>1</v>
      </c>
      <c r="AH95" s="454">
        <f t="shared" si="234"/>
        <v>0</v>
      </c>
      <c r="AI95" s="451" t="str">
        <f t="shared" si="164"/>
        <v/>
      </c>
      <c r="AJ95" s="455" t="str">
        <f>IFERROR(VLOOKUP(AI95,list!A$1:B$100,2,),"")</f>
        <v/>
      </c>
      <c r="AK95" s="451">
        <f>IF(COUNTIF($AE$4:$AE95,$AE95)&gt;1,0,1)</f>
        <v>0</v>
      </c>
      <c r="AL95" s="451">
        <f t="shared" si="203"/>
        <v>0</v>
      </c>
      <c r="AM95" s="451" t="str">
        <f t="shared" si="165"/>
        <v/>
      </c>
      <c r="AN95" s="417">
        <f t="shared" si="204"/>
        <v>0</v>
      </c>
      <c r="AO95" s="420">
        <f t="shared" si="166"/>
        <v>0</v>
      </c>
      <c r="AP95" s="420">
        <f t="shared" si="167"/>
        <v>0</v>
      </c>
      <c r="AQ95" s="420">
        <f t="shared" si="168"/>
        <v>0</v>
      </c>
      <c r="AR95" s="420">
        <f t="shared" si="169"/>
        <v>0</v>
      </c>
      <c r="AS95" s="409">
        <f t="shared" si="170"/>
        <v>0</v>
      </c>
      <c r="AT95" s="422">
        <f t="shared" si="171"/>
        <v>0</v>
      </c>
      <c r="AU95" s="422">
        <f t="shared" si="172"/>
        <v>0</v>
      </c>
      <c r="AV95" s="409">
        <f t="shared" si="173"/>
        <v>0</v>
      </c>
      <c r="AW95" s="422">
        <f t="shared" si="174"/>
        <v>0</v>
      </c>
      <c r="AX95" s="422">
        <f t="shared" si="175"/>
        <v>0</v>
      </c>
      <c r="AY95" s="409">
        <f t="shared" si="176"/>
        <v>0</v>
      </c>
      <c r="AZ95" s="422">
        <f t="shared" si="205"/>
        <v>0</v>
      </c>
      <c r="BA95" s="422">
        <f t="shared" si="206"/>
        <v>0</v>
      </c>
      <c r="BB95" s="420">
        <f t="shared" si="235"/>
        <v>0</v>
      </c>
      <c r="BC95" s="413">
        <f t="shared" si="207"/>
        <v>0</v>
      </c>
      <c r="BD95" s="420">
        <f t="shared" si="236"/>
        <v>0</v>
      </c>
      <c r="BE95" s="409">
        <f t="shared" si="208"/>
        <v>0</v>
      </c>
      <c r="BF95" s="420">
        <f t="shared" si="237"/>
        <v>0</v>
      </c>
      <c r="BG95" s="409">
        <f t="shared" si="209"/>
        <v>0</v>
      </c>
      <c r="BH95" s="425" t="str">
        <f t="shared" si="177"/>
        <v/>
      </c>
      <c r="BI95" s="420">
        <f t="shared" si="210"/>
        <v>0</v>
      </c>
      <c r="BJ95" s="420">
        <f t="shared" si="211"/>
        <v>0</v>
      </c>
      <c r="BK95" s="420">
        <f t="shared" si="178"/>
        <v>0</v>
      </c>
      <c r="BL95" s="420">
        <f t="shared" si="179"/>
        <v>0</v>
      </c>
      <c r="BM95" s="413">
        <f t="shared" si="180"/>
        <v>0</v>
      </c>
      <c r="BN95" s="420">
        <f t="shared" si="181"/>
        <v>0</v>
      </c>
      <c r="BO95" s="420">
        <f t="shared" si="182"/>
        <v>0</v>
      </c>
      <c r="BP95" s="413">
        <f t="shared" si="183"/>
        <v>0</v>
      </c>
      <c r="BQ95" s="422">
        <f t="shared" si="184"/>
        <v>0</v>
      </c>
      <c r="BR95" s="422">
        <f t="shared" si="185"/>
        <v>0</v>
      </c>
      <c r="BS95" s="413">
        <f t="shared" si="186"/>
        <v>0</v>
      </c>
      <c r="BT95" s="420">
        <f t="shared" si="212"/>
        <v>0</v>
      </c>
      <c r="BU95" s="413">
        <f t="shared" si="213"/>
        <v>0</v>
      </c>
      <c r="BV95" s="420">
        <f t="shared" si="214"/>
        <v>0</v>
      </c>
      <c r="BW95" s="409">
        <f t="shared" si="215"/>
        <v>0</v>
      </c>
      <c r="BX95" s="420">
        <f t="shared" si="216"/>
        <v>0</v>
      </c>
      <c r="BY95" s="413">
        <f t="shared" si="217"/>
        <v>0</v>
      </c>
      <c r="BZ95" s="32" t="str">
        <f t="shared" ref="BZ95:BZ158" si="248">IF(ISERR(SMALL(IF(FREQUENCY($B$4:$B$200,$B$4:$B$200),$B$4:$B$200),$A96)),"", SMALL(IF(FREQUENCY($B$4:$B$200,$B$4:$B$200),$B$4:$B$200),$A96))</f>
        <v/>
      </c>
      <c r="CA95">
        <f t="shared" si="218"/>
        <v>0</v>
      </c>
      <c r="CB95" s="32">
        <f t="shared" ref="CB95:CB158" si="249">IF(CA95&gt;0,BZ95,)</f>
        <v>0</v>
      </c>
      <c r="CC95">
        <f t="shared" si="187"/>
        <v>0</v>
      </c>
      <c r="CD95">
        <f t="shared" si="188"/>
        <v>0</v>
      </c>
      <c r="CE95">
        <f t="shared" si="189"/>
        <v>0</v>
      </c>
      <c r="CF95" s="29">
        <f t="shared" si="190"/>
        <v>0</v>
      </c>
      <c r="CG95" s="29">
        <f t="shared" si="191"/>
        <v>0</v>
      </c>
      <c r="CH95" s="29">
        <f t="shared" si="219"/>
        <v>0</v>
      </c>
      <c r="CI95" s="29">
        <f t="shared" si="192"/>
        <v>0</v>
      </c>
      <c r="CJ95" s="29">
        <f t="shared" si="193"/>
        <v>0</v>
      </c>
      <c r="CK95" s="458">
        <f t="shared" si="194"/>
        <v>0</v>
      </c>
      <c r="CL95" s="29">
        <f t="shared" si="220"/>
        <v>0</v>
      </c>
      <c r="CM95" s="29">
        <f t="shared" si="195"/>
        <v>0</v>
      </c>
      <c r="CN95" s="458">
        <f t="shared" si="196"/>
        <v>0</v>
      </c>
      <c r="CO95" s="29">
        <f t="shared" si="221"/>
        <v>0</v>
      </c>
      <c r="CP95" s="29">
        <f t="shared" si="197"/>
        <v>0</v>
      </c>
      <c r="CQ95" s="458">
        <f t="shared" si="198"/>
        <v>0</v>
      </c>
      <c r="CR95" s="29">
        <f t="shared" si="222"/>
        <v>0</v>
      </c>
      <c r="CS95" s="29">
        <f t="shared" si="223"/>
        <v>0</v>
      </c>
      <c r="CT95" s="29">
        <f t="shared" si="224"/>
        <v>0</v>
      </c>
      <c r="CU95" s="29">
        <f t="shared" si="225"/>
        <v>0</v>
      </c>
      <c r="CV95" s="458">
        <f t="shared" si="226"/>
        <v>0</v>
      </c>
      <c r="CW95" s="29">
        <f t="shared" si="227"/>
        <v>0</v>
      </c>
      <c r="CX95" s="29">
        <f t="shared" si="228"/>
        <v>0</v>
      </c>
      <c r="CY95" s="458">
        <f t="shared" si="229"/>
        <v>0</v>
      </c>
      <c r="CZ95" s="29">
        <f t="shared" si="230"/>
        <v>0</v>
      </c>
      <c r="DA95" s="29">
        <f t="shared" si="231"/>
        <v>0</v>
      </c>
      <c r="DB95" s="458">
        <f t="shared" si="232"/>
        <v>0</v>
      </c>
      <c r="DC95" s="29">
        <f t="shared" si="233"/>
        <v>0</v>
      </c>
    </row>
    <row r="96" spans="1:107">
      <c r="A96">
        <f t="shared" si="199"/>
        <v>93</v>
      </c>
      <c r="B96" s="33">
        <f t="shared" si="247"/>
        <v>0</v>
      </c>
      <c r="C96" s="357"/>
      <c r="D96" s="40"/>
      <c r="E96" s="48"/>
      <c r="F96" s="1"/>
      <c r="G96" s="208"/>
      <c r="H96" s="184"/>
      <c r="I96" s="184"/>
      <c r="J96" s="306"/>
      <c r="K96" s="184"/>
      <c r="L96" s="184"/>
      <c r="M96" s="201"/>
      <c r="N96" s="184"/>
      <c r="O96" s="184"/>
      <c r="P96" s="358"/>
      <c r="Q96" s="343">
        <f t="shared" si="238"/>
        <v>0</v>
      </c>
      <c r="R96" s="333">
        <f t="shared" si="239"/>
        <v>0</v>
      </c>
      <c r="S96" s="344">
        <f t="shared" si="240"/>
        <v>0</v>
      </c>
      <c r="T96" s="348">
        <f t="shared" si="241"/>
        <v>0</v>
      </c>
      <c r="U96" s="334">
        <f t="shared" si="242"/>
        <v>0</v>
      </c>
      <c r="V96" s="333">
        <f t="shared" si="243"/>
        <v>0</v>
      </c>
      <c r="W96" s="334">
        <f t="shared" si="244"/>
        <v>0</v>
      </c>
      <c r="X96" s="333">
        <f t="shared" si="245"/>
        <v>0</v>
      </c>
      <c r="Y96" s="403">
        <f t="shared" si="246"/>
        <v>0</v>
      </c>
      <c r="Z96" s="451">
        <f>IFERROR(VLOOKUP(C96,list!B$2:C$100,2,),)</f>
        <v>0</v>
      </c>
      <c r="AA96" s="451">
        <f>IFERROR(VLOOKUP(F96,list!G$1:H$60,2,),)</f>
        <v>0</v>
      </c>
      <c r="AB96" s="452">
        <f t="shared" si="200"/>
        <v>0</v>
      </c>
      <c r="AC96" s="453">
        <f t="shared" si="201"/>
        <v>0</v>
      </c>
      <c r="AD96" s="451">
        <f>IFERROR(VLOOKUP(AC96,list!I$2:J$12,2,),)</f>
        <v>0</v>
      </c>
      <c r="AE96" s="452">
        <f t="shared" si="202"/>
        <v>0</v>
      </c>
      <c r="AF96" s="451">
        <f t="shared" si="163"/>
        <v>0</v>
      </c>
      <c r="AG96" s="451">
        <f>IF(COUNTIF($C$4:C96,C96)&gt;1,0,1)</f>
        <v>1</v>
      </c>
      <c r="AH96" s="454">
        <f t="shared" si="234"/>
        <v>0</v>
      </c>
      <c r="AI96" s="451" t="str">
        <f t="shared" si="164"/>
        <v/>
      </c>
      <c r="AJ96" s="455" t="str">
        <f>IFERROR(VLOOKUP(AI96,list!A$1:B$100,2,),"")</f>
        <v/>
      </c>
      <c r="AK96" s="451">
        <f>IF(COUNTIF($AE$4:$AE96,$AE96)&gt;1,0,1)</f>
        <v>0</v>
      </c>
      <c r="AL96" s="451">
        <f t="shared" si="203"/>
        <v>0</v>
      </c>
      <c r="AM96" s="451" t="str">
        <f t="shared" si="165"/>
        <v/>
      </c>
      <c r="AN96" s="417">
        <f t="shared" si="204"/>
        <v>0</v>
      </c>
      <c r="AO96" s="420">
        <f t="shared" si="166"/>
        <v>0</v>
      </c>
      <c r="AP96" s="420">
        <f t="shared" si="167"/>
        <v>0</v>
      </c>
      <c r="AQ96" s="420">
        <f t="shared" si="168"/>
        <v>0</v>
      </c>
      <c r="AR96" s="420">
        <f t="shared" si="169"/>
        <v>0</v>
      </c>
      <c r="AS96" s="409">
        <f t="shared" si="170"/>
        <v>0</v>
      </c>
      <c r="AT96" s="422">
        <f t="shared" si="171"/>
        <v>0</v>
      </c>
      <c r="AU96" s="422">
        <f t="shared" si="172"/>
        <v>0</v>
      </c>
      <c r="AV96" s="409">
        <f t="shared" si="173"/>
        <v>0</v>
      </c>
      <c r="AW96" s="422">
        <f t="shared" si="174"/>
        <v>0</v>
      </c>
      <c r="AX96" s="422">
        <f t="shared" si="175"/>
        <v>0</v>
      </c>
      <c r="AY96" s="409">
        <f t="shared" si="176"/>
        <v>0</v>
      </c>
      <c r="AZ96" s="422">
        <f t="shared" si="205"/>
        <v>0</v>
      </c>
      <c r="BA96" s="422">
        <f t="shared" si="206"/>
        <v>0</v>
      </c>
      <c r="BB96" s="420">
        <f t="shared" si="235"/>
        <v>0</v>
      </c>
      <c r="BC96" s="413">
        <f t="shared" si="207"/>
        <v>0</v>
      </c>
      <c r="BD96" s="420">
        <f t="shared" si="236"/>
        <v>0</v>
      </c>
      <c r="BE96" s="409">
        <f t="shared" si="208"/>
        <v>0</v>
      </c>
      <c r="BF96" s="420">
        <f t="shared" si="237"/>
        <v>0</v>
      </c>
      <c r="BG96" s="409">
        <f t="shared" si="209"/>
        <v>0</v>
      </c>
      <c r="BH96" s="425" t="str">
        <f t="shared" si="177"/>
        <v/>
      </c>
      <c r="BI96" s="420">
        <f t="shared" si="210"/>
        <v>0</v>
      </c>
      <c r="BJ96" s="420">
        <f t="shared" si="211"/>
        <v>0</v>
      </c>
      <c r="BK96" s="420">
        <f t="shared" si="178"/>
        <v>0</v>
      </c>
      <c r="BL96" s="420">
        <f t="shared" si="179"/>
        <v>0</v>
      </c>
      <c r="BM96" s="413">
        <f t="shared" si="180"/>
        <v>0</v>
      </c>
      <c r="BN96" s="420">
        <f t="shared" si="181"/>
        <v>0</v>
      </c>
      <c r="BO96" s="420">
        <f t="shared" si="182"/>
        <v>0</v>
      </c>
      <c r="BP96" s="413">
        <f t="shared" si="183"/>
        <v>0</v>
      </c>
      <c r="BQ96" s="422">
        <f t="shared" si="184"/>
        <v>0</v>
      </c>
      <c r="BR96" s="422">
        <f t="shared" si="185"/>
        <v>0</v>
      </c>
      <c r="BS96" s="413">
        <f t="shared" si="186"/>
        <v>0</v>
      </c>
      <c r="BT96" s="420">
        <f t="shared" si="212"/>
        <v>0</v>
      </c>
      <c r="BU96" s="413">
        <f t="shared" si="213"/>
        <v>0</v>
      </c>
      <c r="BV96" s="420">
        <f t="shared" si="214"/>
        <v>0</v>
      </c>
      <c r="BW96" s="409">
        <f t="shared" si="215"/>
        <v>0</v>
      </c>
      <c r="BX96" s="420">
        <f t="shared" si="216"/>
        <v>0</v>
      </c>
      <c r="BY96" s="413">
        <f t="shared" si="217"/>
        <v>0</v>
      </c>
      <c r="BZ96" s="32" t="str">
        <f t="shared" si="248"/>
        <v/>
      </c>
      <c r="CA96">
        <f t="shared" si="218"/>
        <v>0</v>
      </c>
      <c r="CB96" s="32">
        <f t="shared" si="249"/>
        <v>0</v>
      </c>
      <c r="CC96">
        <f t="shared" si="187"/>
        <v>0</v>
      </c>
      <c r="CD96">
        <f t="shared" si="188"/>
        <v>0</v>
      </c>
      <c r="CE96">
        <f t="shared" si="189"/>
        <v>0</v>
      </c>
      <c r="CF96" s="29">
        <f t="shared" si="190"/>
        <v>0</v>
      </c>
      <c r="CG96" s="29">
        <f t="shared" si="191"/>
        <v>0</v>
      </c>
      <c r="CH96" s="29">
        <f t="shared" si="219"/>
        <v>0</v>
      </c>
      <c r="CI96" s="29">
        <f t="shared" si="192"/>
        <v>0</v>
      </c>
      <c r="CJ96" s="29">
        <f t="shared" si="193"/>
        <v>0</v>
      </c>
      <c r="CK96" s="458">
        <f t="shared" si="194"/>
        <v>0</v>
      </c>
      <c r="CL96" s="29">
        <f t="shared" si="220"/>
        <v>0</v>
      </c>
      <c r="CM96" s="29">
        <f t="shared" si="195"/>
        <v>0</v>
      </c>
      <c r="CN96" s="458">
        <f t="shared" si="196"/>
        <v>0</v>
      </c>
      <c r="CO96" s="29">
        <f t="shared" si="221"/>
        <v>0</v>
      </c>
      <c r="CP96" s="29">
        <f t="shared" si="197"/>
        <v>0</v>
      </c>
      <c r="CQ96" s="458">
        <f t="shared" si="198"/>
        <v>0</v>
      </c>
      <c r="CR96" s="29">
        <f t="shared" si="222"/>
        <v>0</v>
      </c>
      <c r="CS96" s="29">
        <f t="shared" si="223"/>
        <v>0</v>
      </c>
      <c r="CT96" s="29">
        <f t="shared" si="224"/>
        <v>0</v>
      </c>
      <c r="CU96" s="29">
        <f t="shared" si="225"/>
        <v>0</v>
      </c>
      <c r="CV96" s="458">
        <f t="shared" si="226"/>
        <v>0</v>
      </c>
      <c r="CW96" s="29">
        <f t="shared" si="227"/>
        <v>0</v>
      </c>
      <c r="CX96" s="29">
        <f t="shared" si="228"/>
        <v>0</v>
      </c>
      <c r="CY96" s="458">
        <f t="shared" si="229"/>
        <v>0</v>
      </c>
      <c r="CZ96" s="29">
        <f t="shared" si="230"/>
        <v>0</v>
      </c>
      <c r="DA96" s="29">
        <f t="shared" si="231"/>
        <v>0</v>
      </c>
      <c r="DB96" s="458">
        <f t="shared" si="232"/>
        <v>0</v>
      </c>
      <c r="DC96" s="29">
        <f t="shared" si="233"/>
        <v>0</v>
      </c>
    </row>
    <row r="97" spans="1:107">
      <c r="A97">
        <f t="shared" si="199"/>
        <v>94</v>
      </c>
      <c r="B97" s="33">
        <f t="shared" si="247"/>
        <v>0</v>
      </c>
      <c r="C97" s="357"/>
      <c r="D97" s="40"/>
      <c r="E97" s="48"/>
      <c r="F97" s="1"/>
      <c r="G97" s="208"/>
      <c r="H97" s="184"/>
      <c r="I97" s="184"/>
      <c r="J97" s="306"/>
      <c r="K97" s="184"/>
      <c r="L97" s="184"/>
      <c r="M97" s="201"/>
      <c r="N97" s="184"/>
      <c r="O97" s="184"/>
      <c r="P97" s="358"/>
      <c r="Q97" s="343">
        <f t="shared" si="238"/>
        <v>0</v>
      </c>
      <c r="R97" s="333">
        <f t="shared" si="239"/>
        <v>0</v>
      </c>
      <c r="S97" s="344">
        <f t="shared" si="240"/>
        <v>0</v>
      </c>
      <c r="T97" s="348">
        <f t="shared" si="241"/>
        <v>0</v>
      </c>
      <c r="U97" s="334">
        <f t="shared" si="242"/>
        <v>0</v>
      </c>
      <c r="V97" s="333">
        <f t="shared" si="243"/>
        <v>0</v>
      </c>
      <c r="W97" s="334">
        <f t="shared" si="244"/>
        <v>0</v>
      </c>
      <c r="X97" s="333">
        <f t="shared" si="245"/>
        <v>0</v>
      </c>
      <c r="Y97" s="403">
        <f t="shared" si="246"/>
        <v>0</v>
      </c>
      <c r="Z97" s="451">
        <f>IFERROR(VLOOKUP(C97,list!B$2:C$100,2,),)</f>
        <v>0</v>
      </c>
      <c r="AA97" s="451">
        <f>IFERROR(VLOOKUP(F97,list!G$1:H$60,2,),)</f>
        <v>0</v>
      </c>
      <c r="AB97" s="452">
        <f t="shared" si="200"/>
        <v>0</v>
      </c>
      <c r="AC97" s="453">
        <f t="shared" si="201"/>
        <v>0</v>
      </c>
      <c r="AD97" s="451">
        <f>IFERROR(VLOOKUP(AC97,list!I$2:J$12,2,),)</f>
        <v>0</v>
      </c>
      <c r="AE97" s="452">
        <f t="shared" si="202"/>
        <v>0</v>
      </c>
      <c r="AF97" s="451">
        <f t="shared" si="163"/>
        <v>0</v>
      </c>
      <c r="AG97" s="451">
        <f>IF(COUNTIF($C$4:C97,C97)&gt;1,0,1)</f>
        <v>1</v>
      </c>
      <c r="AH97" s="454">
        <f t="shared" si="234"/>
        <v>0</v>
      </c>
      <c r="AI97" s="451" t="str">
        <f t="shared" si="164"/>
        <v/>
      </c>
      <c r="AJ97" s="455" t="str">
        <f>IFERROR(VLOOKUP(AI97,list!A$1:B$100,2,),"")</f>
        <v/>
      </c>
      <c r="AK97" s="451">
        <f>IF(COUNTIF($AE$4:$AE97,$AE97)&gt;1,0,1)</f>
        <v>0</v>
      </c>
      <c r="AL97" s="451">
        <f t="shared" si="203"/>
        <v>0</v>
      </c>
      <c r="AM97" s="451" t="str">
        <f t="shared" si="165"/>
        <v/>
      </c>
      <c r="AN97" s="417">
        <f t="shared" si="204"/>
        <v>0</v>
      </c>
      <c r="AO97" s="420">
        <f t="shared" si="166"/>
        <v>0</v>
      </c>
      <c r="AP97" s="420">
        <f t="shared" si="167"/>
        <v>0</v>
      </c>
      <c r="AQ97" s="420">
        <f t="shared" si="168"/>
        <v>0</v>
      </c>
      <c r="AR97" s="420">
        <f t="shared" si="169"/>
        <v>0</v>
      </c>
      <c r="AS97" s="409">
        <f t="shared" si="170"/>
        <v>0</v>
      </c>
      <c r="AT97" s="422">
        <f t="shared" si="171"/>
        <v>0</v>
      </c>
      <c r="AU97" s="422">
        <f t="shared" si="172"/>
        <v>0</v>
      </c>
      <c r="AV97" s="409">
        <f t="shared" si="173"/>
        <v>0</v>
      </c>
      <c r="AW97" s="422">
        <f t="shared" si="174"/>
        <v>0</v>
      </c>
      <c r="AX97" s="422">
        <f t="shared" si="175"/>
        <v>0</v>
      </c>
      <c r="AY97" s="409">
        <f t="shared" si="176"/>
        <v>0</v>
      </c>
      <c r="AZ97" s="422">
        <f t="shared" si="205"/>
        <v>0</v>
      </c>
      <c r="BA97" s="422">
        <f t="shared" si="206"/>
        <v>0</v>
      </c>
      <c r="BB97" s="420">
        <f t="shared" si="235"/>
        <v>0</v>
      </c>
      <c r="BC97" s="413">
        <f t="shared" si="207"/>
        <v>0</v>
      </c>
      <c r="BD97" s="420">
        <f t="shared" si="236"/>
        <v>0</v>
      </c>
      <c r="BE97" s="409">
        <f t="shared" si="208"/>
        <v>0</v>
      </c>
      <c r="BF97" s="420">
        <f t="shared" si="237"/>
        <v>0</v>
      </c>
      <c r="BG97" s="409">
        <f t="shared" si="209"/>
        <v>0</v>
      </c>
      <c r="BH97" s="425" t="str">
        <f t="shared" si="177"/>
        <v/>
      </c>
      <c r="BI97" s="420">
        <f t="shared" si="210"/>
        <v>0</v>
      </c>
      <c r="BJ97" s="420">
        <f t="shared" si="211"/>
        <v>0</v>
      </c>
      <c r="BK97" s="420">
        <f t="shared" si="178"/>
        <v>0</v>
      </c>
      <c r="BL97" s="420">
        <f t="shared" si="179"/>
        <v>0</v>
      </c>
      <c r="BM97" s="413">
        <f t="shared" si="180"/>
        <v>0</v>
      </c>
      <c r="BN97" s="420">
        <f t="shared" si="181"/>
        <v>0</v>
      </c>
      <c r="BO97" s="420">
        <f t="shared" si="182"/>
        <v>0</v>
      </c>
      <c r="BP97" s="413">
        <f t="shared" si="183"/>
        <v>0</v>
      </c>
      <c r="BQ97" s="422">
        <f t="shared" si="184"/>
        <v>0</v>
      </c>
      <c r="BR97" s="422">
        <f t="shared" si="185"/>
        <v>0</v>
      </c>
      <c r="BS97" s="413">
        <f t="shared" si="186"/>
        <v>0</v>
      </c>
      <c r="BT97" s="420">
        <f t="shared" si="212"/>
        <v>0</v>
      </c>
      <c r="BU97" s="413">
        <f t="shared" si="213"/>
        <v>0</v>
      </c>
      <c r="BV97" s="420">
        <f t="shared" si="214"/>
        <v>0</v>
      </c>
      <c r="BW97" s="409">
        <f t="shared" si="215"/>
        <v>0</v>
      </c>
      <c r="BX97" s="420">
        <f t="shared" si="216"/>
        <v>0</v>
      </c>
      <c r="BY97" s="413">
        <f t="shared" si="217"/>
        <v>0</v>
      </c>
      <c r="BZ97" s="32" t="str">
        <f t="shared" si="248"/>
        <v/>
      </c>
      <c r="CA97">
        <f t="shared" si="218"/>
        <v>0</v>
      </c>
      <c r="CB97" s="32">
        <f t="shared" si="249"/>
        <v>0</v>
      </c>
      <c r="CC97">
        <f t="shared" si="187"/>
        <v>0</v>
      </c>
      <c r="CD97">
        <f t="shared" si="188"/>
        <v>0</v>
      </c>
      <c r="CE97">
        <f t="shared" si="189"/>
        <v>0</v>
      </c>
      <c r="CF97" s="29">
        <f t="shared" si="190"/>
        <v>0</v>
      </c>
      <c r="CG97" s="29">
        <f t="shared" si="191"/>
        <v>0</v>
      </c>
      <c r="CH97" s="29">
        <f t="shared" si="219"/>
        <v>0</v>
      </c>
      <c r="CI97" s="29">
        <f t="shared" si="192"/>
        <v>0</v>
      </c>
      <c r="CJ97" s="29">
        <f t="shared" si="193"/>
        <v>0</v>
      </c>
      <c r="CK97" s="458">
        <f t="shared" si="194"/>
        <v>0</v>
      </c>
      <c r="CL97" s="29">
        <f t="shared" si="220"/>
        <v>0</v>
      </c>
      <c r="CM97" s="29">
        <f t="shared" si="195"/>
        <v>0</v>
      </c>
      <c r="CN97" s="458">
        <f t="shared" si="196"/>
        <v>0</v>
      </c>
      <c r="CO97" s="29">
        <f t="shared" si="221"/>
        <v>0</v>
      </c>
      <c r="CP97" s="29">
        <f t="shared" si="197"/>
        <v>0</v>
      </c>
      <c r="CQ97" s="458">
        <f t="shared" si="198"/>
        <v>0</v>
      </c>
      <c r="CR97" s="29">
        <f t="shared" si="222"/>
        <v>0</v>
      </c>
      <c r="CS97" s="29">
        <f t="shared" si="223"/>
        <v>0</v>
      </c>
      <c r="CT97" s="29">
        <f t="shared" si="224"/>
        <v>0</v>
      </c>
      <c r="CU97" s="29">
        <f t="shared" si="225"/>
        <v>0</v>
      </c>
      <c r="CV97" s="458">
        <f t="shared" si="226"/>
        <v>0</v>
      </c>
      <c r="CW97" s="29">
        <f t="shared" si="227"/>
        <v>0</v>
      </c>
      <c r="CX97" s="29">
        <f t="shared" si="228"/>
        <v>0</v>
      </c>
      <c r="CY97" s="458">
        <f t="shared" si="229"/>
        <v>0</v>
      </c>
      <c r="CZ97" s="29">
        <f t="shared" si="230"/>
        <v>0</v>
      </c>
      <c r="DA97" s="29">
        <f t="shared" si="231"/>
        <v>0</v>
      </c>
      <c r="DB97" s="458">
        <f t="shared" si="232"/>
        <v>0</v>
      </c>
      <c r="DC97" s="29">
        <f t="shared" si="233"/>
        <v>0</v>
      </c>
    </row>
    <row r="98" spans="1:107">
      <c r="A98">
        <f t="shared" si="199"/>
        <v>95</v>
      </c>
      <c r="B98" s="33">
        <f t="shared" si="247"/>
        <v>0</v>
      </c>
      <c r="C98" s="357"/>
      <c r="D98" s="40"/>
      <c r="E98" s="48"/>
      <c r="F98" s="1"/>
      <c r="G98" s="208"/>
      <c r="H98" s="184"/>
      <c r="I98" s="184"/>
      <c r="J98" s="306"/>
      <c r="K98" s="184"/>
      <c r="L98" s="184"/>
      <c r="M98" s="201"/>
      <c r="N98" s="184"/>
      <c r="O98" s="184"/>
      <c r="P98" s="358"/>
      <c r="Q98" s="343">
        <f t="shared" si="238"/>
        <v>0</v>
      </c>
      <c r="R98" s="333">
        <f t="shared" si="239"/>
        <v>0</v>
      </c>
      <c r="S98" s="344">
        <f t="shared" si="240"/>
        <v>0</v>
      </c>
      <c r="T98" s="348">
        <f t="shared" si="241"/>
        <v>0</v>
      </c>
      <c r="U98" s="334">
        <f t="shared" si="242"/>
        <v>0</v>
      </c>
      <c r="V98" s="333">
        <f t="shared" si="243"/>
        <v>0</v>
      </c>
      <c r="W98" s="334">
        <f t="shared" si="244"/>
        <v>0</v>
      </c>
      <c r="X98" s="333">
        <f t="shared" si="245"/>
        <v>0</v>
      </c>
      <c r="Y98" s="403">
        <f t="shared" si="246"/>
        <v>0</v>
      </c>
      <c r="Z98" s="451">
        <f>IFERROR(VLOOKUP(C98,list!B$2:C$100,2,),)</f>
        <v>0</v>
      </c>
      <c r="AA98" s="451">
        <f>IFERROR(VLOOKUP(F98,list!G$1:H$60,2,),)</f>
        <v>0</v>
      </c>
      <c r="AB98" s="452">
        <f t="shared" si="200"/>
        <v>0</v>
      </c>
      <c r="AC98" s="453">
        <f t="shared" si="201"/>
        <v>0</v>
      </c>
      <c r="AD98" s="451">
        <f>IFERROR(VLOOKUP(AC98,list!I$2:J$12,2,),)</f>
        <v>0</v>
      </c>
      <c r="AE98" s="452">
        <f t="shared" si="202"/>
        <v>0</v>
      </c>
      <c r="AF98" s="451">
        <f t="shared" si="163"/>
        <v>0</v>
      </c>
      <c r="AG98" s="451">
        <f>IF(COUNTIF($C$4:C98,C98)&gt;1,0,1)</f>
        <v>1</v>
      </c>
      <c r="AH98" s="454">
        <f t="shared" si="234"/>
        <v>0</v>
      </c>
      <c r="AI98" s="451" t="str">
        <f t="shared" si="164"/>
        <v/>
      </c>
      <c r="AJ98" s="455" t="str">
        <f>IFERROR(VLOOKUP(AI98,list!A$1:B$100,2,),"")</f>
        <v/>
      </c>
      <c r="AK98" s="451">
        <f>IF(COUNTIF($AE$4:$AE98,$AE98)&gt;1,0,1)</f>
        <v>0</v>
      </c>
      <c r="AL98" s="451">
        <f t="shared" si="203"/>
        <v>0</v>
      </c>
      <c r="AM98" s="451" t="str">
        <f t="shared" si="165"/>
        <v/>
      </c>
      <c r="AN98" s="417">
        <f t="shared" si="204"/>
        <v>0</v>
      </c>
      <c r="AO98" s="420">
        <f t="shared" si="166"/>
        <v>0</v>
      </c>
      <c r="AP98" s="420">
        <f t="shared" si="167"/>
        <v>0</v>
      </c>
      <c r="AQ98" s="420">
        <f t="shared" si="168"/>
        <v>0</v>
      </c>
      <c r="AR98" s="420">
        <f t="shared" si="169"/>
        <v>0</v>
      </c>
      <c r="AS98" s="409">
        <f t="shared" si="170"/>
        <v>0</v>
      </c>
      <c r="AT98" s="422">
        <f t="shared" si="171"/>
        <v>0</v>
      </c>
      <c r="AU98" s="422">
        <f t="shared" si="172"/>
        <v>0</v>
      </c>
      <c r="AV98" s="409">
        <f t="shared" si="173"/>
        <v>0</v>
      </c>
      <c r="AW98" s="422">
        <f t="shared" si="174"/>
        <v>0</v>
      </c>
      <c r="AX98" s="422">
        <f t="shared" si="175"/>
        <v>0</v>
      </c>
      <c r="AY98" s="409">
        <f t="shared" si="176"/>
        <v>0</v>
      </c>
      <c r="AZ98" s="422">
        <f t="shared" si="205"/>
        <v>0</v>
      </c>
      <c r="BA98" s="422">
        <f t="shared" si="206"/>
        <v>0</v>
      </c>
      <c r="BB98" s="420">
        <f t="shared" si="235"/>
        <v>0</v>
      </c>
      <c r="BC98" s="413">
        <f t="shared" si="207"/>
        <v>0</v>
      </c>
      <c r="BD98" s="420">
        <f t="shared" si="236"/>
        <v>0</v>
      </c>
      <c r="BE98" s="409">
        <f t="shared" si="208"/>
        <v>0</v>
      </c>
      <c r="BF98" s="420">
        <f t="shared" si="237"/>
        <v>0</v>
      </c>
      <c r="BG98" s="409">
        <f t="shared" si="209"/>
        <v>0</v>
      </c>
      <c r="BH98" s="425" t="str">
        <f t="shared" si="177"/>
        <v/>
      </c>
      <c r="BI98" s="420">
        <f t="shared" si="210"/>
        <v>0</v>
      </c>
      <c r="BJ98" s="420">
        <f t="shared" si="211"/>
        <v>0</v>
      </c>
      <c r="BK98" s="420">
        <f t="shared" si="178"/>
        <v>0</v>
      </c>
      <c r="BL98" s="420">
        <f t="shared" si="179"/>
        <v>0</v>
      </c>
      <c r="BM98" s="413">
        <f t="shared" si="180"/>
        <v>0</v>
      </c>
      <c r="BN98" s="420">
        <f t="shared" si="181"/>
        <v>0</v>
      </c>
      <c r="BO98" s="420">
        <f t="shared" si="182"/>
        <v>0</v>
      </c>
      <c r="BP98" s="413">
        <f t="shared" si="183"/>
        <v>0</v>
      </c>
      <c r="BQ98" s="422">
        <f t="shared" si="184"/>
        <v>0</v>
      </c>
      <c r="BR98" s="422">
        <f t="shared" si="185"/>
        <v>0</v>
      </c>
      <c r="BS98" s="413">
        <f t="shared" si="186"/>
        <v>0</v>
      </c>
      <c r="BT98" s="420">
        <f t="shared" si="212"/>
        <v>0</v>
      </c>
      <c r="BU98" s="413">
        <f t="shared" si="213"/>
        <v>0</v>
      </c>
      <c r="BV98" s="420">
        <f t="shared" si="214"/>
        <v>0</v>
      </c>
      <c r="BW98" s="409">
        <f t="shared" si="215"/>
        <v>0</v>
      </c>
      <c r="BX98" s="420">
        <f t="shared" si="216"/>
        <v>0</v>
      </c>
      <c r="BY98" s="413">
        <f t="shared" si="217"/>
        <v>0</v>
      </c>
      <c r="BZ98" s="32" t="str">
        <f t="shared" si="248"/>
        <v/>
      </c>
      <c r="CA98">
        <f t="shared" si="218"/>
        <v>0</v>
      </c>
      <c r="CB98" s="32">
        <f t="shared" si="249"/>
        <v>0</v>
      </c>
      <c r="CC98">
        <f t="shared" si="187"/>
        <v>0</v>
      </c>
      <c r="CD98">
        <f t="shared" si="188"/>
        <v>0</v>
      </c>
      <c r="CE98">
        <f t="shared" si="189"/>
        <v>0</v>
      </c>
      <c r="CF98" s="29">
        <f t="shared" si="190"/>
        <v>0</v>
      </c>
      <c r="CG98" s="29">
        <f t="shared" si="191"/>
        <v>0</v>
      </c>
      <c r="CH98" s="29">
        <f t="shared" si="219"/>
        <v>0</v>
      </c>
      <c r="CI98" s="29">
        <f t="shared" si="192"/>
        <v>0</v>
      </c>
      <c r="CJ98" s="29">
        <f t="shared" si="193"/>
        <v>0</v>
      </c>
      <c r="CK98" s="458">
        <f t="shared" si="194"/>
        <v>0</v>
      </c>
      <c r="CL98" s="29">
        <f t="shared" si="220"/>
        <v>0</v>
      </c>
      <c r="CM98" s="29">
        <f t="shared" si="195"/>
        <v>0</v>
      </c>
      <c r="CN98" s="458">
        <f t="shared" si="196"/>
        <v>0</v>
      </c>
      <c r="CO98" s="29">
        <f t="shared" si="221"/>
        <v>0</v>
      </c>
      <c r="CP98" s="29">
        <f t="shared" si="197"/>
        <v>0</v>
      </c>
      <c r="CQ98" s="458">
        <f t="shared" si="198"/>
        <v>0</v>
      </c>
      <c r="CR98" s="29">
        <f t="shared" si="222"/>
        <v>0</v>
      </c>
      <c r="CS98" s="29">
        <f t="shared" si="223"/>
        <v>0</v>
      </c>
      <c r="CT98" s="29">
        <f t="shared" si="224"/>
        <v>0</v>
      </c>
      <c r="CU98" s="29">
        <f t="shared" si="225"/>
        <v>0</v>
      </c>
      <c r="CV98" s="458">
        <f t="shared" si="226"/>
        <v>0</v>
      </c>
      <c r="CW98" s="29">
        <f t="shared" si="227"/>
        <v>0</v>
      </c>
      <c r="CX98" s="29">
        <f t="shared" si="228"/>
        <v>0</v>
      </c>
      <c r="CY98" s="458">
        <f t="shared" si="229"/>
        <v>0</v>
      </c>
      <c r="CZ98" s="29">
        <f t="shared" si="230"/>
        <v>0</v>
      </c>
      <c r="DA98" s="29">
        <f t="shared" si="231"/>
        <v>0</v>
      </c>
      <c r="DB98" s="458">
        <f t="shared" si="232"/>
        <v>0</v>
      </c>
      <c r="DC98" s="29">
        <f t="shared" si="233"/>
        <v>0</v>
      </c>
    </row>
    <row r="99" spans="1:107">
      <c r="A99">
        <f t="shared" si="199"/>
        <v>96</v>
      </c>
      <c r="B99" s="33">
        <f t="shared" si="247"/>
        <v>0</v>
      </c>
      <c r="C99" s="357"/>
      <c r="D99" s="40"/>
      <c r="E99" s="48"/>
      <c r="F99" s="1"/>
      <c r="G99" s="208"/>
      <c r="H99" s="184"/>
      <c r="I99" s="184"/>
      <c r="J99" s="306"/>
      <c r="K99" s="184"/>
      <c r="L99" s="184"/>
      <c r="M99" s="201"/>
      <c r="N99" s="184"/>
      <c r="O99" s="184"/>
      <c r="P99" s="358"/>
      <c r="Q99" s="343">
        <f t="shared" si="238"/>
        <v>0</v>
      </c>
      <c r="R99" s="333">
        <f t="shared" si="239"/>
        <v>0</v>
      </c>
      <c r="S99" s="344">
        <f t="shared" si="240"/>
        <v>0</v>
      </c>
      <c r="T99" s="348">
        <f t="shared" si="241"/>
        <v>0</v>
      </c>
      <c r="U99" s="334">
        <f t="shared" si="242"/>
        <v>0</v>
      </c>
      <c r="V99" s="333">
        <f t="shared" si="243"/>
        <v>0</v>
      </c>
      <c r="W99" s="334">
        <f t="shared" si="244"/>
        <v>0</v>
      </c>
      <c r="X99" s="333">
        <f t="shared" si="245"/>
        <v>0</v>
      </c>
      <c r="Y99" s="403">
        <f t="shared" si="246"/>
        <v>0</v>
      </c>
      <c r="Z99" s="451">
        <f>IFERROR(VLOOKUP(C99,list!B$2:C$100,2,),)</f>
        <v>0</v>
      </c>
      <c r="AA99" s="451">
        <f>IFERROR(VLOOKUP(F99,list!G$1:H$60,2,),)</f>
        <v>0</v>
      </c>
      <c r="AB99" s="452">
        <f t="shared" si="200"/>
        <v>0</v>
      </c>
      <c r="AC99" s="453">
        <f t="shared" si="201"/>
        <v>0</v>
      </c>
      <c r="AD99" s="451">
        <f>IFERROR(VLOOKUP(AC99,list!I$2:J$12,2,),)</f>
        <v>0</v>
      </c>
      <c r="AE99" s="452">
        <f t="shared" si="202"/>
        <v>0</v>
      </c>
      <c r="AF99" s="451">
        <f t="shared" si="163"/>
        <v>0</v>
      </c>
      <c r="AG99" s="451">
        <f>IF(COUNTIF($C$4:C99,C99)&gt;1,0,1)</f>
        <v>1</v>
      </c>
      <c r="AH99" s="454">
        <f t="shared" si="234"/>
        <v>0</v>
      </c>
      <c r="AI99" s="451" t="str">
        <f t="shared" si="164"/>
        <v/>
      </c>
      <c r="AJ99" s="455" t="str">
        <f>IFERROR(VLOOKUP(AI99,list!A$1:B$100,2,),"")</f>
        <v/>
      </c>
      <c r="AK99" s="451">
        <f>IF(COUNTIF($AE$4:$AE99,$AE99)&gt;1,0,1)</f>
        <v>0</v>
      </c>
      <c r="AL99" s="451">
        <f t="shared" si="203"/>
        <v>0</v>
      </c>
      <c r="AM99" s="451" t="str">
        <f t="shared" si="165"/>
        <v/>
      </c>
      <c r="AN99" s="417">
        <f t="shared" si="204"/>
        <v>0</v>
      </c>
      <c r="AO99" s="420">
        <f t="shared" si="166"/>
        <v>0</v>
      </c>
      <c r="AP99" s="420">
        <f t="shared" si="167"/>
        <v>0</v>
      </c>
      <c r="AQ99" s="420">
        <f t="shared" si="168"/>
        <v>0</v>
      </c>
      <c r="AR99" s="420">
        <f t="shared" si="169"/>
        <v>0</v>
      </c>
      <c r="AS99" s="409">
        <f t="shared" si="170"/>
        <v>0</v>
      </c>
      <c r="AT99" s="422">
        <f t="shared" si="171"/>
        <v>0</v>
      </c>
      <c r="AU99" s="422">
        <f t="shared" si="172"/>
        <v>0</v>
      </c>
      <c r="AV99" s="409">
        <f t="shared" si="173"/>
        <v>0</v>
      </c>
      <c r="AW99" s="422">
        <f t="shared" si="174"/>
        <v>0</v>
      </c>
      <c r="AX99" s="422">
        <f t="shared" si="175"/>
        <v>0</v>
      </c>
      <c r="AY99" s="409">
        <f t="shared" si="176"/>
        <v>0</v>
      </c>
      <c r="AZ99" s="422">
        <f t="shared" si="205"/>
        <v>0</v>
      </c>
      <c r="BA99" s="422">
        <f t="shared" si="206"/>
        <v>0</v>
      </c>
      <c r="BB99" s="420">
        <f t="shared" si="235"/>
        <v>0</v>
      </c>
      <c r="BC99" s="413">
        <f t="shared" si="207"/>
        <v>0</v>
      </c>
      <c r="BD99" s="420">
        <f t="shared" si="236"/>
        <v>0</v>
      </c>
      <c r="BE99" s="409">
        <f t="shared" si="208"/>
        <v>0</v>
      </c>
      <c r="BF99" s="420">
        <f t="shared" si="237"/>
        <v>0</v>
      </c>
      <c r="BG99" s="409">
        <f t="shared" si="209"/>
        <v>0</v>
      </c>
      <c r="BH99" s="425" t="str">
        <f t="shared" si="177"/>
        <v/>
      </c>
      <c r="BI99" s="420">
        <f t="shared" si="210"/>
        <v>0</v>
      </c>
      <c r="BJ99" s="420">
        <f t="shared" si="211"/>
        <v>0</v>
      </c>
      <c r="BK99" s="420">
        <f t="shared" si="178"/>
        <v>0</v>
      </c>
      <c r="BL99" s="420">
        <f t="shared" si="179"/>
        <v>0</v>
      </c>
      <c r="BM99" s="413">
        <f t="shared" si="180"/>
        <v>0</v>
      </c>
      <c r="BN99" s="420">
        <f t="shared" si="181"/>
        <v>0</v>
      </c>
      <c r="BO99" s="420">
        <f t="shared" si="182"/>
        <v>0</v>
      </c>
      <c r="BP99" s="413">
        <f t="shared" si="183"/>
        <v>0</v>
      </c>
      <c r="BQ99" s="422">
        <f t="shared" si="184"/>
        <v>0</v>
      </c>
      <c r="BR99" s="422">
        <f t="shared" si="185"/>
        <v>0</v>
      </c>
      <c r="BS99" s="413">
        <f t="shared" si="186"/>
        <v>0</v>
      </c>
      <c r="BT99" s="420">
        <f t="shared" si="212"/>
        <v>0</v>
      </c>
      <c r="BU99" s="413">
        <f t="shared" si="213"/>
        <v>0</v>
      </c>
      <c r="BV99" s="420">
        <f t="shared" si="214"/>
        <v>0</v>
      </c>
      <c r="BW99" s="409">
        <f t="shared" si="215"/>
        <v>0</v>
      </c>
      <c r="BX99" s="420">
        <f t="shared" si="216"/>
        <v>0</v>
      </c>
      <c r="BY99" s="413">
        <f t="shared" si="217"/>
        <v>0</v>
      </c>
      <c r="BZ99" s="32" t="str">
        <f t="shared" si="248"/>
        <v/>
      </c>
      <c r="CA99">
        <f t="shared" si="218"/>
        <v>0</v>
      </c>
      <c r="CB99" s="32">
        <f t="shared" si="249"/>
        <v>0</v>
      </c>
      <c r="CC99">
        <f t="shared" si="187"/>
        <v>0</v>
      </c>
      <c r="CD99">
        <f t="shared" si="188"/>
        <v>0</v>
      </c>
      <c r="CE99">
        <f t="shared" si="189"/>
        <v>0</v>
      </c>
      <c r="CF99" s="29">
        <f t="shared" si="190"/>
        <v>0</v>
      </c>
      <c r="CG99" s="29">
        <f t="shared" si="191"/>
        <v>0</v>
      </c>
      <c r="CH99" s="29">
        <f t="shared" si="219"/>
        <v>0</v>
      </c>
      <c r="CI99" s="29">
        <f t="shared" si="192"/>
        <v>0</v>
      </c>
      <c r="CJ99" s="29">
        <f t="shared" si="193"/>
        <v>0</v>
      </c>
      <c r="CK99" s="458">
        <f t="shared" si="194"/>
        <v>0</v>
      </c>
      <c r="CL99" s="29">
        <f t="shared" si="220"/>
        <v>0</v>
      </c>
      <c r="CM99" s="29">
        <f t="shared" si="195"/>
        <v>0</v>
      </c>
      <c r="CN99" s="458">
        <f t="shared" si="196"/>
        <v>0</v>
      </c>
      <c r="CO99" s="29">
        <f t="shared" si="221"/>
        <v>0</v>
      </c>
      <c r="CP99" s="29">
        <f t="shared" si="197"/>
        <v>0</v>
      </c>
      <c r="CQ99" s="458">
        <f t="shared" si="198"/>
        <v>0</v>
      </c>
      <c r="CR99" s="29">
        <f t="shared" si="222"/>
        <v>0</v>
      </c>
      <c r="CS99" s="29">
        <f t="shared" si="223"/>
        <v>0</v>
      </c>
      <c r="CT99" s="29">
        <f t="shared" si="224"/>
        <v>0</v>
      </c>
      <c r="CU99" s="29">
        <f t="shared" si="225"/>
        <v>0</v>
      </c>
      <c r="CV99" s="458">
        <f t="shared" si="226"/>
        <v>0</v>
      </c>
      <c r="CW99" s="29">
        <f t="shared" si="227"/>
        <v>0</v>
      </c>
      <c r="CX99" s="29">
        <f t="shared" si="228"/>
        <v>0</v>
      </c>
      <c r="CY99" s="458">
        <f t="shared" si="229"/>
        <v>0</v>
      </c>
      <c r="CZ99" s="29">
        <f t="shared" si="230"/>
        <v>0</v>
      </c>
      <c r="DA99" s="29">
        <f t="shared" si="231"/>
        <v>0</v>
      </c>
      <c r="DB99" s="458">
        <f t="shared" si="232"/>
        <v>0</v>
      </c>
      <c r="DC99" s="29">
        <f t="shared" si="233"/>
        <v>0</v>
      </c>
    </row>
    <row r="100" spans="1:107">
      <c r="A100">
        <f t="shared" si="199"/>
        <v>97</v>
      </c>
      <c r="B100" s="33">
        <f t="shared" si="247"/>
        <v>0</v>
      </c>
      <c r="C100" s="357"/>
      <c r="D100" s="40"/>
      <c r="E100" s="48"/>
      <c r="F100" s="1"/>
      <c r="G100" s="208"/>
      <c r="H100" s="184"/>
      <c r="I100" s="184"/>
      <c r="J100" s="306"/>
      <c r="K100" s="184"/>
      <c r="L100" s="184"/>
      <c r="M100" s="201"/>
      <c r="N100" s="184"/>
      <c r="O100" s="184"/>
      <c r="P100" s="358"/>
      <c r="Q100" s="343">
        <f t="shared" si="238"/>
        <v>0</v>
      </c>
      <c r="R100" s="333">
        <f t="shared" si="239"/>
        <v>0</v>
      </c>
      <c r="S100" s="344">
        <f t="shared" si="240"/>
        <v>0</v>
      </c>
      <c r="T100" s="348">
        <f t="shared" si="241"/>
        <v>0</v>
      </c>
      <c r="U100" s="334">
        <f t="shared" si="242"/>
        <v>0</v>
      </c>
      <c r="V100" s="333">
        <f t="shared" si="243"/>
        <v>0</v>
      </c>
      <c r="W100" s="334">
        <f t="shared" si="244"/>
        <v>0</v>
      </c>
      <c r="X100" s="333">
        <f t="shared" si="245"/>
        <v>0</v>
      </c>
      <c r="Y100" s="403">
        <f t="shared" si="246"/>
        <v>0</v>
      </c>
      <c r="Z100" s="451">
        <f>IFERROR(VLOOKUP(C100,list!B$2:C$100,2,),)</f>
        <v>0</v>
      </c>
      <c r="AA100" s="451">
        <f>IFERROR(VLOOKUP(F100,list!G$1:H$60,2,),)</f>
        <v>0</v>
      </c>
      <c r="AB100" s="452">
        <f t="shared" si="200"/>
        <v>0</v>
      </c>
      <c r="AC100" s="453">
        <f t="shared" si="201"/>
        <v>0</v>
      </c>
      <c r="AD100" s="451">
        <f>IFERROR(VLOOKUP(AC100,list!I$2:J$12,2,),)</f>
        <v>0</v>
      </c>
      <c r="AE100" s="452">
        <f t="shared" si="202"/>
        <v>0</v>
      </c>
      <c r="AF100" s="451">
        <f t="shared" ref="AF100:AF131" si="250">D100</f>
        <v>0</v>
      </c>
      <c r="AG100" s="451">
        <f>IF(COUNTIF($C$4:C100,C100)&gt;1,0,1)</f>
        <v>1</v>
      </c>
      <c r="AH100" s="454">
        <f t="shared" si="234"/>
        <v>0</v>
      </c>
      <c r="AI100" s="451" t="str">
        <f t="shared" ref="AI100:AI131" si="251">IF(ISERR(SMALL(IF(FREQUENCY($AH$4:$AH$200,$AH$4:$AH$200),$AH$4:$AH$200),$A101)),"", SMALL(IF(FREQUENCY($AH$4:$AH$200,$AH$4:$AH$200),$AH$4:$AH$200),$A101))</f>
        <v/>
      </c>
      <c r="AJ100" s="455" t="str">
        <f>IFERROR(VLOOKUP(AI100,list!A$1:B$100,2,),"")</f>
        <v/>
      </c>
      <c r="AK100" s="451">
        <f>IF(COUNTIF($AE$4:$AE100,$AE100)&gt;1,0,1)</f>
        <v>0</v>
      </c>
      <c r="AL100" s="451">
        <f t="shared" si="203"/>
        <v>0</v>
      </c>
      <c r="AM100" s="451" t="str">
        <f t="shared" ref="AM100:AM131" si="252">IF(ISERR(SMALL(IF(FREQUENCY($AL$4:$AL$200,$AL$4:$AL$200),$AL$4:$AL$200),$A101)),"", SMALL(IF(FREQUENCY($AL$4:$AL$200,$AL$4:$AL$200),$AL$4:$AL$200),$A101))</f>
        <v/>
      </c>
      <c r="AN100" s="417">
        <f t="shared" si="204"/>
        <v>0</v>
      </c>
      <c r="AO100" s="420">
        <f t="shared" ref="AO100:AO131" si="253">IFERROR(VLOOKUP(AN100,D$4:E$203,2,),)</f>
        <v>0</v>
      </c>
      <c r="AP100" s="420">
        <f t="shared" ref="AP100:AP131" si="254">SUMIF($D$4:$D$203,$AN100,G$4:G$203)</f>
        <v>0</v>
      </c>
      <c r="AQ100" s="420">
        <f t="shared" ref="AQ100:AQ131" si="255">SUMIF($D$4:$D$203,$AN100,H$4:H$203)</f>
        <v>0</v>
      </c>
      <c r="AR100" s="420">
        <f t="shared" ref="AR100:AR131" si="256">SUMIF($D$4:$D$203,$AN100,I$4:I$203)</f>
        <v>0</v>
      </c>
      <c r="AS100" s="409">
        <f t="shared" ref="AS100:AS131" si="257">SUMIF($D$4:$D$203,$AN100,J$4:J$203)</f>
        <v>0</v>
      </c>
      <c r="AT100" s="422">
        <f t="shared" ref="AT100:AT131" si="258">SUMIF($D$4:$D$203,$AN100,K$4:K$203)</f>
        <v>0</v>
      </c>
      <c r="AU100" s="422">
        <f t="shared" ref="AU100:AU131" si="259">SUMIF($D$4:$D$203,$AN100,L$4:L$203)</f>
        <v>0</v>
      </c>
      <c r="AV100" s="409">
        <f t="shared" ref="AV100:AV131" si="260">SUMIF($D$4:$D$203,$AN100,M$4:M$203)</f>
        <v>0</v>
      </c>
      <c r="AW100" s="422">
        <f t="shared" ref="AW100:AW131" si="261">SUMIF($D$4:$D$203,$AN100,N$4:N$203)</f>
        <v>0</v>
      </c>
      <c r="AX100" s="422">
        <f t="shared" ref="AX100:AX131" si="262">SUMIF($D$4:$D$203,$AN100,O$4:O$203)</f>
        <v>0</v>
      </c>
      <c r="AY100" s="409">
        <f t="shared" ref="AY100:AY131" si="263">SUMIF($D$4:$D$203,$AN100,P$4:P$203)</f>
        <v>0</v>
      </c>
      <c r="AZ100" s="422">
        <f t="shared" si="205"/>
        <v>0</v>
      </c>
      <c r="BA100" s="422">
        <f t="shared" si="206"/>
        <v>0</v>
      </c>
      <c r="BB100" s="420">
        <f t="shared" si="235"/>
        <v>0</v>
      </c>
      <c r="BC100" s="413">
        <f t="shared" si="207"/>
        <v>0</v>
      </c>
      <c r="BD100" s="420">
        <f t="shared" si="236"/>
        <v>0</v>
      </c>
      <c r="BE100" s="409">
        <f t="shared" si="208"/>
        <v>0</v>
      </c>
      <c r="BF100" s="420">
        <f t="shared" si="237"/>
        <v>0</v>
      </c>
      <c r="BG100" s="409">
        <f t="shared" si="209"/>
        <v>0</v>
      </c>
      <c r="BH100" s="425" t="str">
        <f t="shared" ref="BH100:BH131" si="264">AJ100</f>
        <v/>
      </c>
      <c r="BI100" s="420">
        <f t="shared" si="210"/>
        <v>0</v>
      </c>
      <c r="BJ100" s="420">
        <f t="shared" si="211"/>
        <v>0</v>
      </c>
      <c r="BK100" s="420">
        <f t="shared" ref="BK100:BK131" si="265">SUMIF($C$4:$C$203,$BH100,H$4:H$203)</f>
        <v>0</v>
      </c>
      <c r="BL100" s="420">
        <f t="shared" ref="BL100:BL131" si="266">SUMIF($C$4:$C$203,$BH100,I$4:I$203)</f>
        <v>0</v>
      </c>
      <c r="BM100" s="413">
        <f t="shared" ref="BM100:BM131" si="267">SUMIF($C$4:$C$203,$BH100,J$4:J$203)</f>
        <v>0</v>
      </c>
      <c r="BN100" s="420">
        <f t="shared" ref="BN100:BN131" si="268">SUMIF($C$4:$C$203,$BH100,K$4:K$203)</f>
        <v>0</v>
      </c>
      <c r="BO100" s="420">
        <f t="shared" ref="BO100:BO131" si="269">SUMIF($C$4:$C$203,$BH100,L$4:L$203)</f>
        <v>0</v>
      </c>
      <c r="BP100" s="413">
        <f t="shared" ref="BP100:BP131" si="270">SUMIF($C$4:$C$203,$BH100,M$4:M$203)</f>
        <v>0</v>
      </c>
      <c r="BQ100" s="422">
        <f t="shared" ref="BQ100:BQ131" si="271">SUMIF($C$4:$C$203,$BH100,N$4:N$203)</f>
        <v>0</v>
      </c>
      <c r="BR100" s="422">
        <f t="shared" ref="BR100:BR131" si="272">SUMIF($C$4:$C$203,$BH100,O$4:O$203)</f>
        <v>0</v>
      </c>
      <c r="BS100" s="413">
        <f t="shared" ref="BS100:BS131" si="273">SUMIF($C$4:$C$203,$BH100,P$4:P$203)</f>
        <v>0</v>
      </c>
      <c r="BT100" s="420">
        <f t="shared" si="212"/>
        <v>0</v>
      </c>
      <c r="BU100" s="413">
        <f t="shared" si="213"/>
        <v>0</v>
      </c>
      <c r="BV100" s="420">
        <f t="shared" si="214"/>
        <v>0</v>
      </c>
      <c r="BW100" s="409">
        <f t="shared" si="215"/>
        <v>0</v>
      </c>
      <c r="BX100" s="420">
        <f t="shared" si="216"/>
        <v>0</v>
      </c>
      <c r="BY100" s="413">
        <f t="shared" si="217"/>
        <v>0</v>
      </c>
      <c r="BZ100" s="32" t="str">
        <f t="shared" si="248"/>
        <v/>
      </c>
      <c r="CA100">
        <f t="shared" si="218"/>
        <v>0</v>
      </c>
      <c r="CB100" s="32">
        <f t="shared" si="249"/>
        <v>0</v>
      </c>
      <c r="CC100">
        <f t="shared" ref="CC100:CC131" si="274">IFERROR(VLOOKUP($CB100,$B$4:$G$203,2,),)</f>
        <v>0</v>
      </c>
      <c r="CD100">
        <f t="shared" ref="CD100:CD131" si="275">IFERROR(VLOOKUP($CB100,$B$4:$G$203,3,),)</f>
        <v>0</v>
      </c>
      <c r="CE100">
        <f t="shared" ref="CE100:CE131" si="276">IFERROR(VLOOKUP($CB100,$B$4:$G$203,4,),)</f>
        <v>0</v>
      </c>
      <c r="CF100" s="29">
        <f t="shared" ref="CF100:CF131" si="277">IFERROR(VLOOKUP($CB100,$B$4:$G$203,5,),)</f>
        <v>0</v>
      </c>
      <c r="CG100" s="29">
        <f t="shared" ref="CG100:CG131" si="278">IFERROR(VLOOKUP($CB100,$B$4:$G$203,6,),)</f>
        <v>0</v>
      </c>
      <c r="CH100" s="29">
        <f t="shared" si="219"/>
        <v>0</v>
      </c>
      <c r="CI100" s="29">
        <f t="shared" ref="CI100:CI131" si="279">SUMIF($D$4:$D$203,$CD100,$R$4:$R$203)</f>
        <v>0</v>
      </c>
      <c r="CJ100" s="29">
        <f t="shared" ref="CJ100:CJ131" si="280">SUMIF($D$4:$D$203,$CD100,$I$4:$I$203)</f>
        <v>0</v>
      </c>
      <c r="CK100" s="458">
        <f t="shared" ref="CK100:CK131" si="281">IFERROR(SUMIF($D$4:$D$203,$CD100,$J$4:$J$203),)</f>
        <v>0</v>
      </c>
      <c r="CL100" s="29">
        <f t="shared" si="220"/>
        <v>0</v>
      </c>
      <c r="CM100" s="29">
        <f t="shared" ref="CM100:CM131" si="282">SUMIF($D$4:$D$203,$CD100,$L$4:$L$203)</f>
        <v>0</v>
      </c>
      <c r="CN100" s="458">
        <f t="shared" ref="CN100:CN131" si="283">SUMIF($D$4:$D$203,$CD100,$M$4:$M$203)</f>
        <v>0</v>
      </c>
      <c r="CO100" s="29">
        <f t="shared" si="221"/>
        <v>0</v>
      </c>
      <c r="CP100" s="29">
        <f t="shared" ref="CP100:CP131" si="284">SUMIF($D$4:$D$203,$CD100,$O$4:$O$203)</f>
        <v>0</v>
      </c>
      <c r="CQ100" s="458">
        <f t="shared" ref="CQ100:CQ131" si="285">SUMIF($D$4:$D$203,$CD100,$P$4:$P$203)</f>
        <v>0</v>
      </c>
      <c r="CR100" s="29">
        <f t="shared" si="222"/>
        <v>0</v>
      </c>
      <c r="CS100" s="29">
        <f t="shared" si="223"/>
        <v>0</v>
      </c>
      <c r="CT100" s="29">
        <f t="shared" si="224"/>
        <v>0</v>
      </c>
      <c r="CU100" s="29">
        <f t="shared" si="225"/>
        <v>0</v>
      </c>
      <c r="CV100" s="458">
        <f t="shared" si="226"/>
        <v>0</v>
      </c>
      <c r="CW100" s="29">
        <f t="shared" si="227"/>
        <v>0</v>
      </c>
      <c r="CX100" s="29">
        <f t="shared" si="228"/>
        <v>0</v>
      </c>
      <c r="CY100" s="458">
        <f t="shared" si="229"/>
        <v>0</v>
      </c>
      <c r="CZ100" s="29">
        <f t="shared" si="230"/>
        <v>0</v>
      </c>
      <c r="DA100" s="29">
        <f t="shared" si="231"/>
        <v>0</v>
      </c>
      <c r="DB100" s="458">
        <f t="shared" si="232"/>
        <v>0</v>
      </c>
      <c r="DC100" s="29">
        <f t="shared" si="233"/>
        <v>0</v>
      </c>
    </row>
    <row r="101" spans="1:107">
      <c r="A101">
        <f t="shared" si="199"/>
        <v>98</v>
      </c>
      <c r="B101" s="33">
        <f t="shared" si="247"/>
        <v>0</v>
      </c>
      <c r="C101" s="357"/>
      <c r="D101" s="40"/>
      <c r="E101" s="48"/>
      <c r="F101" s="1"/>
      <c r="G101" s="208"/>
      <c r="H101" s="184"/>
      <c r="I101" s="184"/>
      <c r="J101" s="306"/>
      <c r="K101" s="184"/>
      <c r="L101" s="184"/>
      <c r="M101" s="201"/>
      <c r="N101" s="184"/>
      <c r="O101" s="184"/>
      <c r="P101" s="358"/>
      <c r="Q101" s="343">
        <f t="shared" si="238"/>
        <v>0</v>
      </c>
      <c r="R101" s="333">
        <f t="shared" si="239"/>
        <v>0</v>
      </c>
      <c r="S101" s="344">
        <f t="shared" si="240"/>
        <v>0</v>
      </c>
      <c r="T101" s="348">
        <f t="shared" si="241"/>
        <v>0</v>
      </c>
      <c r="U101" s="334">
        <f t="shared" si="242"/>
        <v>0</v>
      </c>
      <c r="V101" s="333">
        <f t="shared" si="243"/>
        <v>0</v>
      </c>
      <c r="W101" s="334">
        <f t="shared" si="244"/>
        <v>0</v>
      </c>
      <c r="X101" s="333">
        <f t="shared" si="245"/>
        <v>0</v>
      </c>
      <c r="Y101" s="403">
        <f t="shared" si="246"/>
        <v>0</v>
      </c>
      <c r="Z101" s="451">
        <f>IFERROR(VLOOKUP(C101,list!B$2:C$100,2,),)</f>
        <v>0</v>
      </c>
      <c r="AA101" s="451">
        <f>IFERROR(VLOOKUP(F101,list!G$1:H$60,2,),)</f>
        <v>0</v>
      </c>
      <c r="AB101" s="452">
        <f t="shared" si="200"/>
        <v>0</v>
      </c>
      <c r="AC101" s="453">
        <f t="shared" si="201"/>
        <v>0</v>
      </c>
      <c r="AD101" s="451">
        <f>IFERROR(VLOOKUP(AC101,list!I$2:J$12,2,),)</f>
        <v>0</v>
      </c>
      <c r="AE101" s="452">
        <f t="shared" si="202"/>
        <v>0</v>
      </c>
      <c r="AF101" s="451">
        <f t="shared" si="250"/>
        <v>0</v>
      </c>
      <c r="AG101" s="451">
        <f>IF(COUNTIF($C$4:C101,C101)&gt;1,0,1)</f>
        <v>1</v>
      </c>
      <c r="AH101" s="454">
        <f t="shared" si="234"/>
        <v>0</v>
      </c>
      <c r="AI101" s="451" t="str">
        <f t="shared" si="251"/>
        <v/>
      </c>
      <c r="AJ101" s="455" t="str">
        <f>IFERROR(VLOOKUP(AI101,list!A$1:B$100,2,),"")</f>
        <v/>
      </c>
      <c r="AK101" s="451">
        <f>IF(COUNTIF($AE$4:$AE101,$AE101)&gt;1,0,1)</f>
        <v>0</v>
      </c>
      <c r="AL101" s="451">
        <f t="shared" si="203"/>
        <v>0</v>
      </c>
      <c r="AM101" s="451" t="str">
        <f t="shared" si="252"/>
        <v/>
      </c>
      <c r="AN101" s="417">
        <f t="shared" ref="AN101:AN132" si="286">IFERROR(VLOOKUP(AM101,AE$4:AF$203,2,),)</f>
        <v>0</v>
      </c>
      <c r="AO101" s="420">
        <f t="shared" si="253"/>
        <v>0</v>
      </c>
      <c r="AP101" s="420">
        <f t="shared" si="254"/>
        <v>0</v>
      </c>
      <c r="AQ101" s="420">
        <f t="shared" si="255"/>
        <v>0</v>
      </c>
      <c r="AR101" s="420">
        <f t="shared" si="256"/>
        <v>0</v>
      </c>
      <c r="AS101" s="409">
        <f t="shared" si="257"/>
        <v>0</v>
      </c>
      <c r="AT101" s="422">
        <f t="shared" si="258"/>
        <v>0</v>
      </c>
      <c r="AU101" s="422">
        <f t="shared" si="259"/>
        <v>0</v>
      </c>
      <c r="AV101" s="409">
        <f t="shared" si="260"/>
        <v>0</v>
      </c>
      <c r="AW101" s="422">
        <f t="shared" si="261"/>
        <v>0</v>
      </c>
      <c r="AX101" s="422">
        <f t="shared" si="262"/>
        <v>0</v>
      </c>
      <c r="AY101" s="409">
        <f t="shared" si="263"/>
        <v>0</v>
      </c>
      <c r="AZ101" s="422">
        <f t="shared" si="205"/>
        <v>0</v>
      </c>
      <c r="BA101" s="422">
        <f t="shared" si="206"/>
        <v>0</v>
      </c>
      <c r="BB101" s="420">
        <f t="shared" si="235"/>
        <v>0</v>
      </c>
      <c r="BC101" s="413">
        <f t="shared" si="207"/>
        <v>0</v>
      </c>
      <c r="BD101" s="420">
        <f t="shared" si="236"/>
        <v>0</v>
      </c>
      <c r="BE101" s="409">
        <f t="shared" si="208"/>
        <v>0</v>
      </c>
      <c r="BF101" s="420">
        <f t="shared" si="237"/>
        <v>0</v>
      </c>
      <c r="BG101" s="409">
        <f t="shared" si="209"/>
        <v>0</v>
      </c>
      <c r="BH101" s="425" t="str">
        <f t="shared" si="264"/>
        <v/>
      </c>
      <c r="BI101" s="420">
        <f t="shared" ref="BI101:BI132" si="287">SUMIF(C$4:C$203,$BH101,G$4:G$203)</f>
        <v>0</v>
      </c>
      <c r="BJ101" s="420">
        <f t="shared" si="211"/>
        <v>0</v>
      </c>
      <c r="BK101" s="420">
        <f t="shared" si="265"/>
        <v>0</v>
      </c>
      <c r="BL101" s="420">
        <f t="shared" si="266"/>
        <v>0</v>
      </c>
      <c r="BM101" s="413">
        <f t="shared" si="267"/>
        <v>0</v>
      </c>
      <c r="BN101" s="420">
        <f t="shared" si="268"/>
        <v>0</v>
      </c>
      <c r="BO101" s="420">
        <f t="shared" si="269"/>
        <v>0</v>
      </c>
      <c r="BP101" s="413">
        <f t="shared" si="270"/>
        <v>0</v>
      </c>
      <c r="BQ101" s="422">
        <f t="shared" si="271"/>
        <v>0</v>
      </c>
      <c r="BR101" s="422">
        <f t="shared" si="272"/>
        <v>0</v>
      </c>
      <c r="BS101" s="413">
        <f t="shared" si="273"/>
        <v>0</v>
      </c>
      <c r="BT101" s="420">
        <f t="shared" si="212"/>
        <v>0</v>
      </c>
      <c r="BU101" s="413">
        <f t="shared" si="213"/>
        <v>0</v>
      </c>
      <c r="BV101" s="420">
        <f t="shared" si="214"/>
        <v>0</v>
      </c>
      <c r="BW101" s="409">
        <f t="shared" si="215"/>
        <v>0</v>
      </c>
      <c r="BX101" s="420">
        <f t="shared" si="216"/>
        <v>0</v>
      </c>
      <c r="BY101" s="413">
        <f t="shared" si="217"/>
        <v>0</v>
      </c>
      <c r="BZ101" s="32" t="str">
        <f t="shared" si="248"/>
        <v/>
      </c>
      <c r="CA101">
        <f t="shared" si="218"/>
        <v>0</v>
      </c>
      <c r="CB101" s="32">
        <f t="shared" si="249"/>
        <v>0</v>
      </c>
      <c r="CC101">
        <f t="shared" si="274"/>
        <v>0</v>
      </c>
      <c r="CD101">
        <f t="shared" si="275"/>
        <v>0</v>
      </c>
      <c r="CE101">
        <f t="shared" si="276"/>
        <v>0</v>
      </c>
      <c r="CF101" s="29">
        <f t="shared" si="277"/>
        <v>0</v>
      </c>
      <c r="CG101" s="29">
        <f t="shared" si="278"/>
        <v>0</v>
      </c>
      <c r="CH101" s="29">
        <f t="shared" si="219"/>
        <v>0</v>
      </c>
      <c r="CI101" s="29">
        <f t="shared" si="279"/>
        <v>0</v>
      </c>
      <c r="CJ101" s="29">
        <f t="shared" si="280"/>
        <v>0</v>
      </c>
      <c r="CK101" s="458">
        <f t="shared" si="281"/>
        <v>0</v>
      </c>
      <c r="CL101" s="29">
        <f t="shared" si="220"/>
        <v>0</v>
      </c>
      <c r="CM101" s="29">
        <f t="shared" si="282"/>
        <v>0</v>
      </c>
      <c r="CN101" s="458">
        <f t="shared" si="283"/>
        <v>0</v>
      </c>
      <c r="CO101" s="29">
        <f t="shared" si="221"/>
        <v>0</v>
      </c>
      <c r="CP101" s="29">
        <f t="shared" si="284"/>
        <v>0</v>
      </c>
      <c r="CQ101" s="458">
        <f t="shared" si="285"/>
        <v>0</v>
      </c>
      <c r="CR101" s="29">
        <f t="shared" si="222"/>
        <v>0</v>
      </c>
      <c r="CS101" s="29">
        <f t="shared" si="223"/>
        <v>0</v>
      </c>
      <c r="CT101" s="29">
        <f t="shared" si="224"/>
        <v>0</v>
      </c>
      <c r="CU101" s="29">
        <f t="shared" si="225"/>
        <v>0</v>
      </c>
      <c r="CV101" s="458">
        <f t="shared" si="226"/>
        <v>0</v>
      </c>
      <c r="CW101" s="29">
        <f t="shared" si="227"/>
        <v>0</v>
      </c>
      <c r="CX101" s="29">
        <f t="shared" si="228"/>
        <v>0</v>
      </c>
      <c r="CY101" s="458">
        <f t="shared" si="229"/>
        <v>0</v>
      </c>
      <c r="CZ101" s="29">
        <f t="shared" si="230"/>
        <v>0</v>
      </c>
      <c r="DA101" s="29">
        <f t="shared" si="231"/>
        <v>0</v>
      </c>
      <c r="DB101" s="458">
        <f t="shared" si="232"/>
        <v>0</v>
      </c>
      <c r="DC101" s="29">
        <f t="shared" si="233"/>
        <v>0</v>
      </c>
    </row>
    <row r="102" spans="1:107">
      <c r="A102">
        <f t="shared" si="199"/>
        <v>99</v>
      </c>
      <c r="B102" s="33">
        <f t="shared" si="247"/>
        <v>0</v>
      </c>
      <c r="C102" s="357"/>
      <c r="D102" s="40"/>
      <c r="E102" s="48"/>
      <c r="F102" s="1"/>
      <c r="G102" s="208"/>
      <c r="H102" s="184"/>
      <c r="I102" s="184"/>
      <c r="J102" s="306"/>
      <c r="K102" s="184"/>
      <c r="L102" s="184"/>
      <c r="M102" s="201"/>
      <c r="N102" s="184"/>
      <c r="O102" s="184"/>
      <c r="P102" s="358"/>
      <c r="Q102" s="343">
        <f t="shared" si="238"/>
        <v>0</v>
      </c>
      <c r="R102" s="333">
        <f t="shared" si="239"/>
        <v>0</v>
      </c>
      <c r="S102" s="344">
        <f t="shared" si="240"/>
        <v>0</v>
      </c>
      <c r="T102" s="348">
        <f t="shared" si="241"/>
        <v>0</v>
      </c>
      <c r="U102" s="334">
        <f t="shared" si="242"/>
        <v>0</v>
      </c>
      <c r="V102" s="333">
        <f t="shared" si="243"/>
        <v>0</v>
      </c>
      <c r="W102" s="334">
        <f t="shared" si="244"/>
        <v>0</v>
      </c>
      <c r="X102" s="333">
        <f t="shared" si="245"/>
        <v>0</v>
      </c>
      <c r="Y102" s="403">
        <f t="shared" si="246"/>
        <v>0</v>
      </c>
      <c r="Z102" s="451">
        <f>IFERROR(VLOOKUP(C102,list!B$2:C$100,2,),)</f>
        <v>0</v>
      </c>
      <c r="AA102" s="451">
        <f>IFERROR(VLOOKUP(F102,list!G$1:H$60,2,),)</f>
        <v>0</v>
      </c>
      <c r="AB102" s="452">
        <f t="shared" si="200"/>
        <v>0</v>
      </c>
      <c r="AC102" s="453">
        <f t="shared" si="201"/>
        <v>0</v>
      </c>
      <c r="AD102" s="451">
        <f>IFERROR(VLOOKUP(AC102,list!I$2:J$12,2,),)</f>
        <v>0</v>
      </c>
      <c r="AE102" s="452">
        <f t="shared" si="202"/>
        <v>0</v>
      </c>
      <c r="AF102" s="451">
        <f t="shared" si="250"/>
        <v>0</v>
      </c>
      <c r="AG102" s="451">
        <f>IF(COUNTIF($C$4:C102,C102)&gt;1,0,1)</f>
        <v>1</v>
      </c>
      <c r="AH102" s="454">
        <f t="shared" si="234"/>
        <v>0</v>
      </c>
      <c r="AI102" s="451" t="str">
        <f t="shared" si="251"/>
        <v/>
      </c>
      <c r="AJ102" s="455" t="str">
        <f>IFERROR(VLOOKUP(AI102,list!A$1:B$100,2,),"")</f>
        <v/>
      </c>
      <c r="AK102" s="451">
        <f>IF(COUNTIF($AE$4:$AE102,$AE102)&gt;1,0,1)</f>
        <v>0</v>
      </c>
      <c r="AL102" s="451">
        <f t="shared" si="203"/>
        <v>0</v>
      </c>
      <c r="AM102" s="451" t="str">
        <f t="shared" si="252"/>
        <v/>
      </c>
      <c r="AN102" s="417">
        <f t="shared" si="286"/>
        <v>0</v>
      </c>
      <c r="AO102" s="420">
        <f t="shared" si="253"/>
        <v>0</v>
      </c>
      <c r="AP102" s="420">
        <f t="shared" si="254"/>
        <v>0</v>
      </c>
      <c r="AQ102" s="420">
        <f t="shared" si="255"/>
        <v>0</v>
      </c>
      <c r="AR102" s="420">
        <f t="shared" si="256"/>
        <v>0</v>
      </c>
      <c r="AS102" s="409">
        <f t="shared" si="257"/>
        <v>0</v>
      </c>
      <c r="AT102" s="422">
        <f t="shared" si="258"/>
        <v>0</v>
      </c>
      <c r="AU102" s="422">
        <f t="shared" si="259"/>
        <v>0</v>
      </c>
      <c r="AV102" s="409">
        <f t="shared" si="260"/>
        <v>0</v>
      </c>
      <c r="AW102" s="422">
        <f t="shared" si="261"/>
        <v>0</v>
      </c>
      <c r="AX102" s="422">
        <f t="shared" si="262"/>
        <v>0</v>
      </c>
      <c r="AY102" s="409">
        <f t="shared" si="263"/>
        <v>0</v>
      </c>
      <c r="AZ102" s="422">
        <f t="shared" si="205"/>
        <v>0</v>
      </c>
      <c r="BA102" s="422">
        <f t="shared" si="206"/>
        <v>0</v>
      </c>
      <c r="BB102" s="420">
        <f t="shared" si="235"/>
        <v>0</v>
      </c>
      <c r="BC102" s="413">
        <f t="shared" si="207"/>
        <v>0</v>
      </c>
      <c r="BD102" s="420">
        <f t="shared" si="236"/>
        <v>0</v>
      </c>
      <c r="BE102" s="409">
        <f t="shared" si="208"/>
        <v>0</v>
      </c>
      <c r="BF102" s="420">
        <f t="shared" si="237"/>
        <v>0</v>
      </c>
      <c r="BG102" s="409">
        <f t="shared" si="209"/>
        <v>0</v>
      </c>
      <c r="BH102" s="425" t="str">
        <f t="shared" si="264"/>
        <v/>
      </c>
      <c r="BI102" s="420">
        <f t="shared" si="287"/>
        <v>0</v>
      </c>
      <c r="BJ102" s="420">
        <f t="shared" si="211"/>
        <v>0</v>
      </c>
      <c r="BK102" s="420">
        <f t="shared" si="265"/>
        <v>0</v>
      </c>
      <c r="BL102" s="420">
        <f t="shared" si="266"/>
        <v>0</v>
      </c>
      <c r="BM102" s="413">
        <f t="shared" si="267"/>
        <v>0</v>
      </c>
      <c r="BN102" s="420">
        <f t="shared" si="268"/>
        <v>0</v>
      </c>
      <c r="BO102" s="420">
        <f t="shared" si="269"/>
        <v>0</v>
      </c>
      <c r="BP102" s="413">
        <f t="shared" si="270"/>
        <v>0</v>
      </c>
      <c r="BQ102" s="422">
        <f t="shared" si="271"/>
        <v>0</v>
      </c>
      <c r="BR102" s="422">
        <f t="shared" si="272"/>
        <v>0</v>
      </c>
      <c r="BS102" s="413">
        <f t="shared" si="273"/>
        <v>0</v>
      </c>
      <c r="BT102" s="420">
        <f t="shared" si="212"/>
        <v>0</v>
      </c>
      <c r="BU102" s="413">
        <f t="shared" si="213"/>
        <v>0</v>
      </c>
      <c r="BV102" s="420">
        <f t="shared" si="214"/>
        <v>0</v>
      </c>
      <c r="BW102" s="409">
        <f t="shared" si="215"/>
        <v>0</v>
      </c>
      <c r="BX102" s="420">
        <f t="shared" si="216"/>
        <v>0</v>
      </c>
      <c r="BY102" s="413">
        <f t="shared" si="217"/>
        <v>0</v>
      </c>
      <c r="BZ102" s="32" t="str">
        <f t="shared" si="248"/>
        <v/>
      </c>
      <c r="CA102">
        <f t="shared" si="218"/>
        <v>0</v>
      </c>
      <c r="CB102" s="32">
        <f t="shared" si="249"/>
        <v>0</v>
      </c>
      <c r="CC102">
        <f t="shared" si="274"/>
        <v>0</v>
      </c>
      <c r="CD102">
        <f t="shared" si="275"/>
        <v>0</v>
      </c>
      <c r="CE102">
        <f t="shared" si="276"/>
        <v>0</v>
      </c>
      <c r="CF102" s="29">
        <f t="shared" si="277"/>
        <v>0</v>
      </c>
      <c r="CG102" s="29">
        <f t="shared" si="278"/>
        <v>0</v>
      </c>
      <c r="CH102" s="29">
        <f t="shared" si="219"/>
        <v>0</v>
      </c>
      <c r="CI102" s="29">
        <f t="shared" si="279"/>
        <v>0</v>
      </c>
      <c r="CJ102" s="29">
        <f t="shared" si="280"/>
        <v>0</v>
      </c>
      <c r="CK102" s="458">
        <f t="shared" si="281"/>
        <v>0</v>
      </c>
      <c r="CL102" s="29">
        <f t="shared" si="220"/>
        <v>0</v>
      </c>
      <c r="CM102" s="29">
        <f t="shared" si="282"/>
        <v>0</v>
      </c>
      <c r="CN102" s="458">
        <f t="shared" si="283"/>
        <v>0</v>
      </c>
      <c r="CO102" s="29">
        <f t="shared" si="221"/>
        <v>0</v>
      </c>
      <c r="CP102" s="29">
        <f t="shared" si="284"/>
        <v>0</v>
      </c>
      <c r="CQ102" s="458">
        <f t="shared" si="285"/>
        <v>0</v>
      </c>
      <c r="CR102" s="29">
        <f t="shared" si="222"/>
        <v>0</v>
      </c>
      <c r="CS102" s="29">
        <f t="shared" si="223"/>
        <v>0</v>
      </c>
      <c r="CT102" s="29">
        <f t="shared" si="224"/>
        <v>0</v>
      </c>
      <c r="CU102" s="29">
        <f t="shared" si="225"/>
        <v>0</v>
      </c>
      <c r="CV102" s="458">
        <f t="shared" si="226"/>
        <v>0</v>
      </c>
      <c r="CW102" s="29">
        <f t="shared" si="227"/>
        <v>0</v>
      </c>
      <c r="CX102" s="29">
        <f t="shared" si="228"/>
        <v>0</v>
      </c>
      <c r="CY102" s="458">
        <f t="shared" si="229"/>
        <v>0</v>
      </c>
      <c r="CZ102" s="29">
        <f t="shared" si="230"/>
        <v>0</v>
      </c>
      <c r="DA102" s="29">
        <f t="shared" si="231"/>
        <v>0</v>
      </c>
      <c r="DB102" s="458">
        <f t="shared" si="232"/>
        <v>0</v>
      </c>
      <c r="DC102" s="29">
        <f t="shared" si="233"/>
        <v>0</v>
      </c>
    </row>
    <row r="103" spans="1:107">
      <c r="A103">
        <f t="shared" si="199"/>
        <v>100</v>
      </c>
      <c r="B103" s="33">
        <f t="shared" si="247"/>
        <v>0</v>
      </c>
      <c r="C103" s="357"/>
      <c r="D103" s="40"/>
      <c r="E103" s="48"/>
      <c r="F103" s="1"/>
      <c r="G103" s="208"/>
      <c r="H103" s="184"/>
      <c r="I103" s="184"/>
      <c r="J103" s="306"/>
      <c r="K103" s="184"/>
      <c r="L103" s="184"/>
      <c r="M103" s="201"/>
      <c r="N103" s="184"/>
      <c r="O103" s="184"/>
      <c r="P103" s="358"/>
      <c r="Q103" s="343">
        <f t="shared" si="238"/>
        <v>0</v>
      </c>
      <c r="R103" s="333">
        <f t="shared" si="239"/>
        <v>0</v>
      </c>
      <c r="S103" s="344">
        <f t="shared" si="240"/>
        <v>0</v>
      </c>
      <c r="T103" s="348">
        <f t="shared" si="241"/>
        <v>0</v>
      </c>
      <c r="U103" s="334">
        <f t="shared" si="242"/>
        <v>0</v>
      </c>
      <c r="V103" s="333">
        <f t="shared" si="243"/>
        <v>0</v>
      </c>
      <c r="W103" s="334">
        <f t="shared" si="244"/>
        <v>0</v>
      </c>
      <c r="X103" s="333">
        <f t="shared" si="245"/>
        <v>0</v>
      </c>
      <c r="Y103" s="403">
        <f t="shared" si="246"/>
        <v>0</v>
      </c>
      <c r="Z103" s="451">
        <f>IFERROR(VLOOKUP(C103,list!B$2:C$100,2,),)</f>
        <v>0</v>
      </c>
      <c r="AA103" s="451">
        <f>IFERROR(VLOOKUP(F103,list!G$1:H$60,2,),)</f>
        <v>0</v>
      </c>
      <c r="AB103" s="452">
        <f t="shared" si="200"/>
        <v>0</v>
      </c>
      <c r="AC103" s="453">
        <f t="shared" si="201"/>
        <v>0</v>
      </c>
      <c r="AD103" s="451">
        <f>IFERROR(VLOOKUP(AC103,list!I$2:J$12,2,),)</f>
        <v>0</v>
      </c>
      <c r="AE103" s="452">
        <f t="shared" si="202"/>
        <v>0</v>
      </c>
      <c r="AF103" s="451">
        <f t="shared" si="250"/>
        <v>0</v>
      </c>
      <c r="AG103" s="451">
        <f>IF(COUNTIF($C$4:C103,C103)&gt;1,0,1)</f>
        <v>1</v>
      </c>
      <c r="AH103" s="454">
        <f t="shared" si="234"/>
        <v>0</v>
      </c>
      <c r="AI103" s="451" t="str">
        <f t="shared" si="251"/>
        <v/>
      </c>
      <c r="AJ103" s="455" t="str">
        <f>IFERROR(VLOOKUP(AI103,list!A$1:B$100,2,),"")</f>
        <v/>
      </c>
      <c r="AK103" s="451">
        <f>IF(COUNTIF($AE$4:$AE103,$AE103)&gt;1,0,1)</f>
        <v>0</v>
      </c>
      <c r="AL103" s="451">
        <f t="shared" si="203"/>
        <v>0</v>
      </c>
      <c r="AM103" s="451" t="str">
        <f t="shared" si="252"/>
        <v/>
      </c>
      <c r="AN103" s="417">
        <f t="shared" si="286"/>
        <v>0</v>
      </c>
      <c r="AO103" s="420">
        <f t="shared" si="253"/>
        <v>0</v>
      </c>
      <c r="AP103" s="420">
        <f t="shared" si="254"/>
        <v>0</v>
      </c>
      <c r="AQ103" s="420">
        <f t="shared" si="255"/>
        <v>0</v>
      </c>
      <c r="AR103" s="420">
        <f t="shared" si="256"/>
        <v>0</v>
      </c>
      <c r="AS103" s="409">
        <f t="shared" si="257"/>
        <v>0</v>
      </c>
      <c r="AT103" s="422">
        <f t="shared" si="258"/>
        <v>0</v>
      </c>
      <c r="AU103" s="422">
        <f t="shared" si="259"/>
        <v>0</v>
      </c>
      <c r="AV103" s="409">
        <f t="shared" si="260"/>
        <v>0</v>
      </c>
      <c r="AW103" s="422">
        <f t="shared" si="261"/>
        <v>0</v>
      </c>
      <c r="AX103" s="422">
        <f t="shared" si="262"/>
        <v>0</v>
      </c>
      <c r="AY103" s="409">
        <f t="shared" si="263"/>
        <v>0</v>
      </c>
      <c r="AZ103" s="422">
        <f t="shared" si="205"/>
        <v>0</v>
      </c>
      <c r="BA103" s="422">
        <f t="shared" si="206"/>
        <v>0</v>
      </c>
      <c r="BB103" s="420">
        <f t="shared" si="235"/>
        <v>0</v>
      </c>
      <c r="BC103" s="413">
        <f t="shared" si="207"/>
        <v>0</v>
      </c>
      <c r="BD103" s="420">
        <f t="shared" si="236"/>
        <v>0</v>
      </c>
      <c r="BE103" s="409">
        <f t="shared" si="208"/>
        <v>0</v>
      </c>
      <c r="BF103" s="420">
        <f t="shared" si="237"/>
        <v>0</v>
      </c>
      <c r="BG103" s="409">
        <f t="shared" si="209"/>
        <v>0</v>
      </c>
      <c r="BH103" s="425" t="str">
        <f t="shared" si="264"/>
        <v/>
      </c>
      <c r="BI103" s="420">
        <f t="shared" si="287"/>
        <v>0</v>
      </c>
      <c r="BJ103" s="420">
        <f t="shared" si="211"/>
        <v>0</v>
      </c>
      <c r="BK103" s="420">
        <f t="shared" si="265"/>
        <v>0</v>
      </c>
      <c r="BL103" s="420">
        <f t="shared" si="266"/>
        <v>0</v>
      </c>
      <c r="BM103" s="413">
        <f t="shared" si="267"/>
        <v>0</v>
      </c>
      <c r="BN103" s="420">
        <f t="shared" si="268"/>
        <v>0</v>
      </c>
      <c r="BO103" s="420">
        <f t="shared" si="269"/>
        <v>0</v>
      </c>
      <c r="BP103" s="413">
        <f t="shared" si="270"/>
        <v>0</v>
      </c>
      <c r="BQ103" s="422">
        <f t="shared" si="271"/>
        <v>0</v>
      </c>
      <c r="BR103" s="422">
        <f t="shared" si="272"/>
        <v>0</v>
      </c>
      <c r="BS103" s="413">
        <f t="shared" si="273"/>
        <v>0</v>
      </c>
      <c r="BT103" s="420">
        <f t="shared" si="212"/>
        <v>0</v>
      </c>
      <c r="BU103" s="413">
        <f t="shared" si="213"/>
        <v>0</v>
      </c>
      <c r="BV103" s="420">
        <f t="shared" si="214"/>
        <v>0</v>
      </c>
      <c r="BW103" s="409">
        <f t="shared" si="215"/>
        <v>0</v>
      </c>
      <c r="BX103" s="420">
        <f t="shared" si="216"/>
        <v>0</v>
      </c>
      <c r="BY103" s="413">
        <f t="shared" si="217"/>
        <v>0</v>
      </c>
      <c r="BZ103" s="32" t="str">
        <f t="shared" si="248"/>
        <v/>
      </c>
      <c r="CA103">
        <f t="shared" si="218"/>
        <v>0</v>
      </c>
      <c r="CB103" s="32">
        <f t="shared" si="249"/>
        <v>0</v>
      </c>
      <c r="CC103">
        <f t="shared" si="274"/>
        <v>0</v>
      </c>
      <c r="CD103">
        <f t="shared" si="275"/>
        <v>0</v>
      </c>
      <c r="CE103">
        <f t="shared" si="276"/>
        <v>0</v>
      </c>
      <c r="CF103" s="29">
        <f t="shared" si="277"/>
        <v>0</v>
      </c>
      <c r="CG103" s="29">
        <f t="shared" si="278"/>
        <v>0</v>
      </c>
      <c r="CH103" s="29">
        <f t="shared" si="219"/>
        <v>0</v>
      </c>
      <c r="CI103" s="29">
        <f t="shared" si="279"/>
        <v>0</v>
      </c>
      <c r="CJ103" s="29">
        <f t="shared" si="280"/>
        <v>0</v>
      </c>
      <c r="CK103" s="458">
        <f t="shared" si="281"/>
        <v>0</v>
      </c>
      <c r="CL103" s="29">
        <f t="shared" si="220"/>
        <v>0</v>
      </c>
      <c r="CM103" s="29">
        <f t="shared" si="282"/>
        <v>0</v>
      </c>
      <c r="CN103" s="458">
        <f t="shared" si="283"/>
        <v>0</v>
      </c>
      <c r="CO103" s="29">
        <f t="shared" si="221"/>
        <v>0</v>
      </c>
      <c r="CP103" s="29">
        <f t="shared" si="284"/>
        <v>0</v>
      </c>
      <c r="CQ103" s="458">
        <f t="shared" si="285"/>
        <v>0</v>
      </c>
      <c r="CR103" s="29">
        <f t="shared" si="222"/>
        <v>0</v>
      </c>
      <c r="CS103" s="29">
        <f t="shared" si="223"/>
        <v>0</v>
      </c>
      <c r="CT103" s="29">
        <f t="shared" si="224"/>
        <v>0</v>
      </c>
      <c r="CU103" s="29">
        <f t="shared" si="225"/>
        <v>0</v>
      </c>
      <c r="CV103" s="458">
        <f t="shared" si="226"/>
        <v>0</v>
      </c>
      <c r="CW103" s="29">
        <f t="shared" si="227"/>
        <v>0</v>
      </c>
      <c r="CX103" s="29">
        <f t="shared" si="228"/>
        <v>0</v>
      </c>
      <c r="CY103" s="458">
        <f t="shared" si="229"/>
        <v>0</v>
      </c>
      <c r="CZ103" s="29">
        <f t="shared" si="230"/>
        <v>0</v>
      </c>
      <c r="DA103" s="29">
        <f t="shared" si="231"/>
        <v>0</v>
      </c>
      <c r="DB103" s="458">
        <f t="shared" si="232"/>
        <v>0</v>
      </c>
      <c r="DC103" s="29">
        <f t="shared" si="233"/>
        <v>0</v>
      </c>
    </row>
    <row r="104" spans="1:107">
      <c r="A104">
        <f t="shared" si="199"/>
        <v>101</v>
      </c>
      <c r="B104" s="33">
        <f t="shared" si="247"/>
        <v>0</v>
      </c>
      <c r="C104" s="357"/>
      <c r="D104" s="40"/>
      <c r="E104" s="48"/>
      <c r="F104" s="1"/>
      <c r="G104" s="208"/>
      <c r="H104" s="184"/>
      <c r="I104" s="184"/>
      <c r="J104" s="306"/>
      <c r="K104" s="184"/>
      <c r="L104" s="184"/>
      <c r="M104" s="201"/>
      <c r="N104" s="184"/>
      <c r="O104" s="184"/>
      <c r="P104" s="358"/>
      <c r="Q104" s="343">
        <f t="shared" si="238"/>
        <v>0</v>
      </c>
      <c r="R104" s="333">
        <f t="shared" si="239"/>
        <v>0</v>
      </c>
      <c r="S104" s="344">
        <f t="shared" si="240"/>
        <v>0</v>
      </c>
      <c r="T104" s="348">
        <f t="shared" si="241"/>
        <v>0</v>
      </c>
      <c r="U104" s="334">
        <f t="shared" si="242"/>
        <v>0</v>
      </c>
      <c r="V104" s="333">
        <f t="shared" si="243"/>
        <v>0</v>
      </c>
      <c r="W104" s="334">
        <f t="shared" si="244"/>
        <v>0</v>
      </c>
      <c r="X104" s="333">
        <f t="shared" si="245"/>
        <v>0</v>
      </c>
      <c r="Y104" s="403">
        <f t="shared" si="246"/>
        <v>0</v>
      </c>
      <c r="Z104" s="451">
        <f>IFERROR(VLOOKUP(C104,list!B$2:C$100,2,),)</f>
        <v>0</v>
      </c>
      <c r="AA104" s="451">
        <f>IFERROR(VLOOKUP(F104,list!G$1:H$60,2,),)</f>
        <v>0</v>
      </c>
      <c r="AB104" s="452">
        <f t="shared" si="200"/>
        <v>0</v>
      </c>
      <c r="AC104" s="453">
        <f t="shared" si="201"/>
        <v>0</v>
      </c>
      <c r="AD104" s="451">
        <f>IFERROR(VLOOKUP(AC104,list!I$2:J$12,2,),)</f>
        <v>0</v>
      </c>
      <c r="AE104" s="452">
        <f t="shared" si="202"/>
        <v>0</v>
      </c>
      <c r="AF104" s="451">
        <f t="shared" si="250"/>
        <v>0</v>
      </c>
      <c r="AG104" s="451">
        <f>IF(COUNTIF($C$4:C104,C104)&gt;1,0,1)</f>
        <v>1</v>
      </c>
      <c r="AH104" s="454">
        <f t="shared" si="234"/>
        <v>0</v>
      </c>
      <c r="AI104" s="451" t="str">
        <f t="shared" si="251"/>
        <v/>
      </c>
      <c r="AJ104" s="455" t="str">
        <f>IFERROR(VLOOKUP(AI104,list!A$1:B$100,2,),"")</f>
        <v/>
      </c>
      <c r="AK104" s="451">
        <f>IF(COUNTIF($AE$4:$AE104,$AE104)&gt;1,0,1)</f>
        <v>0</v>
      </c>
      <c r="AL104" s="451">
        <f t="shared" si="203"/>
        <v>0</v>
      </c>
      <c r="AM104" s="451" t="str">
        <f t="shared" si="252"/>
        <v/>
      </c>
      <c r="AN104" s="417">
        <f t="shared" si="286"/>
        <v>0</v>
      </c>
      <c r="AO104" s="420">
        <f t="shared" si="253"/>
        <v>0</v>
      </c>
      <c r="AP104" s="420">
        <f t="shared" si="254"/>
        <v>0</v>
      </c>
      <c r="AQ104" s="420">
        <f t="shared" si="255"/>
        <v>0</v>
      </c>
      <c r="AR104" s="420">
        <f t="shared" si="256"/>
        <v>0</v>
      </c>
      <c r="AS104" s="409">
        <f t="shared" si="257"/>
        <v>0</v>
      </c>
      <c r="AT104" s="422">
        <f t="shared" si="258"/>
        <v>0</v>
      </c>
      <c r="AU104" s="422">
        <f t="shared" si="259"/>
        <v>0</v>
      </c>
      <c r="AV104" s="409">
        <f t="shared" si="260"/>
        <v>0</v>
      </c>
      <c r="AW104" s="422">
        <f t="shared" si="261"/>
        <v>0</v>
      </c>
      <c r="AX104" s="422">
        <f t="shared" si="262"/>
        <v>0</v>
      </c>
      <c r="AY104" s="409">
        <f t="shared" si="263"/>
        <v>0</v>
      </c>
      <c r="AZ104" s="422">
        <f t="shared" si="205"/>
        <v>0</v>
      </c>
      <c r="BA104" s="422">
        <f t="shared" si="206"/>
        <v>0</v>
      </c>
      <c r="BB104" s="420">
        <f t="shared" si="235"/>
        <v>0</v>
      </c>
      <c r="BC104" s="413">
        <f t="shared" si="207"/>
        <v>0</v>
      </c>
      <c r="BD104" s="420">
        <f t="shared" si="236"/>
        <v>0</v>
      </c>
      <c r="BE104" s="409">
        <f t="shared" si="208"/>
        <v>0</v>
      </c>
      <c r="BF104" s="420">
        <f t="shared" si="237"/>
        <v>0</v>
      </c>
      <c r="BG104" s="409">
        <f t="shared" si="209"/>
        <v>0</v>
      </c>
      <c r="BH104" s="425" t="str">
        <f t="shared" si="264"/>
        <v/>
      </c>
      <c r="BI104" s="420">
        <f t="shared" si="287"/>
        <v>0</v>
      </c>
      <c r="BJ104" s="420">
        <f t="shared" si="211"/>
        <v>0</v>
      </c>
      <c r="BK104" s="420">
        <f t="shared" si="265"/>
        <v>0</v>
      </c>
      <c r="BL104" s="420">
        <f t="shared" si="266"/>
        <v>0</v>
      </c>
      <c r="BM104" s="413">
        <f t="shared" si="267"/>
        <v>0</v>
      </c>
      <c r="BN104" s="420">
        <f t="shared" si="268"/>
        <v>0</v>
      </c>
      <c r="BO104" s="420">
        <f t="shared" si="269"/>
        <v>0</v>
      </c>
      <c r="BP104" s="413">
        <f t="shared" si="270"/>
        <v>0</v>
      </c>
      <c r="BQ104" s="422">
        <f t="shared" si="271"/>
        <v>0</v>
      </c>
      <c r="BR104" s="422">
        <f t="shared" si="272"/>
        <v>0</v>
      </c>
      <c r="BS104" s="413">
        <f t="shared" si="273"/>
        <v>0</v>
      </c>
      <c r="BT104" s="420">
        <f t="shared" si="212"/>
        <v>0</v>
      </c>
      <c r="BU104" s="413">
        <f t="shared" si="213"/>
        <v>0</v>
      </c>
      <c r="BV104" s="420">
        <f t="shared" si="214"/>
        <v>0</v>
      </c>
      <c r="BW104" s="409">
        <f t="shared" si="215"/>
        <v>0</v>
      </c>
      <c r="BX104" s="420">
        <f t="shared" si="216"/>
        <v>0</v>
      </c>
      <c r="BY104" s="413">
        <f t="shared" si="217"/>
        <v>0</v>
      </c>
      <c r="BZ104" s="32" t="str">
        <f t="shared" si="248"/>
        <v/>
      </c>
      <c r="CA104">
        <f t="shared" si="218"/>
        <v>0</v>
      </c>
      <c r="CB104" s="32">
        <f t="shared" si="249"/>
        <v>0</v>
      </c>
      <c r="CC104">
        <f t="shared" si="274"/>
        <v>0</v>
      </c>
      <c r="CD104">
        <f t="shared" si="275"/>
        <v>0</v>
      </c>
      <c r="CE104">
        <f t="shared" si="276"/>
        <v>0</v>
      </c>
      <c r="CF104" s="29">
        <f t="shared" si="277"/>
        <v>0</v>
      </c>
      <c r="CG104" s="29">
        <f t="shared" si="278"/>
        <v>0</v>
      </c>
      <c r="CH104" s="29">
        <f t="shared" si="219"/>
        <v>0</v>
      </c>
      <c r="CI104" s="29">
        <f t="shared" si="279"/>
        <v>0</v>
      </c>
      <c r="CJ104" s="29">
        <f t="shared" si="280"/>
        <v>0</v>
      </c>
      <c r="CK104" s="458">
        <f t="shared" si="281"/>
        <v>0</v>
      </c>
      <c r="CL104" s="29">
        <f t="shared" si="220"/>
        <v>0</v>
      </c>
      <c r="CM104" s="29">
        <f t="shared" si="282"/>
        <v>0</v>
      </c>
      <c r="CN104" s="458">
        <f t="shared" si="283"/>
        <v>0</v>
      </c>
      <c r="CO104" s="29">
        <f t="shared" si="221"/>
        <v>0</v>
      </c>
      <c r="CP104" s="29">
        <f t="shared" si="284"/>
        <v>0</v>
      </c>
      <c r="CQ104" s="458">
        <f t="shared" si="285"/>
        <v>0</v>
      </c>
      <c r="CR104" s="29">
        <f t="shared" si="222"/>
        <v>0</v>
      </c>
      <c r="CS104" s="29">
        <f t="shared" si="223"/>
        <v>0</v>
      </c>
      <c r="CT104" s="29">
        <f t="shared" si="224"/>
        <v>0</v>
      </c>
      <c r="CU104" s="29">
        <f t="shared" si="225"/>
        <v>0</v>
      </c>
      <c r="CV104" s="458">
        <f t="shared" si="226"/>
        <v>0</v>
      </c>
      <c r="CW104" s="29">
        <f t="shared" si="227"/>
        <v>0</v>
      </c>
      <c r="CX104" s="29">
        <f t="shared" si="228"/>
        <v>0</v>
      </c>
      <c r="CY104" s="458">
        <f t="shared" si="229"/>
        <v>0</v>
      </c>
      <c r="CZ104" s="29">
        <f t="shared" si="230"/>
        <v>0</v>
      </c>
      <c r="DA104" s="29">
        <f t="shared" si="231"/>
        <v>0</v>
      </c>
      <c r="DB104" s="458">
        <f t="shared" si="232"/>
        <v>0</v>
      </c>
      <c r="DC104" s="29">
        <f t="shared" si="233"/>
        <v>0</v>
      </c>
    </row>
    <row r="105" spans="1:107">
      <c r="A105">
        <f t="shared" si="199"/>
        <v>102</v>
      </c>
      <c r="B105" s="33">
        <f t="shared" si="247"/>
        <v>0</v>
      </c>
      <c r="C105" s="357"/>
      <c r="D105" s="40"/>
      <c r="E105" s="48"/>
      <c r="F105" s="1"/>
      <c r="G105" s="208"/>
      <c r="H105" s="184"/>
      <c r="I105" s="184"/>
      <c r="J105" s="306"/>
      <c r="K105" s="184"/>
      <c r="L105" s="184"/>
      <c r="M105" s="201"/>
      <c r="N105" s="184"/>
      <c r="O105" s="184"/>
      <c r="P105" s="358"/>
      <c r="Q105" s="343">
        <f t="shared" si="238"/>
        <v>0</v>
      </c>
      <c r="R105" s="333">
        <f t="shared" si="239"/>
        <v>0</v>
      </c>
      <c r="S105" s="344">
        <f t="shared" si="240"/>
        <v>0</v>
      </c>
      <c r="T105" s="348">
        <f t="shared" si="241"/>
        <v>0</v>
      </c>
      <c r="U105" s="334">
        <f t="shared" si="242"/>
        <v>0</v>
      </c>
      <c r="V105" s="333">
        <f t="shared" si="243"/>
        <v>0</v>
      </c>
      <c r="W105" s="334">
        <f t="shared" si="244"/>
        <v>0</v>
      </c>
      <c r="X105" s="333">
        <f t="shared" si="245"/>
        <v>0</v>
      </c>
      <c r="Y105" s="403">
        <f t="shared" si="246"/>
        <v>0</v>
      </c>
      <c r="Z105" s="451">
        <f>IFERROR(VLOOKUP(C105,list!B$2:C$100,2,),)</f>
        <v>0</v>
      </c>
      <c r="AA105" s="451">
        <f>IFERROR(VLOOKUP(F105,list!G$1:H$60,2,),)</f>
        <v>0</v>
      </c>
      <c r="AB105" s="452">
        <f t="shared" si="200"/>
        <v>0</v>
      </c>
      <c r="AC105" s="453">
        <f t="shared" si="201"/>
        <v>0</v>
      </c>
      <c r="AD105" s="451">
        <f>IFERROR(VLOOKUP(AC105,list!I$2:J$12,2,),)</f>
        <v>0</v>
      </c>
      <c r="AE105" s="452">
        <f t="shared" si="202"/>
        <v>0</v>
      </c>
      <c r="AF105" s="451">
        <f t="shared" si="250"/>
        <v>0</v>
      </c>
      <c r="AG105" s="451">
        <f>IF(COUNTIF($C$4:C105,C105)&gt;1,0,1)</f>
        <v>1</v>
      </c>
      <c r="AH105" s="454">
        <f t="shared" si="234"/>
        <v>0</v>
      </c>
      <c r="AI105" s="451" t="str">
        <f t="shared" si="251"/>
        <v/>
      </c>
      <c r="AJ105" s="455" t="str">
        <f>IFERROR(VLOOKUP(AI105,list!A$1:B$100,2,),"")</f>
        <v/>
      </c>
      <c r="AK105" s="451">
        <f>IF(COUNTIF($AE$4:$AE105,$AE105)&gt;1,0,1)</f>
        <v>0</v>
      </c>
      <c r="AL105" s="451">
        <f t="shared" si="203"/>
        <v>0</v>
      </c>
      <c r="AM105" s="451" t="str">
        <f t="shared" si="252"/>
        <v/>
      </c>
      <c r="AN105" s="417">
        <f t="shared" si="286"/>
        <v>0</v>
      </c>
      <c r="AO105" s="420">
        <f t="shared" si="253"/>
        <v>0</v>
      </c>
      <c r="AP105" s="420">
        <f t="shared" si="254"/>
        <v>0</v>
      </c>
      <c r="AQ105" s="420">
        <f t="shared" si="255"/>
        <v>0</v>
      </c>
      <c r="AR105" s="420">
        <f t="shared" si="256"/>
        <v>0</v>
      </c>
      <c r="AS105" s="409">
        <f t="shared" si="257"/>
        <v>0</v>
      </c>
      <c r="AT105" s="422">
        <f t="shared" si="258"/>
        <v>0</v>
      </c>
      <c r="AU105" s="422">
        <f t="shared" si="259"/>
        <v>0</v>
      </c>
      <c r="AV105" s="409">
        <f t="shared" si="260"/>
        <v>0</v>
      </c>
      <c r="AW105" s="422">
        <f t="shared" si="261"/>
        <v>0</v>
      </c>
      <c r="AX105" s="422">
        <f t="shared" si="262"/>
        <v>0</v>
      </c>
      <c r="AY105" s="409">
        <f t="shared" si="263"/>
        <v>0</v>
      </c>
      <c r="AZ105" s="422">
        <f t="shared" si="205"/>
        <v>0</v>
      </c>
      <c r="BA105" s="422">
        <f t="shared" si="206"/>
        <v>0</v>
      </c>
      <c r="BB105" s="420">
        <f t="shared" si="235"/>
        <v>0</v>
      </c>
      <c r="BC105" s="413">
        <f t="shared" si="207"/>
        <v>0</v>
      </c>
      <c r="BD105" s="420">
        <f t="shared" si="236"/>
        <v>0</v>
      </c>
      <c r="BE105" s="409">
        <f t="shared" si="208"/>
        <v>0</v>
      </c>
      <c r="BF105" s="420">
        <f t="shared" si="237"/>
        <v>0</v>
      </c>
      <c r="BG105" s="409">
        <f t="shared" si="209"/>
        <v>0</v>
      </c>
      <c r="BH105" s="425" t="str">
        <f t="shared" si="264"/>
        <v/>
      </c>
      <c r="BI105" s="420">
        <f t="shared" si="287"/>
        <v>0</v>
      </c>
      <c r="BJ105" s="420">
        <f t="shared" si="211"/>
        <v>0</v>
      </c>
      <c r="BK105" s="420">
        <f t="shared" si="265"/>
        <v>0</v>
      </c>
      <c r="BL105" s="420">
        <f t="shared" si="266"/>
        <v>0</v>
      </c>
      <c r="BM105" s="413">
        <f t="shared" si="267"/>
        <v>0</v>
      </c>
      <c r="BN105" s="420">
        <f t="shared" si="268"/>
        <v>0</v>
      </c>
      <c r="BO105" s="420">
        <f t="shared" si="269"/>
        <v>0</v>
      </c>
      <c r="BP105" s="413">
        <f t="shared" si="270"/>
        <v>0</v>
      </c>
      <c r="BQ105" s="422">
        <f t="shared" si="271"/>
        <v>0</v>
      </c>
      <c r="BR105" s="422">
        <f t="shared" si="272"/>
        <v>0</v>
      </c>
      <c r="BS105" s="413">
        <f t="shared" si="273"/>
        <v>0</v>
      </c>
      <c r="BT105" s="420">
        <f t="shared" si="212"/>
        <v>0</v>
      </c>
      <c r="BU105" s="413">
        <f t="shared" si="213"/>
        <v>0</v>
      </c>
      <c r="BV105" s="420">
        <f t="shared" si="214"/>
        <v>0</v>
      </c>
      <c r="BW105" s="409">
        <f t="shared" si="215"/>
        <v>0</v>
      </c>
      <c r="BX105" s="420">
        <f t="shared" si="216"/>
        <v>0</v>
      </c>
      <c r="BY105" s="413">
        <f t="shared" si="217"/>
        <v>0</v>
      </c>
      <c r="BZ105" s="32" t="str">
        <f t="shared" si="248"/>
        <v/>
      </c>
      <c r="CA105">
        <f t="shared" si="218"/>
        <v>0</v>
      </c>
      <c r="CB105" s="32">
        <f t="shared" si="249"/>
        <v>0</v>
      </c>
      <c r="CC105">
        <f t="shared" si="274"/>
        <v>0</v>
      </c>
      <c r="CD105">
        <f t="shared" si="275"/>
        <v>0</v>
      </c>
      <c r="CE105">
        <f t="shared" si="276"/>
        <v>0</v>
      </c>
      <c r="CF105" s="29">
        <f t="shared" si="277"/>
        <v>0</v>
      </c>
      <c r="CG105" s="29">
        <f t="shared" si="278"/>
        <v>0</v>
      </c>
      <c r="CH105" s="29">
        <f t="shared" si="219"/>
        <v>0</v>
      </c>
      <c r="CI105" s="29">
        <f t="shared" si="279"/>
        <v>0</v>
      </c>
      <c r="CJ105" s="29">
        <f t="shared" si="280"/>
        <v>0</v>
      </c>
      <c r="CK105" s="458">
        <f t="shared" si="281"/>
        <v>0</v>
      </c>
      <c r="CL105" s="29">
        <f t="shared" si="220"/>
        <v>0</v>
      </c>
      <c r="CM105" s="29">
        <f t="shared" si="282"/>
        <v>0</v>
      </c>
      <c r="CN105" s="458">
        <f t="shared" si="283"/>
        <v>0</v>
      </c>
      <c r="CO105" s="29">
        <f t="shared" si="221"/>
        <v>0</v>
      </c>
      <c r="CP105" s="29">
        <f t="shared" si="284"/>
        <v>0</v>
      </c>
      <c r="CQ105" s="458">
        <f t="shared" si="285"/>
        <v>0</v>
      </c>
      <c r="CR105" s="29">
        <f t="shared" si="222"/>
        <v>0</v>
      </c>
      <c r="CS105" s="29">
        <f t="shared" si="223"/>
        <v>0</v>
      </c>
      <c r="CT105" s="29">
        <f t="shared" si="224"/>
        <v>0</v>
      </c>
      <c r="CU105" s="29">
        <f t="shared" si="225"/>
        <v>0</v>
      </c>
      <c r="CV105" s="458">
        <f t="shared" si="226"/>
        <v>0</v>
      </c>
      <c r="CW105" s="29">
        <f t="shared" si="227"/>
        <v>0</v>
      </c>
      <c r="CX105" s="29">
        <f t="shared" si="228"/>
        <v>0</v>
      </c>
      <c r="CY105" s="458">
        <f t="shared" si="229"/>
        <v>0</v>
      </c>
      <c r="CZ105" s="29">
        <f t="shared" si="230"/>
        <v>0</v>
      </c>
      <c r="DA105" s="29">
        <f t="shared" si="231"/>
        <v>0</v>
      </c>
      <c r="DB105" s="458">
        <f t="shared" si="232"/>
        <v>0</v>
      </c>
      <c r="DC105" s="29">
        <f t="shared" si="233"/>
        <v>0</v>
      </c>
    </row>
    <row r="106" spans="1:107">
      <c r="A106">
        <f t="shared" si="199"/>
        <v>103</v>
      </c>
      <c r="B106" s="33">
        <f t="shared" si="247"/>
        <v>0</v>
      </c>
      <c r="C106" s="357"/>
      <c r="D106" s="40"/>
      <c r="E106" s="48"/>
      <c r="F106" s="1"/>
      <c r="G106" s="208"/>
      <c r="H106" s="184"/>
      <c r="I106" s="184"/>
      <c r="J106" s="306"/>
      <c r="K106" s="184"/>
      <c r="L106" s="184"/>
      <c r="M106" s="201"/>
      <c r="N106" s="184"/>
      <c r="O106" s="184"/>
      <c r="P106" s="358"/>
      <c r="Q106" s="343">
        <f t="shared" si="238"/>
        <v>0</v>
      </c>
      <c r="R106" s="333">
        <f t="shared" si="239"/>
        <v>0</v>
      </c>
      <c r="S106" s="344">
        <f t="shared" si="240"/>
        <v>0</v>
      </c>
      <c r="T106" s="348">
        <f t="shared" si="241"/>
        <v>0</v>
      </c>
      <c r="U106" s="334">
        <f t="shared" si="242"/>
        <v>0</v>
      </c>
      <c r="V106" s="333">
        <f t="shared" si="243"/>
        <v>0</v>
      </c>
      <c r="W106" s="334">
        <f t="shared" si="244"/>
        <v>0</v>
      </c>
      <c r="X106" s="333">
        <f t="shared" si="245"/>
        <v>0</v>
      </c>
      <c r="Y106" s="403">
        <f t="shared" si="246"/>
        <v>0</v>
      </c>
      <c r="Z106" s="451">
        <f>IFERROR(VLOOKUP(C106,list!B$2:C$100,2,),)</f>
        <v>0</v>
      </c>
      <c r="AA106" s="451">
        <f>IFERROR(VLOOKUP(F106,list!G$1:H$60,2,),)</f>
        <v>0</v>
      </c>
      <c r="AB106" s="452">
        <f t="shared" si="200"/>
        <v>0</v>
      </c>
      <c r="AC106" s="453">
        <f t="shared" si="201"/>
        <v>0</v>
      </c>
      <c r="AD106" s="451">
        <f>IFERROR(VLOOKUP(AC106,list!I$2:J$12,2,),)</f>
        <v>0</v>
      </c>
      <c r="AE106" s="452">
        <f t="shared" si="202"/>
        <v>0</v>
      </c>
      <c r="AF106" s="451">
        <f t="shared" si="250"/>
        <v>0</v>
      </c>
      <c r="AG106" s="451">
        <f>IF(COUNTIF($C$4:C106,C106)&gt;1,0,1)</f>
        <v>1</v>
      </c>
      <c r="AH106" s="454">
        <f t="shared" si="234"/>
        <v>0</v>
      </c>
      <c r="AI106" s="451" t="str">
        <f t="shared" si="251"/>
        <v/>
      </c>
      <c r="AJ106" s="455" t="str">
        <f>IFERROR(VLOOKUP(AI106,list!A$1:B$100,2,),"")</f>
        <v/>
      </c>
      <c r="AK106" s="451">
        <f>IF(COUNTIF($AE$4:$AE106,$AE106)&gt;1,0,1)</f>
        <v>0</v>
      </c>
      <c r="AL106" s="451">
        <f t="shared" si="203"/>
        <v>0</v>
      </c>
      <c r="AM106" s="451" t="str">
        <f t="shared" si="252"/>
        <v/>
      </c>
      <c r="AN106" s="417">
        <f t="shared" si="286"/>
        <v>0</v>
      </c>
      <c r="AO106" s="420">
        <f t="shared" si="253"/>
        <v>0</v>
      </c>
      <c r="AP106" s="420">
        <f t="shared" si="254"/>
        <v>0</v>
      </c>
      <c r="AQ106" s="420">
        <f t="shared" si="255"/>
        <v>0</v>
      </c>
      <c r="AR106" s="420">
        <f t="shared" si="256"/>
        <v>0</v>
      </c>
      <c r="AS106" s="409">
        <f t="shared" si="257"/>
        <v>0</v>
      </c>
      <c r="AT106" s="422">
        <f t="shared" si="258"/>
        <v>0</v>
      </c>
      <c r="AU106" s="422">
        <f t="shared" si="259"/>
        <v>0</v>
      </c>
      <c r="AV106" s="409">
        <f t="shared" si="260"/>
        <v>0</v>
      </c>
      <c r="AW106" s="422">
        <f t="shared" si="261"/>
        <v>0</v>
      </c>
      <c r="AX106" s="422">
        <f t="shared" si="262"/>
        <v>0</v>
      </c>
      <c r="AY106" s="409">
        <f t="shared" si="263"/>
        <v>0</v>
      </c>
      <c r="AZ106" s="422">
        <f t="shared" si="205"/>
        <v>0</v>
      </c>
      <c r="BA106" s="422">
        <f t="shared" si="206"/>
        <v>0</v>
      </c>
      <c r="BB106" s="420">
        <f t="shared" si="235"/>
        <v>0</v>
      </c>
      <c r="BC106" s="413">
        <f t="shared" si="207"/>
        <v>0</v>
      </c>
      <c r="BD106" s="420">
        <f t="shared" si="236"/>
        <v>0</v>
      </c>
      <c r="BE106" s="409">
        <f t="shared" si="208"/>
        <v>0</v>
      </c>
      <c r="BF106" s="420">
        <f t="shared" si="237"/>
        <v>0</v>
      </c>
      <c r="BG106" s="409">
        <f t="shared" si="209"/>
        <v>0</v>
      </c>
      <c r="BH106" s="425" t="str">
        <f t="shared" si="264"/>
        <v/>
      </c>
      <c r="BI106" s="420">
        <f t="shared" si="287"/>
        <v>0</v>
      </c>
      <c r="BJ106" s="420">
        <f t="shared" si="211"/>
        <v>0</v>
      </c>
      <c r="BK106" s="420">
        <f t="shared" si="265"/>
        <v>0</v>
      </c>
      <c r="BL106" s="420">
        <f t="shared" si="266"/>
        <v>0</v>
      </c>
      <c r="BM106" s="413">
        <f t="shared" si="267"/>
        <v>0</v>
      </c>
      <c r="BN106" s="420">
        <f t="shared" si="268"/>
        <v>0</v>
      </c>
      <c r="BO106" s="420">
        <f t="shared" si="269"/>
        <v>0</v>
      </c>
      <c r="BP106" s="413">
        <f t="shared" si="270"/>
        <v>0</v>
      </c>
      <c r="BQ106" s="422">
        <f t="shared" si="271"/>
        <v>0</v>
      </c>
      <c r="BR106" s="422">
        <f t="shared" si="272"/>
        <v>0</v>
      </c>
      <c r="BS106" s="413">
        <f t="shared" si="273"/>
        <v>0</v>
      </c>
      <c r="BT106" s="420">
        <f t="shared" si="212"/>
        <v>0</v>
      </c>
      <c r="BU106" s="413">
        <f t="shared" si="213"/>
        <v>0</v>
      </c>
      <c r="BV106" s="420">
        <f t="shared" si="214"/>
        <v>0</v>
      </c>
      <c r="BW106" s="409">
        <f t="shared" si="215"/>
        <v>0</v>
      </c>
      <c r="BX106" s="420">
        <f t="shared" si="216"/>
        <v>0</v>
      </c>
      <c r="BY106" s="413">
        <f t="shared" si="217"/>
        <v>0</v>
      </c>
      <c r="BZ106" s="32" t="str">
        <f t="shared" si="248"/>
        <v/>
      </c>
      <c r="CA106">
        <f t="shared" si="218"/>
        <v>0</v>
      </c>
      <c r="CB106" s="32">
        <f t="shared" si="249"/>
        <v>0</v>
      </c>
      <c r="CC106">
        <f t="shared" si="274"/>
        <v>0</v>
      </c>
      <c r="CD106">
        <f t="shared" si="275"/>
        <v>0</v>
      </c>
      <c r="CE106">
        <f t="shared" si="276"/>
        <v>0</v>
      </c>
      <c r="CF106" s="29">
        <f t="shared" si="277"/>
        <v>0</v>
      </c>
      <c r="CG106" s="29">
        <f t="shared" si="278"/>
        <v>0</v>
      </c>
      <c r="CH106" s="29">
        <f t="shared" si="219"/>
        <v>0</v>
      </c>
      <c r="CI106" s="29">
        <f t="shared" si="279"/>
        <v>0</v>
      </c>
      <c r="CJ106" s="29">
        <f t="shared" si="280"/>
        <v>0</v>
      </c>
      <c r="CK106" s="458">
        <f t="shared" si="281"/>
        <v>0</v>
      </c>
      <c r="CL106" s="29">
        <f t="shared" si="220"/>
        <v>0</v>
      </c>
      <c r="CM106" s="29">
        <f t="shared" si="282"/>
        <v>0</v>
      </c>
      <c r="CN106" s="458">
        <f t="shared" si="283"/>
        <v>0</v>
      </c>
      <c r="CO106" s="29">
        <f t="shared" si="221"/>
        <v>0</v>
      </c>
      <c r="CP106" s="29">
        <f t="shared" si="284"/>
        <v>0</v>
      </c>
      <c r="CQ106" s="458">
        <f t="shared" si="285"/>
        <v>0</v>
      </c>
      <c r="CR106" s="29">
        <f t="shared" si="222"/>
        <v>0</v>
      </c>
      <c r="CS106" s="29">
        <f t="shared" si="223"/>
        <v>0</v>
      </c>
      <c r="CT106" s="29">
        <f t="shared" si="224"/>
        <v>0</v>
      </c>
      <c r="CU106" s="29">
        <f t="shared" si="225"/>
        <v>0</v>
      </c>
      <c r="CV106" s="458">
        <f t="shared" si="226"/>
        <v>0</v>
      </c>
      <c r="CW106" s="29">
        <f t="shared" si="227"/>
        <v>0</v>
      </c>
      <c r="CX106" s="29">
        <f t="shared" si="228"/>
        <v>0</v>
      </c>
      <c r="CY106" s="458">
        <f t="shared" si="229"/>
        <v>0</v>
      </c>
      <c r="CZ106" s="29">
        <f t="shared" si="230"/>
        <v>0</v>
      </c>
      <c r="DA106" s="29">
        <f t="shared" si="231"/>
        <v>0</v>
      </c>
      <c r="DB106" s="458">
        <f t="shared" si="232"/>
        <v>0</v>
      </c>
      <c r="DC106" s="29">
        <f t="shared" si="233"/>
        <v>0</v>
      </c>
    </row>
    <row r="107" spans="1:107">
      <c r="A107">
        <f t="shared" si="199"/>
        <v>104</v>
      </c>
      <c r="B107" s="33">
        <f t="shared" si="247"/>
        <v>0</v>
      </c>
      <c r="C107" s="357"/>
      <c r="D107" s="40"/>
      <c r="E107" s="48"/>
      <c r="F107" s="1"/>
      <c r="G107" s="208"/>
      <c r="H107" s="184"/>
      <c r="I107" s="184"/>
      <c r="J107" s="306"/>
      <c r="K107" s="184"/>
      <c r="L107" s="184"/>
      <c r="M107" s="201"/>
      <c r="N107" s="184"/>
      <c r="O107" s="184"/>
      <c r="P107" s="358"/>
      <c r="Q107" s="343">
        <f t="shared" si="238"/>
        <v>0</v>
      </c>
      <c r="R107" s="333">
        <f t="shared" si="239"/>
        <v>0</v>
      </c>
      <c r="S107" s="344">
        <f t="shared" si="240"/>
        <v>0</v>
      </c>
      <c r="T107" s="348">
        <f t="shared" si="241"/>
        <v>0</v>
      </c>
      <c r="U107" s="334">
        <f t="shared" si="242"/>
        <v>0</v>
      </c>
      <c r="V107" s="333">
        <f t="shared" si="243"/>
        <v>0</v>
      </c>
      <c r="W107" s="334">
        <f t="shared" si="244"/>
        <v>0</v>
      </c>
      <c r="X107" s="333">
        <f t="shared" si="245"/>
        <v>0</v>
      </c>
      <c r="Y107" s="403">
        <f t="shared" si="246"/>
        <v>0</v>
      </c>
      <c r="Z107" s="451">
        <f>IFERROR(VLOOKUP(C107,list!B$2:C$100,2,),)</f>
        <v>0</v>
      </c>
      <c r="AA107" s="451">
        <f>IFERROR(VLOOKUP(F107,list!G$1:H$60,2,),)</f>
        <v>0</v>
      </c>
      <c r="AB107" s="452">
        <f t="shared" si="200"/>
        <v>0</v>
      </c>
      <c r="AC107" s="453">
        <f t="shared" si="201"/>
        <v>0</v>
      </c>
      <c r="AD107" s="451">
        <f>IFERROR(VLOOKUP(AC107,list!I$2:J$12,2,),)</f>
        <v>0</v>
      </c>
      <c r="AE107" s="452">
        <f t="shared" si="202"/>
        <v>0</v>
      </c>
      <c r="AF107" s="451">
        <f t="shared" si="250"/>
        <v>0</v>
      </c>
      <c r="AG107" s="451">
        <f>IF(COUNTIF($C$4:C107,C107)&gt;1,0,1)</f>
        <v>1</v>
      </c>
      <c r="AH107" s="454">
        <f t="shared" si="234"/>
        <v>0</v>
      </c>
      <c r="AI107" s="451" t="str">
        <f t="shared" si="251"/>
        <v/>
      </c>
      <c r="AJ107" s="455" t="str">
        <f>IFERROR(VLOOKUP(AI107,list!A$1:B$100,2,),"")</f>
        <v/>
      </c>
      <c r="AK107" s="451">
        <f>IF(COUNTIF($AE$4:$AE107,$AE107)&gt;1,0,1)</f>
        <v>0</v>
      </c>
      <c r="AL107" s="451">
        <f t="shared" si="203"/>
        <v>0</v>
      </c>
      <c r="AM107" s="451" t="str">
        <f t="shared" si="252"/>
        <v/>
      </c>
      <c r="AN107" s="417">
        <f t="shared" si="286"/>
        <v>0</v>
      </c>
      <c r="AO107" s="420">
        <f t="shared" si="253"/>
        <v>0</v>
      </c>
      <c r="AP107" s="420">
        <f t="shared" si="254"/>
        <v>0</v>
      </c>
      <c r="AQ107" s="420">
        <f t="shared" si="255"/>
        <v>0</v>
      </c>
      <c r="AR107" s="420">
        <f t="shared" si="256"/>
        <v>0</v>
      </c>
      <c r="AS107" s="409">
        <f t="shared" si="257"/>
        <v>0</v>
      </c>
      <c r="AT107" s="422">
        <f t="shared" si="258"/>
        <v>0</v>
      </c>
      <c r="AU107" s="422">
        <f t="shared" si="259"/>
        <v>0</v>
      </c>
      <c r="AV107" s="409">
        <f t="shared" si="260"/>
        <v>0</v>
      </c>
      <c r="AW107" s="422">
        <f t="shared" si="261"/>
        <v>0</v>
      </c>
      <c r="AX107" s="422">
        <f t="shared" si="262"/>
        <v>0</v>
      </c>
      <c r="AY107" s="409">
        <f t="shared" si="263"/>
        <v>0</v>
      </c>
      <c r="AZ107" s="422">
        <f t="shared" si="205"/>
        <v>0</v>
      </c>
      <c r="BA107" s="422">
        <f t="shared" si="206"/>
        <v>0</v>
      </c>
      <c r="BB107" s="420">
        <f t="shared" si="235"/>
        <v>0</v>
      </c>
      <c r="BC107" s="413">
        <f t="shared" si="207"/>
        <v>0</v>
      </c>
      <c r="BD107" s="420">
        <f t="shared" si="236"/>
        <v>0</v>
      </c>
      <c r="BE107" s="409">
        <f t="shared" si="208"/>
        <v>0</v>
      </c>
      <c r="BF107" s="420">
        <f t="shared" si="237"/>
        <v>0</v>
      </c>
      <c r="BG107" s="409">
        <f t="shared" si="209"/>
        <v>0</v>
      </c>
      <c r="BH107" s="425" t="str">
        <f t="shared" si="264"/>
        <v/>
      </c>
      <c r="BI107" s="420">
        <f t="shared" si="287"/>
        <v>0</v>
      </c>
      <c r="BJ107" s="420">
        <f t="shared" si="211"/>
        <v>0</v>
      </c>
      <c r="BK107" s="420">
        <f t="shared" si="265"/>
        <v>0</v>
      </c>
      <c r="BL107" s="420">
        <f t="shared" si="266"/>
        <v>0</v>
      </c>
      <c r="BM107" s="413">
        <f t="shared" si="267"/>
        <v>0</v>
      </c>
      <c r="BN107" s="420">
        <f t="shared" si="268"/>
        <v>0</v>
      </c>
      <c r="BO107" s="420">
        <f t="shared" si="269"/>
        <v>0</v>
      </c>
      <c r="BP107" s="413">
        <f t="shared" si="270"/>
        <v>0</v>
      </c>
      <c r="BQ107" s="422">
        <f t="shared" si="271"/>
        <v>0</v>
      </c>
      <c r="BR107" s="422">
        <f t="shared" si="272"/>
        <v>0</v>
      </c>
      <c r="BS107" s="413">
        <f t="shared" si="273"/>
        <v>0</v>
      </c>
      <c r="BT107" s="420">
        <f t="shared" si="212"/>
        <v>0</v>
      </c>
      <c r="BU107" s="413">
        <f t="shared" si="213"/>
        <v>0</v>
      </c>
      <c r="BV107" s="420">
        <f t="shared" si="214"/>
        <v>0</v>
      </c>
      <c r="BW107" s="409">
        <f t="shared" si="215"/>
        <v>0</v>
      </c>
      <c r="BX107" s="420">
        <f t="shared" si="216"/>
        <v>0</v>
      </c>
      <c r="BY107" s="413">
        <f t="shared" si="217"/>
        <v>0</v>
      </c>
      <c r="BZ107" s="32" t="str">
        <f t="shared" si="248"/>
        <v/>
      </c>
      <c r="CA107">
        <f t="shared" si="218"/>
        <v>0</v>
      </c>
      <c r="CB107" s="32">
        <f t="shared" si="249"/>
        <v>0</v>
      </c>
      <c r="CC107">
        <f t="shared" si="274"/>
        <v>0</v>
      </c>
      <c r="CD107">
        <f t="shared" si="275"/>
        <v>0</v>
      </c>
      <c r="CE107">
        <f t="shared" si="276"/>
        <v>0</v>
      </c>
      <c r="CF107" s="29">
        <f t="shared" si="277"/>
        <v>0</v>
      </c>
      <c r="CG107" s="29">
        <f t="shared" si="278"/>
        <v>0</v>
      </c>
      <c r="CH107" s="29">
        <f t="shared" si="219"/>
        <v>0</v>
      </c>
      <c r="CI107" s="29">
        <f t="shared" si="279"/>
        <v>0</v>
      </c>
      <c r="CJ107" s="29">
        <f t="shared" si="280"/>
        <v>0</v>
      </c>
      <c r="CK107" s="458">
        <f t="shared" si="281"/>
        <v>0</v>
      </c>
      <c r="CL107" s="29">
        <f t="shared" si="220"/>
        <v>0</v>
      </c>
      <c r="CM107" s="29">
        <f t="shared" si="282"/>
        <v>0</v>
      </c>
      <c r="CN107" s="458">
        <f t="shared" si="283"/>
        <v>0</v>
      </c>
      <c r="CO107" s="29">
        <f t="shared" si="221"/>
        <v>0</v>
      </c>
      <c r="CP107" s="29">
        <f t="shared" si="284"/>
        <v>0</v>
      </c>
      <c r="CQ107" s="458">
        <f t="shared" si="285"/>
        <v>0</v>
      </c>
      <c r="CR107" s="29">
        <f t="shared" si="222"/>
        <v>0</v>
      </c>
      <c r="CS107" s="29">
        <f t="shared" si="223"/>
        <v>0</v>
      </c>
      <c r="CT107" s="29">
        <f t="shared" si="224"/>
        <v>0</v>
      </c>
      <c r="CU107" s="29">
        <f t="shared" si="225"/>
        <v>0</v>
      </c>
      <c r="CV107" s="458">
        <f t="shared" si="226"/>
        <v>0</v>
      </c>
      <c r="CW107" s="29">
        <f t="shared" si="227"/>
        <v>0</v>
      </c>
      <c r="CX107" s="29">
        <f t="shared" si="228"/>
        <v>0</v>
      </c>
      <c r="CY107" s="458">
        <f t="shared" si="229"/>
        <v>0</v>
      </c>
      <c r="CZ107" s="29">
        <f t="shared" si="230"/>
        <v>0</v>
      </c>
      <c r="DA107" s="29">
        <f t="shared" si="231"/>
        <v>0</v>
      </c>
      <c r="DB107" s="458">
        <f t="shared" si="232"/>
        <v>0</v>
      </c>
      <c r="DC107" s="29">
        <f t="shared" si="233"/>
        <v>0</v>
      </c>
    </row>
    <row r="108" spans="1:107">
      <c r="A108">
        <f t="shared" si="199"/>
        <v>105</v>
      </c>
      <c r="B108" s="33">
        <f t="shared" si="247"/>
        <v>0</v>
      </c>
      <c r="C108" s="357"/>
      <c r="D108" s="40"/>
      <c r="E108" s="48"/>
      <c r="F108" s="1"/>
      <c r="G108" s="208"/>
      <c r="H108" s="184"/>
      <c r="I108" s="184"/>
      <c r="J108" s="306"/>
      <c r="K108" s="184"/>
      <c r="L108" s="184"/>
      <c r="M108" s="201"/>
      <c r="N108" s="184"/>
      <c r="O108" s="184"/>
      <c r="P108" s="358"/>
      <c r="Q108" s="343">
        <f t="shared" si="238"/>
        <v>0</v>
      </c>
      <c r="R108" s="333">
        <f t="shared" si="239"/>
        <v>0</v>
      </c>
      <c r="S108" s="344">
        <f t="shared" si="240"/>
        <v>0</v>
      </c>
      <c r="T108" s="348">
        <f t="shared" si="241"/>
        <v>0</v>
      </c>
      <c r="U108" s="334">
        <f t="shared" si="242"/>
        <v>0</v>
      </c>
      <c r="V108" s="333">
        <f t="shared" si="243"/>
        <v>0</v>
      </c>
      <c r="W108" s="334">
        <f t="shared" si="244"/>
        <v>0</v>
      </c>
      <c r="X108" s="333">
        <f t="shared" si="245"/>
        <v>0</v>
      </c>
      <c r="Y108" s="403">
        <f t="shared" si="246"/>
        <v>0</v>
      </c>
      <c r="Z108" s="451">
        <f>IFERROR(VLOOKUP(C108,list!B$2:C$100,2,),)</f>
        <v>0</v>
      </c>
      <c r="AA108" s="451">
        <f>IFERROR(VLOOKUP(F108,list!G$1:H$60,2,),)</f>
        <v>0</v>
      </c>
      <c r="AB108" s="452">
        <f t="shared" si="200"/>
        <v>0</v>
      </c>
      <c r="AC108" s="453">
        <f t="shared" si="201"/>
        <v>0</v>
      </c>
      <c r="AD108" s="451">
        <f>IFERROR(VLOOKUP(AC108,list!I$2:J$12,2,),)</f>
        <v>0</v>
      </c>
      <c r="AE108" s="452">
        <f t="shared" si="202"/>
        <v>0</v>
      </c>
      <c r="AF108" s="451">
        <f t="shared" si="250"/>
        <v>0</v>
      </c>
      <c r="AG108" s="451">
        <f>IF(COUNTIF($C$4:C108,C108)&gt;1,0,1)</f>
        <v>1</v>
      </c>
      <c r="AH108" s="454">
        <f t="shared" si="234"/>
        <v>0</v>
      </c>
      <c r="AI108" s="451" t="str">
        <f t="shared" si="251"/>
        <v/>
      </c>
      <c r="AJ108" s="455" t="str">
        <f>IFERROR(VLOOKUP(AI108,list!A$1:B$100,2,),"")</f>
        <v/>
      </c>
      <c r="AK108" s="451">
        <f>IF(COUNTIF($AE$4:$AE108,$AE108)&gt;1,0,1)</f>
        <v>0</v>
      </c>
      <c r="AL108" s="451">
        <f t="shared" si="203"/>
        <v>0</v>
      </c>
      <c r="AM108" s="451" t="str">
        <f t="shared" si="252"/>
        <v/>
      </c>
      <c r="AN108" s="417">
        <f t="shared" si="286"/>
        <v>0</v>
      </c>
      <c r="AO108" s="420">
        <f t="shared" si="253"/>
        <v>0</v>
      </c>
      <c r="AP108" s="420">
        <f t="shared" si="254"/>
        <v>0</v>
      </c>
      <c r="AQ108" s="420">
        <f t="shared" si="255"/>
        <v>0</v>
      </c>
      <c r="AR108" s="420">
        <f t="shared" si="256"/>
        <v>0</v>
      </c>
      <c r="AS108" s="409">
        <f t="shared" si="257"/>
        <v>0</v>
      </c>
      <c r="AT108" s="422">
        <f t="shared" si="258"/>
        <v>0</v>
      </c>
      <c r="AU108" s="422">
        <f t="shared" si="259"/>
        <v>0</v>
      </c>
      <c r="AV108" s="409">
        <f t="shared" si="260"/>
        <v>0</v>
      </c>
      <c r="AW108" s="422">
        <f t="shared" si="261"/>
        <v>0</v>
      </c>
      <c r="AX108" s="422">
        <f t="shared" si="262"/>
        <v>0</v>
      </c>
      <c r="AY108" s="409">
        <f t="shared" si="263"/>
        <v>0</v>
      </c>
      <c r="AZ108" s="422">
        <f t="shared" si="205"/>
        <v>0</v>
      </c>
      <c r="BA108" s="422">
        <f t="shared" si="206"/>
        <v>0</v>
      </c>
      <c r="BB108" s="420">
        <f t="shared" si="235"/>
        <v>0</v>
      </c>
      <c r="BC108" s="413">
        <f t="shared" si="207"/>
        <v>0</v>
      </c>
      <c r="BD108" s="420">
        <f t="shared" si="236"/>
        <v>0</v>
      </c>
      <c r="BE108" s="409">
        <f t="shared" si="208"/>
        <v>0</v>
      </c>
      <c r="BF108" s="420">
        <f t="shared" si="237"/>
        <v>0</v>
      </c>
      <c r="BG108" s="409">
        <f t="shared" si="209"/>
        <v>0</v>
      </c>
      <c r="BH108" s="425" t="str">
        <f t="shared" si="264"/>
        <v/>
      </c>
      <c r="BI108" s="420">
        <f t="shared" si="287"/>
        <v>0</v>
      </c>
      <c r="BJ108" s="420">
        <f t="shared" si="211"/>
        <v>0</v>
      </c>
      <c r="BK108" s="420">
        <f t="shared" si="265"/>
        <v>0</v>
      </c>
      <c r="BL108" s="420">
        <f t="shared" si="266"/>
        <v>0</v>
      </c>
      <c r="BM108" s="413">
        <f t="shared" si="267"/>
        <v>0</v>
      </c>
      <c r="BN108" s="420">
        <f t="shared" si="268"/>
        <v>0</v>
      </c>
      <c r="BO108" s="420">
        <f t="shared" si="269"/>
        <v>0</v>
      </c>
      <c r="BP108" s="413">
        <f t="shared" si="270"/>
        <v>0</v>
      </c>
      <c r="BQ108" s="422">
        <f t="shared" si="271"/>
        <v>0</v>
      </c>
      <c r="BR108" s="422">
        <f t="shared" si="272"/>
        <v>0</v>
      </c>
      <c r="BS108" s="413">
        <f t="shared" si="273"/>
        <v>0</v>
      </c>
      <c r="BT108" s="420">
        <f t="shared" si="212"/>
        <v>0</v>
      </c>
      <c r="BU108" s="413">
        <f t="shared" si="213"/>
        <v>0</v>
      </c>
      <c r="BV108" s="420">
        <f t="shared" si="214"/>
        <v>0</v>
      </c>
      <c r="BW108" s="409">
        <f t="shared" si="215"/>
        <v>0</v>
      </c>
      <c r="BX108" s="420">
        <f t="shared" si="216"/>
        <v>0</v>
      </c>
      <c r="BY108" s="413">
        <f t="shared" si="217"/>
        <v>0</v>
      </c>
      <c r="BZ108" s="32" t="str">
        <f t="shared" si="248"/>
        <v/>
      </c>
      <c r="CA108">
        <f t="shared" si="218"/>
        <v>0</v>
      </c>
      <c r="CB108" s="32">
        <f t="shared" si="249"/>
        <v>0</v>
      </c>
      <c r="CC108">
        <f t="shared" si="274"/>
        <v>0</v>
      </c>
      <c r="CD108">
        <f t="shared" si="275"/>
        <v>0</v>
      </c>
      <c r="CE108">
        <f t="shared" si="276"/>
        <v>0</v>
      </c>
      <c r="CF108" s="29">
        <f t="shared" si="277"/>
        <v>0</v>
      </c>
      <c r="CG108" s="29">
        <f t="shared" si="278"/>
        <v>0</v>
      </c>
      <c r="CH108" s="29">
        <f t="shared" si="219"/>
        <v>0</v>
      </c>
      <c r="CI108" s="29">
        <f t="shared" si="279"/>
        <v>0</v>
      </c>
      <c r="CJ108" s="29">
        <f t="shared" si="280"/>
        <v>0</v>
      </c>
      <c r="CK108" s="458">
        <f t="shared" si="281"/>
        <v>0</v>
      </c>
      <c r="CL108" s="29">
        <f t="shared" si="220"/>
        <v>0</v>
      </c>
      <c r="CM108" s="29">
        <f t="shared" si="282"/>
        <v>0</v>
      </c>
      <c r="CN108" s="458">
        <f t="shared" si="283"/>
        <v>0</v>
      </c>
      <c r="CO108" s="29">
        <f t="shared" si="221"/>
        <v>0</v>
      </c>
      <c r="CP108" s="29">
        <f t="shared" si="284"/>
        <v>0</v>
      </c>
      <c r="CQ108" s="458">
        <f t="shared" si="285"/>
        <v>0</v>
      </c>
      <c r="CR108" s="29">
        <f t="shared" si="222"/>
        <v>0</v>
      </c>
      <c r="CS108" s="29">
        <f t="shared" si="223"/>
        <v>0</v>
      </c>
      <c r="CT108" s="29">
        <f t="shared" si="224"/>
        <v>0</v>
      </c>
      <c r="CU108" s="29">
        <f t="shared" si="225"/>
        <v>0</v>
      </c>
      <c r="CV108" s="458">
        <f t="shared" si="226"/>
        <v>0</v>
      </c>
      <c r="CW108" s="29">
        <f t="shared" si="227"/>
        <v>0</v>
      </c>
      <c r="CX108" s="29">
        <f t="shared" si="228"/>
        <v>0</v>
      </c>
      <c r="CY108" s="458">
        <f t="shared" si="229"/>
        <v>0</v>
      </c>
      <c r="CZ108" s="29">
        <f t="shared" si="230"/>
        <v>0</v>
      </c>
      <c r="DA108" s="29">
        <f t="shared" si="231"/>
        <v>0</v>
      </c>
      <c r="DB108" s="458">
        <f t="shared" si="232"/>
        <v>0</v>
      </c>
      <c r="DC108" s="29">
        <f t="shared" si="233"/>
        <v>0</v>
      </c>
    </row>
    <row r="109" spans="1:107">
      <c r="A109">
        <f t="shared" si="199"/>
        <v>106</v>
      </c>
      <c r="B109" s="33">
        <f t="shared" si="247"/>
        <v>0</v>
      </c>
      <c r="C109" s="357"/>
      <c r="D109" s="40"/>
      <c r="E109" s="48"/>
      <c r="F109" s="1"/>
      <c r="G109" s="208"/>
      <c r="H109" s="184"/>
      <c r="I109" s="184"/>
      <c r="J109" s="306"/>
      <c r="K109" s="184"/>
      <c r="L109" s="184"/>
      <c r="M109" s="201"/>
      <c r="N109" s="184"/>
      <c r="O109" s="184"/>
      <c r="P109" s="358"/>
      <c r="Q109" s="343">
        <f t="shared" si="238"/>
        <v>0</v>
      </c>
      <c r="R109" s="333">
        <f t="shared" si="239"/>
        <v>0</v>
      </c>
      <c r="S109" s="344">
        <f t="shared" si="240"/>
        <v>0</v>
      </c>
      <c r="T109" s="348">
        <f t="shared" si="241"/>
        <v>0</v>
      </c>
      <c r="U109" s="334">
        <f t="shared" si="242"/>
        <v>0</v>
      </c>
      <c r="V109" s="333">
        <f t="shared" si="243"/>
        <v>0</v>
      </c>
      <c r="W109" s="334">
        <f t="shared" si="244"/>
        <v>0</v>
      </c>
      <c r="X109" s="333">
        <f t="shared" si="245"/>
        <v>0</v>
      </c>
      <c r="Y109" s="403">
        <f t="shared" si="246"/>
        <v>0</v>
      </c>
      <c r="Z109" s="451">
        <f>IFERROR(VLOOKUP(C109,list!B$2:C$100,2,),)</f>
        <v>0</v>
      </c>
      <c r="AA109" s="451">
        <f>IFERROR(VLOOKUP(F109,list!G$1:H$60,2,),)</f>
        <v>0</v>
      </c>
      <c r="AB109" s="452">
        <f t="shared" si="200"/>
        <v>0</v>
      </c>
      <c r="AC109" s="453">
        <f t="shared" si="201"/>
        <v>0</v>
      </c>
      <c r="AD109" s="451">
        <f>IFERROR(VLOOKUP(AC109,list!I$2:J$12,2,),)</f>
        <v>0</v>
      </c>
      <c r="AE109" s="452">
        <f t="shared" si="202"/>
        <v>0</v>
      </c>
      <c r="AF109" s="451">
        <f t="shared" si="250"/>
        <v>0</v>
      </c>
      <c r="AG109" s="451">
        <f>IF(COUNTIF($C$4:C109,C109)&gt;1,0,1)</f>
        <v>1</v>
      </c>
      <c r="AH109" s="454">
        <f t="shared" si="234"/>
        <v>0</v>
      </c>
      <c r="AI109" s="451" t="str">
        <f t="shared" si="251"/>
        <v/>
      </c>
      <c r="AJ109" s="455" t="str">
        <f>IFERROR(VLOOKUP(AI109,list!A$1:B$100,2,),"")</f>
        <v/>
      </c>
      <c r="AK109" s="451">
        <f>IF(COUNTIF($AE$4:$AE109,$AE109)&gt;1,0,1)</f>
        <v>0</v>
      </c>
      <c r="AL109" s="451">
        <f t="shared" si="203"/>
        <v>0</v>
      </c>
      <c r="AM109" s="451" t="str">
        <f t="shared" si="252"/>
        <v/>
      </c>
      <c r="AN109" s="417">
        <f t="shared" si="286"/>
        <v>0</v>
      </c>
      <c r="AO109" s="420">
        <f t="shared" si="253"/>
        <v>0</v>
      </c>
      <c r="AP109" s="420">
        <f t="shared" si="254"/>
        <v>0</v>
      </c>
      <c r="AQ109" s="420">
        <f t="shared" si="255"/>
        <v>0</v>
      </c>
      <c r="AR109" s="420">
        <f t="shared" si="256"/>
        <v>0</v>
      </c>
      <c r="AS109" s="409">
        <f t="shared" si="257"/>
        <v>0</v>
      </c>
      <c r="AT109" s="422">
        <f t="shared" si="258"/>
        <v>0</v>
      </c>
      <c r="AU109" s="422">
        <f t="shared" si="259"/>
        <v>0</v>
      </c>
      <c r="AV109" s="409">
        <f t="shared" si="260"/>
        <v>0</v>
      </c>
      <c r="AW109" s="422">
        <f t="shared" si="261"/>
        <v>0</v>
      </c>
      <c r="AX109" s="422">
        <f t="shared" si="262"/>
        <v>0</v>
      </c>
      <c r="AY109" s="409">
        <f t="shared" si="263"/>
        <v>0</v>
      </c>
      <c r="AZ109" s="422">
        <f t="shared" si="205"/>
        <v>0</v>
      </c>
      <c r="BA109" s="422">
        <f t="shared" si="206"/>
        <v>0</v>
      </c>
      <c r="BB109" s="420">
        <f t="shared" si="235"/>
        <v>0</v>
      </c>
      <c r="BC109" s="413">
        <f t="shared" si="207"/>
        <v>0</v>
      </c>
      <c r="BD109" s="420">
        <f t="shared" si="236"/>
        <v>0</v>
      </c>
      <c r="BE109" s="409">
        <f t="shared" si="208"/>
        <v>0</v>
      </c>
      <c r="BF109" s="420">
        <f t="shared" si="237"/>
        <v>0</v>
      </c>
      <c r="BG109" s="409">
        <f t="shared" si="209"/>
        <v>0</v>
      </c>
      <c r="BH109" s="425" t="str">
        <f t="shared" si="264"/>
        <v/>
      </c>
      <c r="BI109" s="420">
        <f t="shared" si="287"/>
        <v>0</v>
      </c>
      <c r="BJ109" s="420">
        <f t="shared" si="211"/>
        <v>0</v>
      </c>
      <c r="BK109" s="420">
        <f t="shared" si="265"/>
        <v>0</v>
      </c>
      <c r="BL109" s="420">
        <f t="shared" si="266"/>
        <v>0</v>
      </c>
      <c r="BM109" s="413">
        <f t="shared" si="267"/>
        <v>0</v>
      </c>
      <c r="BN109" s="420">
        <f t="shared" si="268"/>
        <v>0</v>
      </c>
      <c r="BO109" s="420">
        <f t="shared" si="269"/>
        <v>0</v>
      </c>
      <c r="BP109" s="413">
        <f t="shared" si="270"/>
        <v>0</v>
      </c>
      <c r="BQ109" s="422">
        <f t="shared" si="271"/>
        <v>0</v>
      </c>
      <c r="BR109" s="422">
        <f t="shared" si="272"/>
        <v>0</v>
      </c>
      <c r="BS109" s="413">
        <f t="shared" si="273"/>
        <v>0</v>
      </c>
      <c r="BT109" s="420">
        <f t="shared" si="212"/>
        <v>0</v>
      </c>
      <c r="BU109" s="413">
        <f t="shared" si="213"/>
        <v>0</v>
      </c>
      <c r="BV109" s="420">
        <f t="shared" si="214"/>
        <v>0</v>
      </c>
      <c r="BW109" s="409">
        <f t="shared" si="215"/>
        <v>0</v>
      </c>
      <c r="BX109" s="420">
        <f t="shared" si="216"/>
        <v>0</v>
      </c>
      <c r="BY109" s="413">
        <f t="shared" si="217"/>
        <v>0</v>
      </c>
      <c r="BZ109" s="32" t="str">
        <f t="shared" si="248"/>
        <v/>
      </c>
      <c r="CA109">
        <f t="shared" si="218"/>
        <v>0</v>
      </c>
      <c r="CB109" s="32">
        <f t="shared" si="249"/>
        <v>0</v>
      </c>
      <c r="CC109">
        <f t="shared" si="274"/>
        <v>0</v>
      </c>
      <c r="CD109">
        <f t="shared" si="275"/>
        <v>0</v>
      </c>
      <c r="CE109">
        <f t="shared" si="276"/>
        <v>0</v>
      </c>
      <c r="CF109" s="29">
        <f t="shared" si="277"/>
        <v>0</v>
      </c>
      <c r="CG109" s="29">
        <f t="shared" si="278"/>
        <v>0</v>
      </c>
      <c r="CH109" s="29">
        <f t="shared" si="219"/>
        <v>0</v>
      </c>
      <c r="CI109" s="29">
        <f t="shared" si="279"/>
        <v>0</v>
      </c>
      <c r="CJ109" s="29">
        <f t="shared" si="280"/>
        <v>0</v>
      </c>
      <c r="CK109" s="458">
        <f t="shared" si="281"/>
        <v>0</v>
      </c>
      <c r="CL109" s="29">
        <f t="shared" si="220"/>
        <v>0</v>
      </c>
      <c r="CM109" s="29">
        <f t="shared" si="282"/>
        <v>0</v>
      </c>
      <c r="CN109" s="458">
        <f t="shared" si="283"/>
        <v>0</v>
      </c>
      <c r="CO109" s="29">
        <f t="shared" si="221"/>
        <v>0</v>
      </c>
      <c r="CP109" s="29">
        <f t="shared" si="284"/>
        <v>0</v>
      </c>
      <c r="CQ109" s="458">
        <f t="shared" si="285"/>
        <v>0</v>
      </c>
      <c r="CR109" s="29">
        <f t="shared" si="222"/>
        <v>0</v>
      </c>
      <c r="CS109" s="29">
        <f t="shared" si="223"/>
        <v>0</v>
      </c>
      <c r="CT109" s="29">
        <f t="shared" si="224"/>
        <v>0</v>
      </c>
      <c r="CU109" s="29">
        <f t="shared" si="225"/>
        <v>0</v>
      </c>
      <c r="CV109" s="458">
        <f t="shared" si="226"/>
        <v>0</v>
      </c>
      <c r="CW109" s="29">
        <f t="shared" si="227"/>
        <v>0</v>
      </c>
      <c r="CX109" s="29">
        <f t="shared" si="228"/>
        <v>0</v>
      </c>
      <c r="CY109" s="458">
        <f t="shared" si="229"/>
        <v>0</v>
      </c>
      <c r="CZ109" s="29">
        <f t="shared" si="230"/>
        <v>0</v>
      </c>
      <c r="DA109" s="29">
        <f t="shared" si="231"/>
        <v>0</v>
      </c>
      <c r="DB109" s="458">
        <f t="shared" si="232"/>
        <v>0</v>
      </c>
      <c r="DC109" s="29">
        <f t="shared" si="233"/>
        <v>0</v>
      </c>
    </row>
    <row r="110" spans="1:107">
      <c r="A110">
        <f t="shared" si="199"/>
        <v>107</v>
      </c>
      <c r="B110" s="33">
        <f t="shared" si="247"/>
        <v>0</v>
      </c>
      <c r="C110" s="357"/>
      <c r="D110" s="40"/>
      <c r="E110" s="48"/>
      <c r="F110" s="1"/>
      <c r="G110" s="208"/>
      <c r="H110" s="184"/>
      <c r="I110" s="184"/>
      <c r="J110" s="306"/>
      <c r="K110" s="184"/>
      <c r="L110" s="184"/>
      <c r="M110" s="201"/>
      <c r="N110" s="184"/>
      <c r="O110" s="184"/>
      <c r="P110" s="358"/>
      <c r="Q110" s="343">
        <f t="shared" si="238"/>
        <v>0</v>
      </c>
      <c r="R110" s="333">
        <f t="shared" si="239"/>
        <v>0</v>
      </c>
      <c r="S110" s="344">
        <f t="shared" si="240"/>
        <v>0</v>
      </c>
      <c r="T110" s="348">
        <f t="shared" si="241"/>
        <v>0</v>
      </c>
      <c r="U110" s="334">
        <f t="shared" si="242"/>
        <v>0</v>
      </c>
      <c r="V110" s="333">
        <f t="shared" si="243"/>
        <v>0</v>
      </c>
      <c r="W110" s="334">
        <f t="shared" si="244"/>
        <v>0</v>
      </c>
      <c r="X110" s="333">
        <f t="shared" si="245"/>
        <v>0</v>
      </c>
      <c r="Y110" s="403">
        <f t="shared" si="246"/>
        <v>0</v>
      </c>
      <c r="Z110" s="451">
        <f>IFERROR(VLOOKUP(C110,list!B$2:C$100,2,),)</f>
        <v>0</v>
      </c>
      <c r="AA110" s="451">
        <f>IFERROR(VLOOKUP(F110,list!G$1:H$60,2,),)</f>
        <v>0</v>
      </c>
      <c r="AB110" s="452">
        <f t="shared" si="200"/>
        <v>0</v>
      </c>
      <c r="AC110" s="453">
        <f t="shared" si="201"/>
        <v>0</v>
      </c>
      <c r="AD110" s="451">
        <f>IFERROR(VLOOKUP(AC110,list!I$2:J$12,2,),)</f>
        <v>0</v>
      </c>
      <c r="AE110" s="452">
        <f t="shared" si="202"/>
        <v>0</v>
      </c>
      <c r="AF110" s="451">
        <f t="shared" si="250"/>
        <v>0</v>
      </c>
      <c r="AG110" s="451">
        <f>IF(COUNTIF($C$4:C110,C110)&gt;1,0,1)</f>
        <v>1</v>
      </c>
      <c r="AH110" s="454">
        <f t="shared" si="234"/>
        <v>0</v>
      </c>
      <c r="AI110" s="451" t="str">
        <f t="shared" si="251"/>
        <v/>
      </c>
      <c r="AJ110" s="455" t="str">
        <f>IFERROR(VLOOKUP(AI110,list!A$1:B$100,2,),"")</f>
        <v/>
      </c>
      <c r="AK110" s="451">
        <f>IF(COUNTIF($AE$4:$AE110,$AE110)&gt;1,0,1)</f>
        <v>0</v>
      </c>
      <c r="AL110" s="451">
        <f t="shared" si="203"/>
        <v>0</v>
      </c>
      <c r="AM110" s="451" t="str">
        <f t="shared" si="252"/>
        <v/>
      </c>
      <c r="AN110" s="417">
        <f t="shared" si="286"/>
        <v>0</v>
      </c>
      <c r="AO110" s="420">
        <f t="shared" si="253"/>
        <v>0</v>
      </c>
      <c r="AP110" s="420">
        <f t="shared" si="254"/>
        <v>0</v>
      </c>
      <c r="AQ110" s="420">
        <f t="shared" si="255"/>
        <v>0</v>
      </c>
      <c r="AR110" s="420">
        <f t="shared" si="256"/>
        <v>0</v>
      </c>
      <c r="AS110" s="409">
        <f t="shared" si="257"/>
        <v>0</v>
      </c>
      <c r="AT110" s="422">
        <f t="shared" si="258"/>
        <v>0</v>
      </c>
      <c r="AU110" s="422">
        <f t="shared" si="259"/>
        <v>0</v>
      </c>
      <c r="AV110" s="409">
        <f t="shared" si="260"/>
        <v>0</v>
      </c>
      <c r="AW110" s="422">
        <f t="shared" si="261"/>
        <v>0</v>
      </c>
      <c r="AX110" s="422">
        <f t="shared" si="262"/>
        <v>0</v>
      </c>
      <c r="AY110" s="409">
        <f t="shared" si="263"/>
        <v>0</v>
      </c>
      <c r="AZ110" s="422">
        <f t="shared" si="205"/>
        <v>0</v>
      </c>
      <c r="BA110" s="422">
        <f t="shared" si="206"/>
        <v>0</v>
      </c>
      <c r="BB110" s="420">
        <f t="shared" si="235"/>
        <v>0</v>
      </c>
      <c r="BC110" s="413">
        <f t="shared" si="207"/>
        <v>0</v>
      </c>
      <c r="BD110" s="420">
        <f t="shared" si="236"/>
        <v>0</v>
      </c>
      <c r="BE110" s="409">
        <f t="shared" si="208"/>
        <v>0</v>
      </c>
      <c r="BF110" s="420">
        <f t="shared" si="237"/>
        <v>0</v>
      </c>
      <c r="BG110" s="409">
        <f t="shared" si="209"/>
        <v>0</v>
      </c>
      <c r="BH110" s="425" t="str">
        <f t="shared" si="264"/>
        <v/>
      </c>
      <c r="BI110" s="420">
        <f t="shared" si="287"/>
        <v>0</v>
      </c>
      <c r="BJ110" s="420">
        <f t="shared" si="211"/>
        <v>0</v>
      </c>
      <c r="BK110" s="420">
        <f t="shared" si="265"/>
        <v>0</v>
      </c>
      <c r="BL110" s="420">
        <f t="shared" si="266"/>
        <v>0</v>
      </c>
      <c r="BM110" s="413">
        <f t="shared" si="267"/>
        <v>0</v>
      </c>
      <c r="BN110" s="420">
        <f t="shared" si="268"/>
        <v>0</v>
      </c>
      <c r="BO110" s="420">
        <f t="shared" si="269"/>
        <v>0</v>
      </c>
      <c r="BP110" s="413">
        <f t="shared" si="270"/>
        <v>0</v>
      </c>
      <c r="BQ110" s="422">
        <f t="shared" si="271"/>
        <v>0</v>
      </c>
      <c r="BR110" s="422">
        <f t="shared" si="272"/>
        <v>0</v>
      </c>
      <c r="BS110" s="413">
        <f t="shared" si="273"/>
        <v>0</v>
      </c>
      <c r="BT110" s="420">
        <f t="shared" si="212"/>
        <v>0</v>
      </c>
      <c r="BU110" s="413">
        <f t="shared" si="213"/>
        <v>0</v>
      </c>
      <c r="BV110" s="420">
        <f t="shared" si="214"/>
        <v>0</v>
      </c>
      <c r="BW110" s="409">
        <f t="shared" si="215"/>
        <v>0</v>
      </c>
      <c r="BX110" s="420">
        <f t="shared" si="216"/>
        <v>0</v>
      </c>
      <c r="BY110" s="413">
        <f t="shared" si="217"/>
        <v>0</v>
      </c>
      <c r="BZ110" s="32" t="str">
        <f t="shared" si="248"/>
        <v/>
      </c>
      <c r="CA110">
        <f t="shared" si="218"/>
        <v>0</v>
      </c>
      <c r="CB110" s="32">
        <f t="shared" si="249"/>
        <v>0</v>
      </c>
      <c r="CC110">
        <f t="shared" si="274"/>
        <v>0</v>
      </c>
      <c r="CD110">
        <f t="shared" si="275"/>
        <v>0</v>
      </c>
      <c r="CE110">
        <f t="shared" si="276"/>
        <v>0</v>
      </c>
      <c r="CF110" s="29">
        <f t="shared" si="277"/>
        <v>0</v>
      </c>
      <c r="CG110" s="29">
        <f t="shared" si="278"/>
        <v>0</v>
      </c>
      <c r="CH110" s="29">
        <f t="shared" si="219"/>
        <v>0</v>
      </c>
      <c r="CI110" s="29">
        <f t="shared" si="279"/>
        <v>0</v>
      </c>
      <c r="CJ110" s="29">
        <f t="shared" si="280"/>
        <v>0</v>
      </c>
      <c r="CK110" s="458">
        <f t="shared" si="281"/>
        <v>0</v>
      </c>
      <c r="CL110" s="29">
        <f t="shared" si="220"/>
        <v>0</v>
      </c>
      <c r="CM110" s="29">
        <f t="shared" si="282"/>
        <v>0</v>
      </c>
      <c r="CN110" s="458">
        <f t="shared" si="283"/>
        <v>0</v>
      </c>
      <c r="CO110" s="29">
        <f t="shared" si="221"/>
        <v>0</v>
      </c>
      <c r="CP110" s="29">
        <f t="shared" si="284"/>
        <v>0</v>
      </c>
      <c r="CQ110" s="458">
        <f t="shared" si="285"/>
        <v>0</v>
      </c>
      <c r="CR110" s="29">
        <f t="shared" si="222"/>
        <v>0</v>
      </c>
      <c r="CS110" s="29">
        <f t="shared" si="223"/>
        <v>0</v>
      </c>
      <c r="CT110" s="29">
        <f t="shared" si="224"/>
        <v>0</v>
      </c>
      <c r="CU110" s="29">
        <f t="shared" si="225"/>
        <v>0</v>
      </c>
      <c r="CV110" s="458">
        <f t="shared" si="226"/>
        <v>0</v>
      </c>
      <c r="CW110" s="29">
        <f t="shared" si="227"/>
        <v>0</v>
      </c>
      <c r="CX110" s="29">
        <f t="shared" si="228"/>
        <v>0</v>
      </c>
      <c r="CY110" s="458">
        <f t="shared" si="229"/>
        <v>0</v>
      </c>
      <c r="CZ110" s="29">
        <f t="shared" si="230"/>
        <v>0</v>
      </c>
      <c r="DA110" s="29">
        <f t="shared" si="231"/>
        <v>0</v>
      </c>
      <c r="DB110" s="458">
        <f t="shared" si="232"/>
        <v>0</v>
      </c>
      <c r="DC110" s="29">
        <f t="shared" si="233"/>
        <v>0</v>
      </c>
    </row>
    <row r="111" spans="1:107">
      <c r="A111">
        <f t="shared" si="199"/>
        <v>108</v>
      </c>
      <c r="B111" s="33">
        <f t="shared" si="247"/>
        <v>0</v>
      </c>
      <c r="C111" s="357"/>
      <c r="D111" s="40"/>
      <c r="E111" s="48"/>
      <c r="F111" s="1"/>
      <c r="G111" s="208"/>
      <c r="H111" s="184"/>
      <c r="I111" s="184"/>
      <c r="J111" s="306"/>
      <c r="K111" s="184"/>
      <c r="L111" s="184"/>
      <c r="M111" s="201"/>
      <c r="N111" s="184"/>
      <c r="O111" s="184"/>
      <c r="P111" s="358"/>
      <c r="Q111" s="343">
        <f t="shared" si="238"/>
        <v>0</v>
      </c>
      <c r="R111" s="333">
        <f t="shared" si="239"/>
        <v>0</v>
      </c>
      <c r="S111" s="344">
        <f t="shared" si="240"/>
        <v>0</v>
      </c>
      <c r="T111" s="348">
        <f t="shared" si="241"/>
        <v>0</v>
      </c>
      <c r="U111" s="334">
        <f t="shared" si="242"/>
        <v>0</v>
      </c>
      <c r="V111" s="333">
        <f t="shared" si="243"/>
        <v>0</v>
      </c>
      <c r="W111" s="334">
        <f t="shared" si="244"/>
        <v>0</v>
      </c>
      <c r="X111" s="333">
        <f t="shared" si="245"/>
        <v>0</v>
      </c>
      <c r="Y111" s="403">
        <f t="shared" si="246"/>
        <v>0</v>
      </c>
      <c r="Z111" s="451">
        <f>IFERROR(VLOOKUP(C111,list!B$2:C$100,2,),)</f>
        <v>0</v>
      </c>
      <c r="AA111" s="451">
        <f>IFERROR(VLOOKUP(F111,list!G$1:H$60,2,),)</f>
        <v>0</v>
      </c>
      <c r="AB111" s="452">
        <f t="shared" si="200"/>
        <v>0</v>
      </c>
      <c r="AC111" s="453">
        <f t="shared" si="201"/>
        <v>0</v>
      </c>
      <c r="AD111" s="451">
        <f>IFERROR(VLOOKUP(AC111,list!I$2:J$12,2,),)</f>
        <v>0</v>
      </c>
      <c r="AE111" s="452">
        <f t="shared" si="202"/>
        <v>0</v>
      </c>
      <c r="AF111" s="451">
        <f t="shared" si="250"/>
        <v>0</v>
      </c>
      <c r="AG111" s="451">
        <f>IF(COUNTIF($C$4:C111,C111)&gt;1,0,1)</f>
        <v>1</v>
      </c>
      <c r="AH111" s="454">
        <f t="shared" si="234"/>
        <v>0</v>
      </c>
      <c r="AI111" s="451" t="str">
        <f t="shared" si="251"/>
        <v/>
      </c>
      <c r="AJ111" s="455" t="str">
        <f>IFERROR(VLOOKUP(AI111,list!A$1:B$100,2,),"")</f>
        <v/>
      </c>
      <c r="AK111" s="451">
        <f>IF(COUNTIF($AE$4:$AE111,$AE111)&gt;1,0,1)</f>
        <v>0</v>
      </c>
      <c r="AL111" s="451">
        <f t="shared" si="203"/>
        <v>0</v>
      </c>
      <c r="AM111" s="451" t="str">
        <f t="shared" si="252"/>
        <v/>
      </c>
      <c r="AN111" s="417">
        <f t="shared" si="286"/>
        <v>0</v>
      </c>
      <c r="AO111" s="420">
        <f t="shared" si="253"/>
        <v>0</v>
      </c>
      <c r="AP111" s="420">
        <f t="shared" si="254"/>
        <v>0</v>
      </c>
      <c r="AQ111" s="420">
        <f t="shared" si="255"/>
        <v>0</v>
      </c>
      <c r="AR111" s="420">
        <f t="shared" si="256"/>
        <v>0</v>
      </c>
      <c r="AS111" s="409">
        <f t="shared" si="257"/>
        <v>0</v>
      </c>
      <c r="AT111" s="422">
        <f t="shared" si="258"/>
        <v>0</v>
      </c>
      <c r="AU111" s="422">
        <f t="shared" si="259"/>
        <v>0</v>
      </c>
      <c r="AV111" s="409">
        <f t="shared" si="260"/>
        <v>0</v>
      </c>
      <c r="AW111" s="422">
        <f t="shared" si="261"/>
        <v>0</v>
      </c>
      <c r="AX111" s="422">
        <f t="shared" si="262"/>
        <v>0</v>
      </c>
      <c r="AY111" s="409">
        <f t="shared" si="263"/>
        <v>0</v>
      </c>
      <c r="AZ111" s="422">
        <f t="shared" si="205"/>
        <v>0</v>
      </c>
      <c r="BA111" s="422">
        <f t="shared" si="206"/>
        <v>0</v>
      </c>
      <c r="BB111" s="420">
        <f t="shared" si="235"/>
        <v>0</v>
      </c>
      <c r="BC111" s="413">
        <f t="shared" si="207"/>
        <v>0</v>
      </c>
      <c r="BD111" s="420">
        <f t="shared" si="236"/>
        <v>0</v>
      </c>
      <c r="BE111" s="409">
        <f t="shared" si="208"/>
        <v>0</v>
      </c>
      <c r="BF111" s="420">
        <f t="shared" si="237"/>
        <v>0</v>
      </c>
      <c r="BG111" s="409">
        <f t="shared" si="209"/>
        <v>0</v>
      </c>
      <c r="BH111" s="425" t="str">
        <f t="shared" si="264"/>
        <v/>
      </c>
      <c r="BI111" s="420">
        <f t="shared" si="287"/>
        <v>0</v>
      </c>
      <c r="BJ111" s="420">
        <f t="shared" si="211"/>
        <v>0</v>
      </c>
      <c r="BK111" s="420">
        <f t="shared" si="265"/>
        <v>0</v>
      </c>
      <c r="BL111" s="420">
        <f t="shared" si="266"/>
        <v>0</v>
      </c>
      <c r="BM111" s="413">
        <f t="shared" si="267"/>
        <v>0</v>
      </c>
      <c r="BN111" s="420">
        <f t="shared" si="268"/>
        <v>0</v>
      </c>
      <c r="BO111" s="420">
        <f t="shared" si="269"/>
        <v>0</v>
      </c>
      <c r="BP111" s="413">
        <f t="shared" si="270"/>
        <v>0</v>
      </c>
      <c r="BQ111" s="422">
        <f t="shared" si="271"/>
        <v>0</v>
      </c>
      <c r="BR111" s="422">
        <f t="shared" si="272"/>
        <v>0</v>
      </c>
      <c r="BS111" s="413">
        <f t="shared" si="273"/>
        <v>0</v>
      </c>
      <c r="BT111" s="420">
        <f t="shared" si="212"/>
        <v>0</v>
      </c>
      <c r="BU111" s="413">
        <f t="shared" si="213"/>
        <v>0</v>
      </c>
      <c r="BV111" s="420">
        <f t="shared" si="214"/>
        <v>0</v>
      </c>
      <c r="BW111" s="409">
        <f t="shared" si="215"/>
        <v>0</v>
      </c>
      <c r="BX111" s="420">
        <f t="shared" si="216"/>
        <v>0</v>
      </c>
      <c r="BY111" s="413">
        <f t="shared" si="217"/>
        <v>0</v>
      </c>
      <c r="BZ111" s="32" t="str">
        <f t="shared" si="248"/>
        <v/>
      </c>
      <c r="CA111">
        <f t="shared" si="218"/>
        <v>0</v>
      </c>
      <c r="CB111" s="32">
        <f t="shared" si="249"/>
        <v>0</v>
      </c>
      <c r="CC111">
        <f t="shared" si="274"/>
        <v>0</v>
      </c>
      <c r="CD111">
        <f t="shared" si="275"/>
        <v>0</v>
      </c>
      <c r="CE111">
        <f t="shared" si="276"/>
        <v>0</v>
      </c>
      <c r="CF111" s="29">
        <f t="shared" si="277"/>
        <v>0</v>
      </c>
      <c r="CG111" s="29">
        <f t="shared" si="278"/>
        <v>0</v>
      </c>
      <c r="CH111" s="29">
        <f t="shared" si="219"/>
        <v>0</v>
      </c>
      <c r="CI111" s="29">
        <f t="shared" si="279"/>
        <v>0</v>
      </c>
      <c r="CJ111" s="29">
        <f t="shared" si="280"/>
        <v>0</v>
      </c>
      <c r="CK111" s="458">
        <f t="shared" si="281"/>
        <v>0</v>
      </c>
      <c r="CL111" s="29">
        <f t="shared" si="220"/>
        <v>0</v>
      </c>
      <c r="CM111" s="29">
        <f t="shared" si="282"/>
        <v>0</v>
      </c>
      <c r="CN111" s="458">
        <f t="shared" si="283"/>
        <v>0</v>
      </c>
      <c r="CO111" s="29">
        <f t="shared" si="221"/>
        <v>0</v>
      </c>
      <c r="CP111" s="29">
        <f t="shared" si="284"/>
        <v>0</v>
      </c>
      <c r="CQ111" s="458">
        <f t="shared" si="285"/>
        <v>0</v>
      </c>
      <c r="CR111" s="29">
        <f t="shared" si="222"/>
        <v>0</v>
      </c>
      <c r="CS111" s="29">
        <f t="shared" si="223"/>
        <v>0</v>
      </c>
      <c r="CT111" s="29">
        <f t="shared" si="224"/>
        <v>0</v>
      </c>
      <c r="CU111" s="29">
        <f t="shared" si="225"/>
        <v>0</v>
      </c>
      <c r="CV111" s="458">
        <f t="shared" si="226"/>
        <v>0</v>
      </c>
      <c r="CW111" s="29">
        <f t="shared" si="227"/>
        <v>0</v>
      </c>
      <c r="CX111" s="29">
        <f t="shared" si="228"/>
        <v>0</v>
      </c>
      <c r="CY111" s="458">
        <f t="shared" si="229"/>
        <v>0</v>
      </c>
      <c r="CZ111" s="29">
        <f t="shared" si="230"/>
        <v>0</v>
      </c>
      <c r="DA111" s="29">
        <f t="shared" si="231"/>
        <v>0</v>
      </c>
      <c r="DB111" s="458">
        <f t="shared" si="232"/>
        <v>0</v>
      </c>
      <c r="DC111" s="29">
        <f t="shared" si="233"/>
        <v>0</v>
      </c>
    </row>
    <row r="112" spans="1:107">
      <c r="A112">
        <f t="shared" si="199"/>
        <v>109</v>
      </c>
      <c r="B112" s="33">
        <f t="shared" si="247"/>
        <v>0</v>
      </c>
      <c r="C112" s="357"/>
      <c r="D112" s="40"/>
      <c r="E112" s="48"/>
      <c r="F112" s="1"/>
      <c r="G112" s="208"/>
      <c r="H112" s="184"/>
      <c r="I112" s="184"/>
      <c r="J112" s="306"/>
      <c r="K112" s="184"/>
      <c r="L112" s="184"/>
      <c r="M112" s="201"/>
      <c r="N112" s="184"/>
      <c r="O112" s="184"/>
      <c r="P112" s="358"/>
      <c r="Q112" s="343">
        <f t="shared" si="238"/>
        <v>0</v>
      </c>
      <c r="R112" s="333">
        <f t="shared" si="239"/>
        <v>0</v>
      </c>
      <c r="S112" s="344">
        <f t="shared" si="240"/>
        <v>0</v>
      </c>
      <c r="T112" s="348">
        <f t="shared" si="241"/>
        <v>0</v>
      </c>
      <c r="U112" s="334">
        <f t="shared" si="242"/>
        <v>0</v>
      </c>
      <c r="V112" s="333">
        <f t="shared" si="243"/>
        <v>0</v>
      </c>
      <c r="W112" s="334">
        <f t="shared" si="244"/>
        <v>0</v>
      </c>
      <c r="X112" s="333">
        <f t="shared" si="245"/>
        <v>0</v>
      </c>
      <c r="Y112" s="403">
        <f t="shared" si="246"/>
        <v>0</v>
      </c>
      <c r="Z112" s="451">
        <f>IFERROR(VLOOKUP(C112,list!B$2:C$100,2,),)</f>
        <v>0</v>
      </c>
      <c r="AA112" s="451">
        <f>IFERROR(VLOOKUP(F112,list!G$1:H$60,2,),)</f>
        <v>0</v>
      </c>
      <c r="AB112" s="452">
        <f t="shared" si="200"/>
        <v>0</v>
      </c>
      <c r="AC112" s="453">
        <f t="shared" si="201"/>
        <v>0</v>
      </c>
      <c r="AD112" s="451">
        <f>IFERROR(VLOOKUP(AC112,list!I$2:J$12,2,),)</f>
        <v>0</v>
      </c>
      <c r="AE112" s="452">
        <f t="shared" si="202"/>
        <v>0</v>
      </c>
      <c r="AF112" s="451">
        <f t="shared" si="250"/>
        <v>0</v>
      </c>
      <c r="AG112" s="451">
        <f>IF(COUNTIF($C$4:C112,C112)&gt;1,0,1)</f>
        <v>1</v>
      </c>
      <c r="AH112" s="454">
        <f t="shared" si="234"/>
        <v>0</v>
      </c>
      <c r="AI112" s="451" t="str">
        <f t="shared" si="251"/>
        <v/>
      </c>
      <c r="AJ112" s="455" t="str">
        <f>IFERROR(VLOOKUP(AI112,list!A$1:B$100,2,),"")</f>
        <v/>
      </c>
      <c r="AK112" s="451">
        <f>IF(COUNTIF($AE$4:$AE112,$AE112)&gt;1,0,1)</f>
        <v>0</v>
      </c>
      <c r="AL112" s="451">
        <f t="shared" si="203"/>
        <v>0</v>
      </c>
      <c r="AM112" s="451" t="str">
        <f t="shared" si="252"/>
        <v/>
      </c>
      <c r="AN112" s="417">
        <f t="shared" si="286"/>
        <v>0</v>
      </c>
      <c r="AO112" s="420">
        <f t="shared" si="253"/>
        <v>0</v>
      </c>
      <c r="AP112" s="420">
        <f t="shared" si="254"/>
        <v>0</v>
      </c>
      <c r="AQ112" s="420">
        <f t="shared" si="255"/>
        <v>0</v>
      </c>
      <c r="AR112" s="420">
        <f t="shared" si="256"/>
        <v>0</v>
      </c>
      <c r="AS112" s="409">
        <f t="shared" si="257"/>
        <v>0</v>
      </c>
      <c r="AT112" s="422">
        <f t="shared" si="258"/>
        <v>0</v>
      </c>
      <c r="AU112" s="422">
        <f t="shared" si="259"/>
        <v>0</v>
      </c>
      <c r="AV112" s="409">
        <f t="shared" si="260"/>
        <v>0</v>
      </c>
      <c r="AW112" s="422">
        <f t="shared" si="261"/>
        <v>0</v>
      </c>
      <c r="AX112" s="422">
        <f t="shared" si="262"/>
        <v>0</v>
      </c>
      <c r="AY112" s="409">
        <f t="shared" si="263"/>
        <v>0</v>
      </c>
      <c r="AZ112" s="422">
        <f t="shared" si="205"/>
        <v>0</v>
      </c>
      <c r="BA112" s="422">
        <f t="shared" si="206"/>
        <v>0</v>
      </c>
      <c r="BB112" s="420">
        <f t="shared" si="235"/>
        <v>0</v>
      </c>
      <c r="BC112" s="413">
        <f t="shared" si="207"/>
        <v>0</v>
      </c>
      <c r="BD112" s="420">
        <f t="shared" si="236"/>
        <v>0</v>
      </c>
      <c r="BE112" s="409">
        <f t="shared" si="208"/>
        <v>0</v>
      </c>
      <c r="BF112" s="420">
        <f t="shared" si="237"/>
        <v>0</v>
      </c>
      <c r="BG112" s="409">
        <f t="shared" si="209"/>
        <v>0</v>
      </c>
      <c r="BH112" s="425" t="str">
        <f t="shared" si="264"/>
        <v/>
      </c>
      <c r="BI112" s="420">
        <f t="shared" si="287"/>
        <v>0</v>
      </c>
      <c r="BJ112" s="420">
        <f t="shared" si="211"/>
        <v>0</v>
      </c>
      <c r="BK112" s="420">
        <f t="shared" si="265"/>
        <v>0</v>
      </c>
      <c r="BL112" s="420">
        <f t="shared" si="266"/>
        <v>0</v>
      </c>
      <c r="BM112" s="413">
        <f t="shared" si="267"/>
        <v>0</v>
      </c>
      <c r="BN112" s="420">
        <f t="shared" si="268"/>
        <v>0</v>
      </c>
      <c r="BO112" s="420">
        <f t="shared" si="269"/>
        <v>0</v>
      </c>
      <c r="BP112" s="413">
        <f t="shared" si="270"/>
        <v>0</v>
      </c>
      <c r="BQ112" s="422">
        <f t="shared" si="271"/>
        <v>0</v>
      </c>
      <c r="BR112" s="422">
        <f t="shared" si="272"/>
        <v>0</v>
      </c>
      <c r="BS112" s="413">
        <f t="shared" si="273"/>
        <v>0</v>
      </c>
      <c r="BT112" s="420">
        <f t="shared" si="212"/>
        <v>0</v>
      </c>
      <c r="BU112" s="413">
        <f t="shared" si="213"/>
        <v>0</v>
      </c>
      <c r="BV112" s="420">
        <f t="shared" si="214"/>
        <v>0</v>
      </c>
      <c r="BW112" s="409">
        <f t="shared" si="215"/>
        <v>0</v>
      </c>
      <c r="BX112" s="420">
        <f t="shared" si="216"/>
        <v>0</v>
      </c>
      <c r="BY112" s="413">
        <f t="shared" si="217"/>
        <v>0</v>
      </c>
      <c r="BZ112" s="32" t="str">
        <f t="shared" si="248"/>
        <v/>
      </c>
      <c r="CA112">
        <f t="shared" si="218"/>
        <v>0</v>
      </c>
      <c r="CB112" s="32">
        <f t="shared" si="249"/>
        <v>0</v>
      </c>
      <c r="CC112">
        <f t="shared" si="274"/>
        <v>0</v>
      </c>
      <c r="CD112">
        <f t="shared" si="275"/>
        <v>0</v>
      </c>
      <c r="CE112">
        <f t="shared" si="276"/>
        <v>0</v>
      </c>
      <c r="CF112" s="29">
        <f t="shared" si="277"/>
        <v>0</v>
      </c>
      <c r="CG112" s="29">
        <f t="shared" si="278"/>
        <v>0</v>
      </c>
      <c r="CH112" s="29">
        <f t="shared" si="219"/>
        <v>0</v>
      </c>
      <c r="CI112" s="29">
        <f t="shared" si="279"/>
        <v>0</v>
      </c>
      <c r="CJ112" s="29">
        <f t="shared" si="280"/>
        <v>0</v>
      </c>
      <c r="CK112" s="458">
        <f t="shared" si="281"/>
        <v>0</v>
      </c>
      <c r="CL112" s="29">
        <f t="shared" si="220"/>
        <v>0</v>
      </c>
      <c r="CM112" s="29">
        <f t="shared" si="282"/>
        <v>0</v>
      </c>
      <c r="CN112" s="458">
        <f t="shared" si="283"/>
        <v>0</v>
      </c>
      <c r="CO112" s="29">
        <f t="shared" si="221"/>
        <v>0</v>
      </c>
      <c r="CP112" s="29">
        <f t="shared" si="284"/>
        <v>0</v>
      </c>
      <c r="CQ112" s="458">
        <f t="shared" si="285"/>
        <v>0</v>
      </c>
      <c r="CR112" s="29">
        <f t="shared" si="222"/>
        <v>0</v>
      </c>
      <c r="CS112" s="29">
        <f t="shared" si="223"/>
        <v>0</v>
      </c>
      <c r="CT112" s="29">
        <f t="shared" si="224"/>
        <v>0</v>
      </c>
      <c r="CU112" s="29">
        <f t="shared" si="225"/>
        <v>0</v>
      </c>
      <c r="CV112" s="458">
        <f t="shared" si="226"/>
        <v>0</v>
      </c>
      <c r="CW112" s="29">
        <f t="shared" si="227"/>
        <v>0</v>
      </c>
      <c r="CX112" s="29">
        <f t="shared" si="228"/>
        <v>0</v>
      </c>
      <c r="CY112" s="458">
        <f t="shared" si="229"/>
        <v>0</v>
      </c>
      <c r="CZ112" s="29">
        <f t="shared" si="230"/>
        <v>0</v>
      </c>
      <c r="DA112" s="29">
        <f t="shared" si="231"/>
        <v>0</v>
      </c>
      <c r="DB112" s="458">
        <f t="shared" si="232"/>
        <v>0</v>
      </c>
      <c r="DC112" s="29">
        <f t="shared" si="233"/>
        <v>0</v>
      </c>
    </row>
    <row r="113" spans="1:107">
      <c r="A113">
        <f t="shared" si="199"/>
        <v>110</v>
      </c>
      <c r="B113" s="33">
        <f t="shared" si="247"/>
        <v>0</v>
      </c>
      <c r="C113" s="357"/>
      <c r="D113" s="40"/>
      <c r="E113" s="48"/>
      <c r="F113" s="1"/>
      <c r="G113" s="208"/>
      <c r="H113" s="184"/>
      <c r="I113" s="184"/>
      <c r="J113" s="306"/>
      <c r="K113" s="184"/>
      <c r="L113" s="184"/>
      <c r="M113" s="201"/>
      <c r="N113" s="184"/>
      <c r="O113" s="184"/>
      <c r="P113" s="358"/>
      <c r="Q113" s="343">
        <f t="shared" si="238"/>
        <v>0</v>
      </c>
      <c r="R113" s="333">
        <f t="shared" si="239"/>
        <v>0</v>
      </c>
      <c r="S113" s="344">
        <f t="shared" si="240"/>
        <v>0</v>
      </c>
      <c r="T113" s="348">
        <f t="shared" si="241"/>
        <v>0</v>
      </c>
      <c r="U113" s="334">
        <f t="shared" si="242"/>
        <v>0</v>
      </c>
      <c r="V113" s="333">
        <f t="shared" si="243"/>
        <v>0</v>
      </c>
      <c r="W113" s="334">
        <f t="shared" si="244"/>
        <v>0</v>
      </c>
      <c r="X113" s="333">
        <f t="shared" si="245"/>
        <v>0</v>
      </c>
      <c r="Y113" s="403">
        <f t="shared" si="246"/>
        <v>0</v>
      </c>
      <c r="Z113" s="451">
        <f>IFERROR(VLOOKUP(C113,list!B$2:C$100,2,),)</f>
        <v>0</v>
      </c>
      <c r="AA113" s="451">
        <f>IFERROR(VLOOKUP(F113,list!G$1:H$60,2,),)</f>
        <v>0</v>
      </c>
      <c r="AB113" s="452">
        <f t="shared" si="200"/>
        <v>0</v>
      </c>
      <c r="AC113" s="453">
        <f t="shared" si="201"/>
        <v>0</v>
      </c>
      <c r="AD113" s="451">
        <f>IFERROR(VLOOKUP(AC113,list!I$2:J$12,2,),)</f>
        <v>0</v>
      </c>
      <c r="AE113" s="452">
        <f t="shared" si="202"/>
        <v>0</v>
      </c>
      <c r="AF113" s="451">
        <f t="shared" si="250"/>
        <v>0</v>
      </c>
      <c r="AG113" s="451">
        <f>IF(COUNTIF($C$4:C113,C113)&gt;1,0,1)</f>
        <v>1</v>
      </c>
      <c r="AH113" s="454">
        <f t="shared" si="234"/>
        <v>0</v>
      </c>
      <c r="AI113" s="451" t="str">
        <f t="shared" si="251"/>
        <v/>
      </c>
      <c r="AJ113" s="455" t="str">
        <f>IFERROR(VLOOKUP(AI113,list!A$1:B$100,2,),"")</f>
        <v/>
      </c>
      <c r="AK113" s="451">
        <f>IF(COUNTIF($AE$4:$AE113,$AE113)&gt;1,0,1)</f>
        <v>0</v>
      </c>
      <c r="AL113" s="451">
        <f t="shared" si="203"/>
        <v>0</v>
      </c>
      <c r="AM113" s="451" t="str">
        <f t="shared" si="252"/>
        <v/>
      </c>
      <c r="AN113" s="417">
        <f t="shared" si="286"/>
        <v>0</v>
      </c>
      <c r="AO113" s="420">
        <f t="shared" si="253"/>
        <v>0</v>
      </c>
      <c r="AP113" s="420">
        <f t="shared" si="254"/>
        <v>0</v>
      </c>
      <c r="AQ113" s="420">
        <f t="shared" si="255"/>
        <v>0</v>
      </c>
      <c r="AR113" s="420">
        <f t="shared" si="256"/>
        <v>0</v>
      </c>
      <c r="AS113" s="409">
        <f t="shared" si="257"/>
        <v>0</v>
      </c>
      <c r="AT113" s="422">
        <f t="shared" si="258"/>
        <v>0</v>
      </c>
      <c r="AU113" s="422">
        <f t="shared" si="259"/>
        <v>0</v>
      </c>
      <c r="AV113" s="409">
        <f t="shared" si="260"/>
        <v>0</v>
      </c>
      <c r="AW113" s="422">
        <f t="shared" si="261"/>
        <v>0</v>
      </c>
      <c r="AX113" s="422">
        <f t="shared" si="262"/>
        <v>0</v>
      </c>
      <c r="AY113" s="409">
        <f t="shared" si="263"/>
        <v>0</v>
      </c>
      <c r="AZ113" s="422">
        <f t="shared" si="205"/>
        <v>0</v>
      </c>
      <c r="BA113" s="422">
        <f t="shared" si="206"/>
        <v>0</v>
      </c>
      <c r="BB113" s="420">
        <f t="shared" si="235"/>
        <v>0</v>
      </c>
      <c r="BC113" s="413">
        <f t="shared" si="207"/>
        <v>0</v>
      </c>
      <c r="BD113" s="420">
        <f t="shared" si="236"/>
        <v>0</v>
      </c>
      <c r="BE113" s="409">
        <f t="shared" si="208"/>
        <v>0</v>
      </c>
      <c r="BF113" s="420">
        <f t="shared" si="237"/>
        <v>0</v>
      </c>
      <c r="BG113" s="409">
        <f t="shared" si="209"/>
        <v>0</v>
      </c>
      <c r="BH113" s="425" t="str">
        <f t="shared" si="264"/>
        <v/>
      </c>
      <c r="BI113" s="420">
        <f t="shared" si="287"/>
        <v>0</v>
      </c>
      <c r="BJ113" s="420">
        <f t="shared" si="211"/>
        <v>0</v>
      </c>
      <c r="BK113" s="420">
        <f t="shared" si="265"/>
        <v>0</v>
      </c>
      <c r="BL113" s="420">
        <f t="shared" si="266"/>
        <v>0</v>
      </c>
      <c r="BM113" s="413">
        <f t="shared" si="267"/>
        <v>0</v>
      </c>
      <c r="BN113" s="420">
        <f t="shared" si="268"/>
        <v>0</v>
      </c>
      <c r="BO113" s="420">
        <f t="shared" si="269"/>
        <v>0</v>
      </c>
      <c r="BP113" s="413">
        <f t="shared" si="270"/>
        <v>0</v>
      </c>
      <c r="BQ113" s="422">
        <f t="shared" si="271"/>
        <v>0</v>
      </c>
      <c r="BR113" s="422">
        <f t="shared" si="272"/>
        <v>0</v>
      </c>
      <c r="BS113" s="413">
        <f t="shared" si="273"/>
        <v>0</v>
      </c>
      <c r="BT113" s="420">
        <f t="shared" si="212"/>
        <v>0</v>
      </c>
      <c r="BU113" s="413">
        <f t="shared" si="213"/>
        <v>0</v>
      </c>
      <c r="BV113" s="420">
        <f t="shared" si="214"/>
        <v>0</v>
      </c>
      <c r="BW113" s="409">
        <f t="shared" si="215"/>
        <v>0</v>
      </c>
      <c r="BX113" s="420">
        <f t="shared" si="216"/>
        <v>0</v>
      </c>
      <c r="BY113" s="413">
        <f t="shared" si="217"/>
        <v>0</v>
      </c>
      <c r="BZ113" s="32" t="str">
        <f t="shared" si="248"/>
        <v/>
      </c>
      <c r="CA113">
        <f t="shared" si="218"/>
        <v>0</v>
      </c>
      <c r="CB113" s="32">
        <f t="shared" si="249"/>
        <v>0</v>
      </c>
      <c r="CC113">
        <f t="shared" si="274"/>
        <v>0</v>
      </c>
      <c r="CD113">
        <f t="shared" si="275"/>
        <v>0</v>
      </c>
      <c r="CE113">
        <f t="shared" si="276"/>
        <v>0</v>
      </c>
      <c r="CF113" s="29">
        <f t="shared" si="277"/>
        <v>0</v>
      </c>
      <c r="CG113" s="29">
        <f t="shared" si="278"/>
        <v>0</v>
      </c>
      <c r="CH113" s="29">
        <f t="shared" si="219"/>
        <v>0</v>
      </c>
      <c r="CI113" s="29">
        <f t="shared" si="279"/>
        <v>0</v>
      </c>
      <c r="CJ113" s="29">
        <f t="shared" si="280"/>
        <v>0</v>
      </c>
      <c r="CK113" s="458">
        <f t="shared" si="281"/>
        <v>0</v>
      </c>
      <c r="CL113" s="29">
        <f t="shared" si="220"/>
        <v>0</v>
      </c>
      <c r="CM113" s="29">
        <f t="shared" si="282"/>
        <v>0</v>
      </c>
      <c r="CN113" s="458">
        <f t="shared" si="283"/>
        <v>0</v>
      </c>
      <c r="CO113" s="29">
        <f t="shared" si="221"/>
        <v>0</v>
      </c>
      <c r="CP113" s="29">
        <f t="shared" si="284"/>
        <v>0</v>
      </c>
      <c r="CQ113" s="458">
        <f t="shared" si="285"/>
        <v>0</v>
      </c>
      <c r="CR113" s="29">
        <f t="shared" si="222"/>
        <v>0</v>
      </c>
      <c r="CS113" s="29">
        <f t="shared" si="223"/>
        <v>0</v>
      </c>
      <c r="CT113" s="29">
        <f t="shared" si="224"/>
        <v>0</v>
      </c>
      <c r="CU113" s="29">
        <f t="shared" si="225"/>
        <v>0</v>
      </c>
      <c r="CV113" s="458">
        <f t="shared" si="226"/>
        <v>0</v>
      </c>
      <c r="CW113" s="29">
        <f t="shared" si="227"/>
        <v>0</v>
      </c>
      <c r="CX113" s="29">
        <f t="shared" si="228"/>
        <v>0</v>
      </c>
      <c r="CY113" s="458">
        <f t="shared" si="229"/>
        <v>0</v>
      </c>
      <c r="CZ113" s="29">
        <f t="shared" si="230"/>
        <v>0</v>
      </c>
      <c r="DA113" s="29">
        <f t="shared" si="231"/>
        <v>0</v>
      </c>
      <c r="DB113" s="458">
        <f t="shared" si="232"/>
        <v>0</v>
      </c>
      <c r="DC113" s="29">
        <f t="shared" si="233"/>
        <v>0</v>
      </c>
    </row>
    <row r="114" spans="1:107">
      <c r="A114">
        <f t="shared" si="199"/>
        <v>111</v>
      </c>
      <c r="B114" s="33">
        <f t="shared" ref="B114:B145" si="288">IFERROR(VALUE(Z114&amp;AE114&amp;AA114),)</f>
        <v>0</v>
      </c>
      <c r="C114" s="357"/>
      <c r="D114" s="40"/>
      <c r="E114" s="48"/>
      <c r="F114" s="1"/>
      <c r="G114" s="208"/>
      <c r="H114" s="184"/>
      <c r="I114" s="184"/>
      <c r="J114" s="306"/>
      <c r="K114" s="184"/>
      <c r="L114" s="184"/>
      <c r="M114" s="201"/>
      <c r="N114" s="184"/>
      <c r="O114" s="184"/>
      <c r="P114" s="358"/>
      <c r="Q114" s="343">
        <f t="shared" si="238"/>
        <v>0</v>
      </c>
      <c r="R114" s="333">
        <f t="shared" si="239"/>
        <v>0</v>
      </c>
      <c r="S114" s="344">
        <f t="shared" si="240"/>
        <v>0</v>
      </c>
      <c r="T114" s="348">
        <f t="shared" si="241"/>
        <v>0</v>
      </c>
      <c r="U114" s="334">
        <f t="shared" si="242"/>
        <v>0</v>
      </c>
      <c r="V114" s="333">
        <f t="shared" si="243"/>
        <v>0</v>
      </c>
      <c r="W114" s="334">
        <f t="shared" si="244"/>
        <v>0</v>
      </c>
      <c r="X114" s="333">
        <f t="shared" si="245"/>
        <v>0</v>
      </c>
      <c r="Y114" s="403">
        <f t="shared" si="246"/>
        <v>0</v>
      </c>
      <c r="Z114" s="451">
        <f>IFERROR(VLOOKUP(C114,list!B$2:C$100,2,),)</f>
        <v>0</v>
      </c>
      <c r="AA114" s="451">
        <f>IFERROR(VLOOKUP(F114,list!G$1:H$60,2,),)</f>
        <v>0</v>
      </c>
      <c r="AB114" s="452">
        <f t="shared" si="200"/>
        <v>0</v>
      </c>
      <c r="AC114" s="453">
        <f t="shared" si="201"/>
        <v>0</v>
      </c>
      <c r="AD114" s="451">
        <f>IFERROR(VLOOKUP(AC114,list!I$2:J$12,2,),)</f>
        <v>0</v>
      </c>
      <c r="AE114" s="452">
        <f t="shared" si="202"/>
        <v>0</v>
      </c>
      <c r="AF114" s="451">
        <f t="shared" si="250"/>
        <v>0</v>
      </c>
      <c r="AG114" s="451">
        <f>IF(COUNTIF($C$4:C114,C114)&gt;1,0,1)</f>
        <v>1</v>
      </c>
      <c r="AH114" s="454">
        <f t="shared" si="234"/>
        <v>0</v>
      </c>
      <c r="AI114" s="451" t="str">
        <f t="shared" si="251"/>
        <v/>
      </c>
      <c r="AJ114" s="455" t="str">
        <f>IFERROR(VLOOKUP(AI114,list!A$1:B$100,2,),"")</f>
        <v/>
      </c>
      <c r="AK114" s="451">
        <f>IF(COUNTIF($AE$4:$AE114,$AE114)&gt;1,0,1)</f>
        <v>0</v>
      </c>
      <c r="AL114" s="451">
        <f t="shared" si="203"/>
        <v>0</v>
      </c>
      <c r="AM114" s="451" t="str">
        <f t="shared" si="252"/>
        <v/>
      </c>
      <c r="AN114" s="417">
        <f t="shared" si="286"/>
        <v>0</v>
      </c>
      <c r="AO114" s="420">
        <f t="shared" si="253"/>
        <v>0</v>
      </c>
      <c r="AP114" s="420">
        <f t="shared" si="254"/>
        <v>0</v>
      </c>
      <c r="AQ114" s="420">
        <f t="shared" si="255"/>
        <v>0</v>
      </c>
      <c r="AR114" s="420">
        <f t="shared" si="256"/>
        <v>0</v>
      </c>
      <c r="AS114" s="409">
        <f t="shared" si="257"/>
        <v>0</v>
      </c>
      <c r="AT114" s="422">
        <f t="shared" si="258"/>
        <v>0</v>
      </c>
      <c r="AU114" s="422">
        <f t="shared" si="259"/>
        <v>0</v>
      </c>
      <c r="AV114" s="409">
        <f t="shared" si="260"/>
        <v>0</v>
      </c>
      <c r="AW114" s="422">
        <f t="shared" si="261"/>
        <v>0</v>
      </c>
      <c r="AX114" s="422">
        <f t="shared" si="262"/>
        <v>0</v>
      </c>
      <c r="AY114" s="409">
        <f t="shared" si="263"/>
        <v>0</v>
      </c>
      <c r="AZ114" s="422">
        <f t="shared" si="205"/>
        <v>0</v>
      </c>
      <c r="BA114" s="422">
        <f t="shared" si="206"/>
        <v>0</v>
      </c>
      <c r="BB114" s="420">
        <f t="shared" si="235"/>
        <v>0</v>
      </c>
      <c r="BC114" s="413">
        <f t="shared" si="207"/>
        <v>0</v>
      </c>
      <c r="BD114" s="420">
        <f t="shared" si="236"/>
        <v>0</v>
      </c>
      <c r="BE114" s="409">
        <f t="shared" si="208"/>
        <v>0</v>
      </c>
      <c r="BF114" s="420">
        <f t="shared" si="237"/>
        <v>0</v>
      </c>
      <c r="BG114" s="409">
        <f t="shared" si="209"/>
        <v>0</v>
      </c>
      <c r="BH114" s="425" t="str">
        <f t="shared" si="264"/>
        <v/>
      </c>
      <c r="BI114" s="420">
        <f t="shared" si="287"/>
        <v>0</v>
      </c>
      <c r="BJ114" s="420">
        <f t="shared" si="211"/>
        <v>0</v>
      </c>
      <c r="BK114" s="420">
        <f t="shared" si="265"/>
        <v>0</v>
      </c>
      <c r="BL114" s="420">
        <f t="shared" si="266"/>
        <v>0</v>
      </c>
      <c r="BM114" s="413">
        <f t="shared" si="267"/>
        <v>0</v>
      </c>
      <c r="BN114" s="420">
        <f t="shared" si="268"/>
        <v>0</v>
      </c>
      <c r="BO114" s="420">
        <f t="shared" si="269"/>
        <v>0</v>
      </c>
      <c r="BP114" s="413">
        <f t="shared" si="270"/>
        <v>0</v>
      </c>
      <c r="BQ114" s="422">
        <f t="shared" si="271"/>
        <v>0</v>
      </c>
      <c r="BR114" s="422">
        <f t="shared" si="272"/>
        <v>0</v>
      </c>
      <c r="BS114" s="413">
        <f t="shared" si="273"/>
        <v>0</v>
      </c>
      <c r="BT114" s="420">
        <f t="shared" si="212"/>
        <v>0</v>
      </c>
      <c r="BU114" s="413">
        <f t="shared" si="213"/>
        <v>0</v>
      </c>
      <c r="BV114" s="420">
        <f t="shared" si="214"/>
        <v>0</v>
      </c>
      <c r="BW114" s="409">
        <f t="shared" si="215"/>
        <v>0</v>
      </c>
      <c r="BX114" s="420">
        <f t="shared" si="216"/>
        <v>0</v>
      </c>
      <c r="BY114" s="413">
        <f t="shared" si="217"/>
        <v>0</v>
      </c>
      <c r="BZ114" s="32" t="str">
        <f t="shared" si="248"/>
        <v/>
      </c>
      <c r="CA114">
        <f t="shared" si="218"/>
        <v>0</v>
      </c>
      <c r="CB114" s="32">
        <f t="shared" si="249"/>
        <v>0</v>
      </c>
      <c r="CC114">
        <f t="shared" si="274"/>
        <v>0</v>
      </c>
      <c r="CD114">
        <f t="shared" si="275"/>
        <v>0</v>
      </c>
      <c r="CE114">
        <f t="shared" si="276"/>
        <v>0</v>
      </c>
      <c r="CF114" s="29">
        <f t="shared" si="277"/>
        <v>0</v>
      </c>
      <c r="CG114" s="29">
        <f t="shared" si="278"/>
        <v>0</v>
      </c>
      <c r="CH114" s="29">
        <f t="shared" si="219"/>
        <v>0</v>
      </c>
      <c r="CI114" s="29">
        <f t="shared" si="279"/>
        <v>0</v>
      </c>
      <c r="CJ114" s="29">
        <f t="shared" si="280"/>
        <v>0</v>
      </c>
      <c r="CK114" s="458">
        <f t="shared" si="281"/>
        <v>0</v>
      </c>
      <c r="CL114" s="29">
        <f t="shared" si="220"/>
        <v>0</v>
      </c>
      <c r="CM114" s="29">
        <f t="shared" si="282"/>
        <v>0</v>
      </c>
      <c r="CN114" s="458">
        <f t="shared" si="283"/>
        <v>0</v>
      </c>
      <c r="CO114" s="29">
        <f t="shared" si="221"/>
        <v>0</v>
      </c>
      <c r="CP114" s="29">
        <f t="shared" si="284"/>
        <v>0</v>
      </c>
      <c r="CQ114" s="458">
        <f t="shared" si="285"/>
        <v>0</v>
      </c>
      <c r="CR114" s="29">
        <f t="shared" si="222"/>
        <v>0</v>
      </c>
      <c r="CS114" s="29">
        <f t="shared" si="223"/>
        <v>0</v>
      </c>
      <c r="CT114" s="29">
        <f t="shared" si="224"/>
        <v>0</v>
      </c>
      <c r="CU114" s="29">
        <f t="shared" si="225"/>
        <v>0</v>
      </c>
      <c r="CV114" s="458">
        <f t="shared" si="226"/>
        <v>0</v>
      </c>
      <c r="CW114" s="29">
        <f t="shared" si="227"/>
        <v>0</v>
      </c>
      <c r="CX114" s="29">
        <f t="shared" si="228"/>
        <v>0</v>
      </c>
      <c r="CY114" s="458">
        <f t="shared" si="229"/>
        <v>0</v>
      </c>
      <c r="CZ114" s="29">
        <f t="shared" si="230"/>
        <v>0</v>
      </c>
      <c r="DA114" s="29">
        <f t="shared" si="231"/>
        <v>0</v>
      </c>
      <c r="DB114" s="458">
        <f t="shared" si="232"/>
        <v>0</v>
      </c>
      <c r="DC114" s="29">
        <f t="shared" si="233"/>
        <v>0</v>
      </c>
    </row>
    <row r="115" spans="1:107">
      <c r="A115">
        <f t="shared" si="199"/>
        <v>112</v>
      </c>
      <c r="B115" s="33">
        <f t="shared" si="288"/>
        <v>0</v>
      </c>
      <c r="C115" s="357"/>
      <c r="D115" s="40"/>
      <c r="E115" s="48"/>
      <c r="F115" s="1"/>
      <c r="G115" s="208"/>
      <c r="H115" s="184"/>
      <c r="I115" s="184"/>
      <c r="J115" s="306"/>
      <c r="K115" s="184"/>
      <c r="L115" s="184"/>
      <c r="M115" s="201"/>
      <c r="N115" s="184"/>
      <c r="O115" s="184"/>
      <c r="P115" s="358"/>
      <c r="Q115" s="343">
        <f t="shared" si="238"/>
        <v>0</v>
      </c>
      <c r="R115" s="333">
        <f t="shared" si="239"/>
        <v>0</v>
      </c>
      <c r="S115" s="344">
        <f t="shared" si="240"/>
        <v>0</v>
      </c>
      <c r="T115" s="348">
        <f t="shared" si="241"/>
        <v>0</v>
      </c>
      <c r="U115" s="334">
        <f t="shared" si="242"/>
        <v>0</v>
      </c>
      <c r="V115" s="333">
        <f t="shared" si="243"/>
        <v>0</v>
      </c>
      <c r="W115" s="334">
        <f t="shared" si="244"/>
        <v>0</v>
      </c>
      <c r="X115" s="333">
        <f t="shared" si="245"/>
        <v>0</v>
      </c>
      <c r="Y115" s="403">
        <f t="shared" si="246"/>
        <v>0</v>
      </c>
      <c r="Z115" s="451">
        <f>IFERROR(VLOOKUP(C115,list!B$2:C$100,2,),)</f>
        <v>0</v>
      </c>
      <c r="AA115" s="451">
        <f>IFERROR(VLOOKUP(F115,list!G$1:H$60,2,),)</f>
        <v>0</v>
      </c>
      <c r="AB115" s="452">
        <f t="shared" si="200"/>
        <v>0</v>
      </c>
      <c r="AC115" s="453">
        <f t="shared" si="201"/>
        <v>0</v>
      </c>
      <c r="AD115" s="451">
        <f>IFERROR(VLOOKUP(AC115,list!I$2:J$12,2,),)</f>
        <v>0</v>
      </c>
      <c r="AE115" s="452">
        <f t="shared" si="202"/>
        <v>0</v>
      </c>
      <c r="AF115" s="451">
        <f t="shared" si="250"/>
        <v>0</v>
      </c>
      <c r="AG115" s="451">
        <f>IF(COUNTIF($C$4:C115,C115)&gt;1,0,1)</f>
        <v>1</v>
      </c>
      <c r="AH115" s="454">
        <f t="shared" si="234"/>
        <v>0</v>
      </c>
      <c r="AI115" s="451" t="str">
        <f t="shared" si="251"/>
        <v/>
      </c>
      <c r="AJ115" s="455" t="str">
        <f>IFERROR(VLOOKUP(AI115,list!A$1:B$100,2,),"")</f>
        <v/>
      </c>
      <c r="AK115" s="451">
        <f>IF(COUNTIF($AE$4:$AE115,$AE115)&gt;1,0,1)</f>
        <v>0</v>
      </c>
      <c r="AL115" s="451">
        <f t="shared" si="203"/>
        <v>0</v>
      </c>
      <c r="AM115" s="451" t="str">
        <f t="shared" si="252"/>
        <v/>
      </c>
      <c r="AN115" s="417">
        <f t="shared" si="286"/>
        <v>0</v>
      </c>
      <c r="AO115" s="420">
        <f t="shared" si="253"/>
        <v>0</v>
      </c>
      <c r="AP115" s="420">
        <f t="shared" si="254"/>
        <v>0</v>
      </c>
      <c r="AQ115" s="420">
        <f t="shared" si="255"/>
        <v>0</v>
      </c>
      <c r="AR115" s="420">
        <f t="shared" si="256"/>
        <v>0</v>
      </c>
      <c r="AS115" s="409">
        <f t="shared" si="257"/>
        <v>0</v>
      </c>
      <c r="AT115" s="422">
        <f t="shared" si="258"/>
        <v>0</v>
      </c>
      <c r="AU115" s="422">
        <f t="shared" si="259"/>
        <v>0</v>
      </c>
      <c r="AV115" s="409">
        <f t="shared" si="260"/>
        <v>0</v>
      </c>
      <c r="AW115" s="422">
        <f t="shared" si="261"/>
        <v>0</v>
      </c>
      <c r="AX115" s="422">
        <f t="shared" si="262"/>
        <v>0</v>
      </c>
      <c r="AY115" s="409">
        <f t="shared" si="263"/>
        <v>0</v>
      </c>
      <c r="AZ115" s="422">
        <f t="shared" si="205"/>
        <v>0</v>
      </c>
      <c r="BA115" s="422">
        <f t="shared" si="206"/>
        <v>0</v>
      </c>
      <c r="BB115" s="420">
        <f t="shared" si="235"/>
        <v>0</v>
      </c>
      <c r="BC115" s="413">
        <f t="shared" si="207"/>
        <v>0</v>
      </c>
      <c r="BD115" s="420">
        <f t="shared" si="236"/>
        <v>0</v>
      </c>
      <c r="BE115" s="409">
        <f t="shared" si="208"/>
        <v>0</v>
      </c>
      <c r="BF115" s="420">
        <f t="shared" si="237"/>
        <v>0</v>
      </c>
      <c r="BG115" s="409">
        <f t="shared" si="209"/>
        <v>0</v>
      </c>
      <c r="BH115" s="425" t="str">
        <f t="shared" si="264"/>
        <v/>
      </c>
      <c r="BI115" s="420">
        <f t="shared" si="287"/>
        <v>0</v>
      </c>
      <c r="BJ115" s="420">
        <f t="shared" si="211"/>
        <v>0</v>
      </c>
      <c r="BK115" s="420">
        <f t="shared" si="265"/>
        <v>0</v>
      </c>
      <c r="BL115" s="420">
        <f t="shared" si="266"/>
        <v>0</v>
      </c>
      <c r="BM115" s="413">
        <f t="shared" si="267"/>
        <v>0</v>
      </c>
      <c r="BN115" s="420">
        <f t="shared" si="268"/>
        <v>0</v>
      </c>
      <c r="BO115" s="420">
        <f t="shared" si="269"/>
        <v>0</v>
      </c>
      <c r="BP115" s="413">
        <f t="shared" si="270"/>
        <v>0</v>
      </c>
      <c r="BQ115" s="422">
        <f t="shared" si="271"/>
        <v>0</v>
      </c>
      <c r="BR115" s="422">
        <f t="shared" si="272"/>
        <v>0</v>
      </c>
      <c r="BS115" s="413">
        <f t="shared" si="273"/>
        <v>0</v>
      </c>
      <c r="BT115" s="420">
        <f t="shared" si="212"/>
        <v>0</v>
      </c>
      <c r="BU115" s="413">
        <f t="shared" si="213"/>
        <v>0</v>
      </c>
      <c r="BV115" s="420">
        <f t="shared" si="214"/>
        <v>0</v>
      </c>
      <c r="BW115" s="409">
        <f t="shared" si="215"/>
        <v>0</v>
      </c>
      <c r="BX115" s="420">
        <f t="shared" si="216"/>
        <v>0</v>
      </c>
      <c r="BY115" s="413">
        <f t="shared" si="217"/>
        <v>0</v>
      </c>
      <c r="BZ115" s="32" t="str">
        <f t="shared" si="248"/>
        <v/>
      </c>
      <c r="CA115">
        <f t="shared" si="218"/>
        <v>0</v>
      </c>
      <c r="CB115" s="32">
        <f t="shared" si="249"/>
        <v>0</v>
      </c>
      <c r="CC115">
        <f t="shared" si="274"/>
        <v>0</v>
      </c>
      <c r="CD115">
        <f t="shared" si="275"/>
        <v>0</v>
      </c>
      <c r="CE115">
        <f t="shared" si="276"/>
        <v>0</v>
      </c>
      <c r="CF115" s="29">
        <f t="shared" si="277"/>
        <v>0</v>
      </c>
      <c r="CG115" s="29">
        <f t="shared" si="278"/>
        <v>0</v>
      </c>
      <c r="CH115" s="29">
        <f t="shared" si="219"/>
        <v>0</v>
      </c>
      <c r="CI115" s="29">
        <f t="shared" si="279"/>
        <v>0</v>
      </c>
      <c r="CJ115" s="29">
        <f t="shared" si="280"/>
        <v>0</v>
      </c>
      <c r="CK115" s="458">
        <f t="shared" si="281"/>
        <v>0</v>
      </c>
      <c r="CL115" s="29">
        <f t="shared" si="220"/>
        <v>0</v>
      </c>
      <c r="CM115" s="29">
        <f t="shared" si="282"/>
        <v>0</v>
      </c>
      <c r="CN115" s="458">
        <f t="shared" si="283"/>
        <v>0</v>
      </c>
      <c r="CO115" s="29">
        <f t="shared" si="221"/>
        <v>0</v>
      </c>
      <c r="CP115" s="29">
        <f t="shared" si="284"/>
        <v>0</v>
      </c>
      <c r="CQ115" s="458">
        <f t="shared" si="285"/>
        <v>0</v>
      </c>
      <c r="CR115" s="29">
        <f t="shared" si="222"/>
        <v>0</v>
      </c>
      <c r="CS115" s="29">
        <f t="shared" si="223"/>
        <v>0</v>
      </c>
      <c r="CT115" s="29">
        <f t="shared" si="224"/>
        <v>0</v>
      </c>
      <c r="CU115" s="29">
        <f t="shared" si="225"/>
        <v>0</v>
      </c>
      <c r="CV115" s="458">
        <f t="shared" si="226"/>
        <v>0</v>
      </c>
      <c r="CW115" s="29">
        <f t="shared" si="227"/>
        <v>0</v>
      </c>
      <c r="CX115" s="29">
        <f t="shared" si="228"/>
        <v>0</v>
      </c>
      <c r="CY115" s="458">
        <f t="shared" si="229"/>
        <v>0</v>
      </c>
      <c r="CZ115" s="29">
        <f t="shared" si="230"/>
        <v>0</v>
      </c>
      <c r="DA115" s="29">
        <f t="shared" si="231"/>
        <v>0</v>
      </c>
      <c r="DB115" s="458">
        <f t="shared" si="232"/>
        <v>0</v>
      </c>
      <c r="DC115" s="29">
        <f t="shared" si="233"/>
        <v>0</v>
      </c>
    </row>
    <row r="116" spans="1:107">
      <c r="A116">
        <f t="shared" si="199"/>
        <v>113</v>
      </c>
      <c r="B116" s="33">
        <f t="shared" si="288"/>
        <v>0</v>
      </c>
      <c r="C116" s="357"/>
      <c r="D116" s="40"/>
      <c r="E116" s="48"/>
      <c r="F116" s="1"/>
      <c r="G116" s="208"/>
      <c r="H116" s="184"/>
      <c r="I116" s="184"/>
      <c r="J116" s="306"/>
      <c r="K116" s="184"/>
      <c r="L116" s="184"/>
      <c r="M116" s="201"/>
      <c r="N116" s="184"/>
      <c r="O116" s="184"/>
      <c r="P116" s="358"/>
      <c r="Q116" s="343">
        <f t="shared" si="238"/>
        <v>0</v>
      </c>
      <c r="R116" s="333">
        <f t="shared" si="239"/>
        <v>0</v>
      </c>
      <c r="S116" s="344">
        <f t="shared" si="240"/>
        <v>0</v>
      </c>
      <c r="T116" s="348">
        <f t="shared" si="241"/>
        <v>0</v>
      </c>
      <c r="U116" s="334">
        <f t="shared" si="242"/>
        <v>0</v>
      </c>
      <c r="V116" s="333">
        <f t="shared" si="243"/>
        <v>0</v>
      </c>
      <c r="W116" s="334">
        <f t="shared" si="244"/>
        <v>0</v>
      </c>
      <c r="X116" s="333">
        <f t="shared" si="245"/>
        <v>0</v>
      </c>
      <c r="Y116" s="403">
        <f t="shared" si="246"/>
        <v>0</v>
      </c>
      <c r="Z116" s="451">
        <f>IFERROR(VLOOKUP(C116,list!B$2:C$100,2,),)</f>
        <v>0</v>
      </c>
      <c r="AA116" s="451">
        <f>IFERROR(VLOOKUP(F116,list!G$1:H$60,2,),)</f>
        <v>0</v>
      </c>
      <c r="AB116" s="452">
        <f t="shared" si="200"/>
        <v>0</v>
      </c>
      <c r="AC116" s="453">
        <f t="shared" si="201"/>
        <v>0</v>
      </c>
      <c r="AD116" s="451">
        <f>IFERROR(VLOOKUP(AC116,list!I$2:J$12,2,),)</f>
        <v>0</v>
      </c>
      <c r="AE116" s="452">
        <f t="shared" si="202"/>
        <v>0</v>
      </c>
      <c r="AF116" s="451">
        <f t="shared" si="250"/>
        <v>0</v>
      </c>
      <c r="AG116" s="451">
        <f>IF(COUNTIF($C$4:C116,C116)&gt;1,0,1)</f>
        <v>1</v>
      </c>
      <c r="AH116" s="454">
        <f t="shared" si="234"/>
        <v>0</v>
      </c>
      <c r="AI116" s="451" t="str">
        <f t="shared" si="251"/>
        <v/>
      </c>
      <c r="AJ116" s="455" t="str">
        <f>IFERROR(VLOOKUP(AI116,list!A$1:B$100,2,),"")</f>
        <v/>
      </c>
      <c r="AK116" s="451">
        <f>IF(COUNTIF($AE$4:$AE116,$AE116)&gt;1,0,1)</f>
        <v>0</v>
      </c>
      <c r="AL116" s="451">
        <f t="shared" si="203"/>
        <v>0</v>
      </c>
      <c r="AM116" s="451" t="str">
        <f t="shared" si="252"/>
        <v/>
      </c>
      <c r="AN116" s="417">
        <f t="shared" si="286"/>
        <v>0</v>
      </c>
      <c r="AO116" s="420">
        <f t="shared" si="253"/>
        <v>0</v>
      </c>
      <c r="AP116" s="420">
        <f t="shared" si="254"/>
        <v>0</v>
      </c>
      <c r="AQ116" s="420">
        <f t="shared" si="255"/>
        <v>0</v>
      </c>
      <c r="AR116" s="420">
        <f t="shared" si="256"/>
        <v>0</v>
      </c>
      <c r="AS116" s="409">
        <f t="shared" si="257"/>
        <v>0</v>
      </c>
      <c r="AT116" s="422">
        <f t="shared" si="258"/>
        <v>0</v>
      </c>
      <c r="AU116" s="422">
        <f t="shared" si="259"/>
        <v>0</v>
      </c>
      <c r="AV116" s="409">
        <f t="shared" si="260"/>
        <v>0</v>
      </c>
      <c r="AW116" s="422">
        <f t="shared" si="261"/>
        <v>0</v>
      </c>
      <c r="AX116" s="422">
        <f t="shared" si="262"/>
        <v>0</v>
      </c>
      <c r="AY116" s="409">
        <f t="shared" si="263"/>
        <v>0</v>
      </c>
      <c r="AZ116" s="422">
        <f t="shared" si="205"/>
        <v>0</v>
      </c>
      <c r="BA116" s="422">
        <f t="shared" si="206"/>
        <v>0</v>
      </c>
      <c r="BB116" s="420">
        <f t="shared" si="235"/>
        <v>0</v>
      </c>
      <c r="BC116" s="413">
        <f t="shared" si="207"/>
        <v>0</v>
      </c>
      <c r="BD116" s="420">
        <f t="shared" si="236"/>
        <v>0</v>
      </c>
      <c r="BE116" s="409">
        <f t="shared" si="208"/>
        <v>0</v>
      </c>
      <c r="BF116" s="420">
        <f t="shared" si="237"/>
        <v>0</v>
      </c>
      <c r="BG116" s="409">
        <f t="shared" si="209"/>
        <v>0</v>
      </c>
      <c r="BH116" s="425" t="str">
        <f t="shared" si="264"/>
        <v/>
      </c>
      <c r="BI116" s="420">
        <f t="shared" si="287"/>
        <v>0</v>
      </c>
      <c r="BJ116" s="420">
        <f t="shared" si="211"/>
        <v>0</v>
      </c>
      <c r="BK116" s="420">
        <f t="shared" si="265"/>
        <v>0</v>
      </c>
      <c r="BL116" s="420">
        <f t="shared" si="266"/>
        <v>0</v>
      </c>
      <c r="BM116" s="413">
        <f t="shared" si="267"/>
        <v>0</v>
      </c>
      <c r="BN116" s="420">
        <f t="shared" si="268"/>
        <v>0</v>
      </c>
      <c r="BO116" s="420">
        <f t="shared" si="269"/>
        <v>0</v>
      </c>
      <c r="BP116" s="413">
        <f t="shared" si="270"/>
        <v>0</v>
      </c>
      <c r="BQ116" s="422">
        <f t="shared" si="271"/>
        <v>0</v>
      </c>
      <c r="BR116" s="422">
        <f t="shared" si="272"/>
        <v>0</v>
      </c>
      <c r="BS116" s="413">
        <f t="shared" si="273"/>
        <v>0</v>
      </c>
      <c r="BT116" s="420">
        <f t="shared" si="212"/>
        <v>0</v>
      </c>
      <c r="BU116" s="413">
        <f t="shared" si="213"/>
        <v>0</v>
      </c>
      <c r="BV116" s="420">
        <f t="shared" si="214"/>
        <v>0</v>
      </c>
      <c r="BW116" s="409">
        <f t="shared" si="215"/>
        <v>0</v>
      </c>
      <c r="BX116" s="420">
        <f t="shared" si="216"/>
        <v>0</v>
      </c>
      <c r="BY116" s="413">
        <f t="shared" si="217"/>
        <v>0</v>
      </c>
      <c r="BZ116" s="32" t="str">
        <f t="shared" si="248"/>
        <v/>
      </c>
      <c r="CA116">
        <f t="shared" si="218"/>
        <v>0</v>
      </c>
      <c r="CB116" s="32">
        <f t="shared" si="249"/>
        <v>0</v>
      </c>
      <c r="CC116">
        <f t="shared" si="274"/>
        <v>0</v>
      </c>
      <c r="CD116">
        <f t="shared" si="275"/>
        <v>0</v>
      </c>
      <c r="CE116">
        <f t="shared" si="276"/>
        <v>0</v>
      </c>
      <c r="CF116" s="29">
        <f t="shared" si="277"/>
        <v>0</v>
      </c>
      <c r="CG116" s="29">
        <f t="shared" si="278"/>
        <v>0</v>
      </c>
      <c r="CH116" s="29">
        <f t="shared" si="219"/>
        <v>0</v>
      </c>
      <c r="CI116" s="29">
        <f t="shared" si="279"/>
        <v>0</v>
      </c>
      <c r="CJ116" s="29">
        <f t="shared" si="280"/>
        <v>0</v>
      </c>
      <c r="CK116" s="458">
        <f t="shared" si="281"/>
        <v>0</v>
      </c>
      <c r="CL116" s="29">
        <f t="shared" si="220"/>
        <v>0</v>
      </c>
      <c r="CM116" s="29">
        <f t="shared" si="282"/>
        <v>0</v>
      </c>
      <c r="CN116" s="458">
        <f t="shared" si="283"/>
        <v>0</v>
      </c>
      <c r="CO116" s="29">
        <f t="shared" si="221"/>
        <v>0</v>
      </c>
      <c r="CP116" s="29">
        <f t="shared" si="284"/>
        <v>0</v>
      </c>
      <c r="CQ116" s="458">
        <f t="shared" si="285"/>
        <v>0</v>
      </c>
      <c r="CR116" s="29">
        <f t="shared" si="222"/>
        <v>0</v>
      </c>
      <c r="CS116" s="29">
        <f t="shared" si="223"/>
        <v>0</v>
      </c>
      <c r="CT116" s="29">
        <f t="shared" si="224"/>
        <v>0</v>
      </c>
      <c r="CU116" s="29">
        <f t="shared" si="225"/>
        <v>0</v>
      </c>
      <c r="CV116" s="458">
        <f t="shared" si="226"/>
        <v>0</v>
      </c>
      <c r="CW116" s="29">
        <f t="shared" si="227"/>
        <v>0</v>
      </c>
      <c r="CX116" s="29">
        <f t="shared" si="228"/>
        <v>0</v>
      </c>
      <c r="CY116" s="458">
        <f t="shared" si="229"/>
        <v>0</v>
      </c>
      <c r="CZ116" s="29">
        <f t="shared" si="230"/>
        <v>0</v>
      </c>
      <c r="DA116" s="29">
        <f t="shared" si="231"/>
        <v>0</v>
      </c>
      <c r="DB116" s="458">
        <f t="shared" si="232"/>
        <v>0</v>
      </c>
      <c r="DC116" s="29">
        <f t="shared" si="233"/>
        <v>0</v>
      </c>
    </row>
    <row r="117" spans="1:107">
      <c r="A117">
        <f t="shared" si="199"/>
        <v>114</v>
      </c>
      <c r="B117" s="33">
        <f t="shared" si="288"/>
        <v>0</v>
      </c>
      <c r="C117" s="357"/>
      <c r="D117" s="40"/>
      <c r="E117" s="48"/>
      <c r="F117" s="1"/>
      <c r="G117" s="208"/>
      <c r="H117" s="184"/>
      <c r="I117" s="184"/>
      <c r="J117" s="306"/>
      <c r="K117" s="184"/>
      <c r="L117" s="184"/>
      <c r="M117" s="201"/>
      <c r="N117" s="184"/>
      <c r="O117" s="184"/>
      <c r="P117" s="358"/>
      <c r="Q117" s="343">
        <f t="shared" si="238"/>
        <v>0</v>
      </c>
      <c r="R117" s="333">
        <f t="shared" si="239"/>
        <v>0</v>
      </c>
      <c r="S117" s="344">
        <f t="shared" si="240"/>
        <v>0</v>
      </c>
      <c r="T117" s="348">
        <f t="shared" si="241"/>
        <v>0</v>
      </c>
      <c r="U117" s="334">
        <f t="shared" si="242"/>
        <v>0</v>
      </c>
      <c r="V117" s="333">
        <f t="shared" si="243"/>
        <v>0</v>
      </c>
      <c r="W117" s="334">
        <f t="shared" si="244"/>
        <v>0</v>
      </c>
      <c r="X117" s="333">
        <f t="shared" si="245"/>
        <v>0</v>
      </c>
      <c r="Y117" s="403">
        <f t="shared" si="246"/>
        <v>0</v>
      </c>
      <c r="Z117" s="451">
        <f>IFERROR(VLOOKUP(C117,list!B$2:C$100,2,),)</f>
        <v>0</v>
      </c>
      <c r="AA117" s="451">
        <f>IFERROR(VLOOKUP(F117,list!G$1:H$60,2,),)</f>
        <v>0</v>
      </c>
      <c r="AB117" s="452">
        <f t="shared" si="200"/>
        <v>0</v>
      </c>
      <c r="AC117" s="453">
        <f t="shared" si="201"/>
        <v>0</v>
      </c>
      <c r="AD117" s="451">
        <f>IFERROR(VLOOKUP(AC117,list!I$2:J$12,2,),)</f>
        <v>0</v>
      </c>
      <c r="AE117" s="452">
        <f t="shared" si="202"/>
        <v>0</v>
      </c>
      <c r="AF117" s="451">
        <f t="shared" si="250"/>
        <v>0</v>
      </c>
      <c r="AG117" s="451">
        <f>IF(COUNTIF($C$4:C117,C117)&gt;1,0,1)</f>
        <v>1</v>
      </c>
      <c r="AH117" s="454">
        <f t="shared" si="234"/>
        <v>0</v>
      </c>
      <c r="AI117" s="451" t="str">
        <f t="shared" si="251"/>
        <v/>
      </c>
      <c r="AJ117" s="455" t="str">
        <f>IFERROR(VLOOKUP(AI117,list!A$1:B$100,2,),"")</f>
        <v/>
      </c>
      <c r="AK117" s="451">
        <f>IF(COUNTIF($AE$4:$AE117,$AE117)&gt;1,0,1)</f>
        <v>0</v>
      </c>
      <c r="AL117" s="451">
        <f t="shared" si="203"/>
        <v>0</v>
      </c>
      <c r="AM117" s="451" t="str">
        <f t="shared" si="252"/>
        <v/>
      </c>
      <c r="AN117" s="417">
        <f t="shared" si="286"/>
        <v>0</v>
      </c>
      <c r="AO117" s="420">
        <f t="shared" si="253"/>
        <v>0</v>
      </c>
      <c r="AP117" s="420">
        <f t="shared" si="254"/>
        <v>0</v>
      </c>
      <c r="AQ117" s="420">
        <f t="shared" si="255"/>
        <v>0</v>
      </c>
      <c r="AR117" s="420">
        <f t="shared" si="256"/>
        <v>0</v>
      </c>
      <c r="AS117" s="409">
        <f t="shared" si="257"/>
        <v>0</v>
      </c>
      <c r="AT117" s="422">
        <f t="shared" si="258"/>
        <v>0</v>
      </c>
      <c r="AU117" s="422">
        <f t="shared" si="259"/>
        <v>0</v>
      </c>
      <c r="AV117" s="409">
        <f t="shared" si="260"/>
        <v>0</v>
      </c>
      <c r="AW117" s="422">
        <f t="shared" si="261"/>
        <v>0</v>
      </c>
      <c r="AX117" s="422">
        <f t="shared" si="262"/>
        <v>0</v>
      </c>
      <c r="AY117" s="409">
        <f t="shared" si="263"/>
        <v>0</v>
      </c>
      <c r="AZ117" s="422">
        <f t="shared" si="205"/>
        <v>0</v>
      </c>
      <c r="BA117" s="422">
        <f t="shared" si="206"/>
        <v>0</v>
      </c>
      <c r="BB117" s="420">
        <f t="shared" si="235"/>
        <v>0</v>
      </c>
      <c r="BC117" s="413">
        <f t="shared" si="207"/>
        <v>0</v>
      </c>
      <c r="BD117" s="420">
        <f t="shared" si="236"/>
        <v>0</v>
      </c>
      <c r="BE117" s="409">
        <f t="shared" si="208"/>
        <v>0</v>
      </c>
      <c r="BF117" s="420">
        <f t="shared" si="237"/>
        <v>0</v>
      </c>
      <c r="BG117" s="409">
        <f t="shared" si="209"/>
        <v>0</v>
      </c>
      <c r="BH117" s="425" t="str">
        <f t="shared" si="264"/>
        <v/>
      </c>
      <c r="BI117" s="420">
        <f t="shared" si="287"/>
        <v>0</v>
      </c>
      <c r="BJ117" s="420">
        <f t="shared" si="211"/>
        <v>0</v>
      </c>
      <c r="BK117" s="420">
        <f t="shared" si="265"/>
        <v>0</v>
      </c>
      <c r="BL117" s="420">
        <f t="shared" si="266"/>
        <v>0</v>
      </c>
      <c r="BM117" s="413">
        <f t="shared" si="267"/>
        <v>0</v>
      </c>
      <c r="BN117" s="420">
        <f t="shared" si="268"/>
        <v>0</v>
      </c>
      <c r="BO117" s="420">
        <f t="shared" si="269"/>
        <v>0</v>
      </c>
      <c r="BP117" s="413">
        <f t="shared" si="270"/>
        <v>0</v>
      </c>
      <c r="BQ117" s="422">
        <f t="shared" si="271"/>
        <v>0</v>
      </c>
      <c r="BR117" s="422">
        <f t="shared" si="272"/>
        <v>0</v>
      </c>
      <c r="BS117" s="413">
        <f t="shared" si="273"/>
        <v>0</v>
      </c>
      <c r="BT117" s="420">
        <f t="shared" si="212"/>
        <v>0</v>
      </c>
      <c r="BU117" s="413">
        <f t="shared" si="213"/>
        <v>0</v>
      </c>
      <c r="BV117" s="420">
        <f t="shared" si="214"/>
        <v>0</v>
      </c>
      <c r="BW117" s="409">
        <f t="shared" si="215"/>
        <v>0</v>
      </c>
      <c r="BX117" s="420">
        <f t="shared" si="216"/>
        <v>0</v>
      </c>
      <c r="BY117" s="413">
        <f t="shared" si="217"/>
        <v>0</v>
      </c>
      <c r="BZ117" s="32" t="str">
        <f t="shared" si="248"/>
        <v/>
      </c>
      <c r="CA117">
        <f t="shared" si="218"/>
        <v>0</v>
      </c>
      <c r="CB117" s="32">
        <f t="shared" si="249"/>
        <v>0</v>
      </c>
      <c r="CC117">
        <f t="shared" si="274"/>
        <v>0</v>
      </c>
      <c r="CD117">
        <f t="shared" si="275"/>
        <v>0</v>
      </c>
      <c r="CE117">
        <f t="shared" si="276"/>
        <v>0</v>
      </c>
      <c r="CF117" s="29">
        <f t="shared" si="277"/>
        <v>0</v>
      </c>
      <c r="CG117" s="29">
        <f t="shared" si="278"/>
        <v>0</v>
      </c>
      <c r="CH117" s="29">
        <f t="shared" si="219"/>
        <v>0</v>
      </c>
      <c r="CI117" s="29">
        <f t="shared" si="279"/>
        <v>0</v>
      </c>
      <c r="CJ117" s="29">
        <f t="shared" si="280"/>
        <v>0</v>
      </c>
      <c r="CK117" s="458">
        <f t="shared" si="281"/>
        <v>0</v>
      </c>
      <c r="CL117" s="29">
        <f t="shared" si="220"/>
        <v>0</v>
      </c>
      <c r="CM117" s="29">
        <f t="shared" si="282"/>
        <v>0</v>
      </c>
      <c r="CN117" s="458">
        <f t="shared" si="283"/>
        <v>0</v>
      </c>
      <c r="CO117" s="29">
        <f t="shared" si="221"/>
        <v>0</v>
      </c>
      <c r="CP117" s="29">
        <f t="shared" si="284"/>
        <v>0</v>
      </c>
      <c r="CQ117" s="458">
        <f t="shared" si="285"/>
        <v>0</v>
      </c>
      <c r="CR117" s="29">
        <f t="shared" si="222"/>
        <v>0</v>
      </c>
      <c r="CS117" s="29">
        <f t="shared" si="223"/>
        <v>0</v>
      </c>
      <c r="CT117" s="29">
        <f t="shared" si="224"/>
        <v>0</v>
      </c>
      <c r="CU117" s="29">
        <f t="shared" si="225"/>
        <v>0</v>
      </c>
      <c r="CV117" s="458">
        <f t="shared" si="226"/>
        <v>0</v>
      </c>
      <c r="CW117" s="29">
        <f t="shared" si="227"/>
        <v>0</v>
      </c>
      <c r="CX117" s="29">
        <f t="shared" si="228"/>
        <v>0</v>
      </c>
      <c r="CY117" s="458">
        <f t="shared" si="229"/>
        <v>0</v>
      </c>
      <c r="CZ117" s="29">
        <f t="shared" si="230"/>
        <v>0</v>
      </c>
      <c r="DA117" s="29">
        <f t="shared" si="231"/>
        <v>0</v>
      </c>
      <c r="DB117" s="458">
        <f t="shared" si="232"/>
        <v>0</v>
      </c>
      <c r="DC117" s="29">
        <f t="shared" si="233"/>
        <v>0</v>
      </c>
    </row>
    <row r="118" spans="1:107">
      <c r="A118">
        <f t="shared" si="199"/>
        <v>115</v>
      </c>
      <c r="B118" s="33">
        <f t="shared" si="288"/>
        <v>0</v>
      </c>
      <c r="C118" s="357"/>
      <c r="D118" s="40"/>
      <c r="E118" s="48"/>
      <c r="F118" s="1"/>
      <c r="G118" s="208"/>
      <c r="H118" s="184"/>
      <c r="I118" s="184"/>
      <c r="J118" s="306"/>
      <c r="K118" s="184"/>
      <c r="L118" s="184"/>
      <c r="M118" s="201"/>
      <c r="N118" s="184"/>
      <c r="O118" s="184"/>
      <c r="P118" s="358"/>
      <c r="Q118" s="343">
        <f t="shared" si="238"/>
        <v>0</v>
      </c>
      <c r="R118" s="333">
        <f t="shared" si="239"/>
        <v>0</v>
      </c>
      <c r="S118" s="344">
        <f t="shared" si="240"/>
        <v>0</v>
      </c>
      <c r="T118" s="348">
        <f t="shared" si="241"/>
        <v>0</v>
      </c>
      <c r="U118" s="334">
        <f t="shared" si="242"/>
        <v>0</v>
      </c>
      <c r="V118" s="333">
        <f t="shared" si="243"/>
        <v>0</v>
      </c>
      <c r="W118" s="334">
        <f t="shared" si="244"/>
        <v>0</v>
      </c>
      <c r="X118" s="333">
        <f t="shared" si="245"/>
        <v>0</v>
      </c>
      <c r="Y118" s="403">
        <f t="shared" si="246"/>
        <v>0</v>
      </c>
      <c r="Z118" s="451">
        <f>IFERROR(VLOOKUP(C118,list!B$2:C$100,2,),)</f>
        <v>0</v>
      </c>
      <c r="AA118" s="451">
        <f>IFERROR(VLOOKUP(F118,list!G$1:H$60,2,),)</f>
        <v>0</v>
      </c>
      <c r="AB118" s="452">
        <f t="shared" si="200"/>
        <v>0</v>
      </c>
      <c r="AC118" s="453">
        <f t="shared" si="201"/>
        <v>0</v>
      </c>
      <c r="AD118" s="451">
        <f>IFERROR(VLOOKUP(AC118,list!I$2:J$12,2,),)</f>
        <v>0</v>
      </c>
      <c r="AE118" s="452">
        <f t="shared" si="202"/>
        <v>0</v>
      </c>
      <c r="AF118" s="451">
        <f t="shared" si="250"/>
        <v>0</v>
      </c>
      <c r="AG118" s="451">
        <f>IF(COUNTIF($C$4:C118,C118)&gt;1,0,1)</f>
        <v>1</v>
      </c>
      <c r="AH118" s="454">
        <f t="shared" si="234"/>
        <v>0</v>
      </c>
      <c r="AI118" s="451" t="str">
        <f t="shared" si="251"/>
        <v/>
      </c>
      <c r="AJ118" s="455" t="str">
        <f>IFERROR(VLOOKUP(AI118,list!A$1:B$100,2,),"")</f>
        <v/>
      </c>
      <c r="AK118" s="451">
        <f>IF(COUNTIF($AE$4:$AE118,$AE118)&gt;1,0,1)</f>
        <v>0</v>
      </c>
      <c r="AL118" s="451">
        <f t="shared" si="203"/>
        <v>0</v>
      </c>
      <c r="AM118" s="451" t="str">
        <f t="shared" si="252"/>
        <v/>
      </c>
      <c r="AN118" s="417">
        <f t="shared" si="286"/>
        <v>0</v>
      </c>
      <c r="AO118" s="420">
        <f t="shared" si="253"/>
        <v>0</v>
      </c>
      <c r="AP118" s="420">
        <f t="shared" si="254"/>
        <v>0</v>
      </c>
      <c r="AQ118" s="420">
        <f t="shared" si="255"/>
        <v>0</v>
      </c>
      <c r="AR118" s="420">
        <f t="shared" si="256"/>
        <v>0</v>
      </c>
      <c r="AS118" s="409">
        <f t="shared" si="257"/>
        <v>0</v>
      </c>
      <c r="AT118" s="422">
        <f t="shared" si="258"/>
        <v>0</v>
      </c>
      <c r="AU118" s="422">
        <f t="shared" si="259"/>
        <v>0</v>
      </c>
      <c r="AV118" s="409">
        <f t="shared" si="260"/>
        <v>0</v>
      </c>
      <c r="AW118" s="422">
        <f t="shared" si="261"/>
        <v>0</v>
      </c>
      <c r="AX118" s="422">
        <f t="shared" si="262"/>
        <v>0</v>
      </c>
      <c r="AY118" s="409">
        <f t="shared" si="263"/>
        <v>0</v>
      </c>
      <c r="AZ118" s="422">
        <f t="shared" si="205"/>
        <v>0</v>
      </c>
      <c r="BA118" s="422">
        <f t="shared" si="206"/>
        <v>0</v>
      </c>
      <c r="BB118" s="420">
        <f t="shared" si="235"/>
        <v>0</v>
      </c>
      <c r="BC118" s="413">
        <f t="shared" si="207"/>
        <v>0</v>
      </c>
      <c r="BD118" s="420">
        <f t="shared" si="236"/>
        <v>0</v>
      </c>
      <c r="BE118" s="409">
        <f t="shared" si="208"/>
        <v>0</v>
      </c>
      <c r="BF118" s="420">
        <f t="shared" si="237"/>
        <v>0</v>
      </c>
      <c r="BG118" s="409">
        <f t="shared" si="209"/>
        <v>0</v>
      </c>
      <c r="BH118" s="425" t="str">
        <f t="shared" si="264"/>
        <v/>
      </c>
      <c r="BI118" s="420">
        <f t="shared" si="287"/>
        <v>0</v>
      </c>
      <c r="BJ118" s="420">
        <f t="shared" si="211"/>
        <v>0</v>
      </c>
      <c r="BK118" s="420">
        <f t="shared" si="265"/>
        <v>0</v>
      </c>
      <c r="BL118" s="420">
        <f t="shared" si="266"/>
        <v>0</v>
      </c>
      <c r="BM118" s="413">
        <f t="shared" si="267"/>
        <v>0</v>
      </c>
      <c r="BN118" s="420">
        <f t="shared" si="268"/>
        <v>0</v>
      </c>
      <c r="BO118" s="420">
        <f t="shared" si="269"/>
        <v>0</v>
      </c>
      <c r="BP118" s="413">
        <f t="shared" si="270"/>
        <v>0</v>
      </c>
      <c r="BQ118" s="422">
        <f t="shared" si="271"/>
        <v>0</v>
      </c>
      <c r="BR118" s="422">
        <f t="shared" si="272"/>
        <v>0</v>
      </c>
      <c r="BS118" s="413">
        <f t="shared" si="273"/>
        <v>0</v>
      </c>
      <c r="BT118" s="420">
        <f t="shared" si="212"/>
        <v>0</v>
      </c>
      <c r="BU118" s="413">
        <f t="shared" si="213"/>
        <v>0</v>
      </c>
      <c r="BV118" s="420">
        <f t="shared" si="214"/>
        <v>0</v>
      </c>
      <c r="BW118" s="409">
        <f t="shared" si="215"/>
        <v>0</v>
      </c>
      <c r="BX118" s="420">
        <f t="shared" si="216"/>
        <v>0</v>
      </c>
      <c r="BY118" s="413">
        <f t="shared" si="217"/>
        <v>0</v>
      </c>
      <c r="BZ118" s="32" t="str">
        <f t="shared" si="248"/>
        <v/>
      </c>
      <c r="CA118">
        <f t="shared" si="218"/>
        <v>0</v>
      </c>
      <c r="CB118" s="32">
        <f t="shared" si="249"/>
        <v>0</v>
      </c>
      <c r="CC118">
        <f t="shared" si="274"/>
        <v>0</v>
      </c>
      <c r="CD118">
        <f t="shared" si="275"/>
        <v>0</v>
      </c>
      <c r="CE118">
        <f t="shared" si="276"/>
        <v>0</v>
      </c>
      <c r="CF118" s="29">
        <f t="shared" si="277"/>
        <v>0</v>
      </c>
      <c r="CG118" s="29">
        <f t="shared" si="278"/>
        <v>0</v>
      </c>
      <c r="CH118" s="29">
        <f t="shared" si="219"/>
        <v>0</v>
      </c>
      <c r="CI118" s="29">
        <f t="shared" si="279"/>
        <v>0</v>
      </c>
      <c r="CJ118" s="29">
        <f t="shared" si="280"/>
        <v>0</v>
      </c>
      <c r="CK118" s="458">
        <f t="shared" si="281"/>
        <v>0</v>
      </c>
      <c r="CL118" s="29">
        <f t="shared" si="220"/>
        <v>0</v>
      </c>
      <c r="CM118" s="29">
        <f t="shared" si="282"/>
        <v>0</v>
      </c>
      <c r="CN118" s="458">
        <f t="shared" si="283"/>
        <v>0</v>
      </c>
      <c r="CO118" s="29">
        <f t="shared" si="221"/>
        <v>0</v>
      </c>
      <c r="CP118" s="29">
        <f t="shared" si="284"/>
        <v>0</v>
      </c>
      <c r="CQ118" s="458">
        <f t="shared" si="285"/>
        <v>0</v>
      </c>
      <c r="CR118" s="29">
        <f t="shared" si="222"/>
        <v>0</v>
      </c>
      <c r="CS118" s="29">
        <f t="shared" si="223"/>
        <v>0</v>
      </c>
      <c r="CT118" s="29">
        <f t="shared" si="224"/>
        <v>0</v>
      </c>
      <c r="CU118" s="29">
        <f t="shared" si="225"/>
        <v>0</v>
      </c>
      <c r="CV118" s="458">
        <f t="shared" si="226"/>
        <v>0</v>
      </c>
      <c r="CW118" s="29">
        <f t="shared" si="227"/>
        <v>0</v>
      </c>
      <c r="CX118" s="29">
        <f t="shared" si="228"/>
        <v>0</v>
      </c>
      <c r="CY118" s="458">
        <f t="shared" si="229"/>
        <v>0</v>
      </c>
      <c r="CZ118" s="29">
        <f t="shared" si="230"/>
        <v>0</v>
      </c>
      <c r="DA118" s="29">
        <f t="shared" si="231"/>
        <v>0</v>
      </c>
      <c r="DB118" s="458">
        <f t="shared" si="232"/>
        <v>0</v>
      </c>
      <c r="DC118" s="29">
        <f t="shared" si="233"/>
        <v>0</v>
      </c>
    </row>
    <row r="119" spans="1:107">
      <c r="A119">
        <f t="shared" si="199"/>
        <v>116</v>
      </c>
      <c r="B119" s="33">
        <f t="shared" si="288"/>
        <v>0</v>
      </c>
      <c r="C119" s="357"/>
      <c r="D119" s="40"/>
      <c r="E119" s="48"/>
      <c r="F119" s="1"/>
      <c r="G119" s="208"/>
      <c r="H119" s="184"/>
      <c r="I119" s="184"/>
      <c r="J119" s="306"/>
      <c r="K119" s="184"/>
      <c r="L119" s="184"/>
      <c r="M119" s="201"/>
      <c r="N119" s="184"/>
      <c r="O119" s="184"/>
      <c r="P119" s="358"/>
      <c r="Q119" s="343">
        <f t="shared" si="238"/>
        <v>0</v>
      </c>
      <c r="R119" s="333">
        <f t="shared" si="239"/>
        <v>0</v>
      </c>
      <c r="S119" s="344">
        <f t="shared" si="240"/>
        <v>0</v>
      </c>
      <c r="T119" s="348">
        <f t="shared" si="241"/>
        <v>0</v>
      </c>
      <c r="U119" s="334">
        <f t="shared" si="242"/>
        <v>0</v>
      </c>
      <c r="V119" s="333">
        <f t="shared" si="243"/>
        <v>0</v>
      </c>
      <c r="W119" s="334">
        <f t="shared" si="244"/>
        <v>0</v>
      </c>
      <c r="X119" s="333">
        <f t="shared" si="245"/>
        <v>0</v>
      </c>
      <c r="Y119" s="403">
        <f t="shared" si="246"/>
        <v>0</v>
      </c>
      <c r="Z119" s="451">
        <f>IFERROR(VLOOKUP(C119,list!B$2:C$100,2,),)</f>
        <v>0</v>
      </c>
      <c r="AA119" s="451">
        <f>IFERROR(VLOOKUP(F119,list!G$1:H$60,2,),)</f>
        <v>0</v>
      </c>
      <c r="AB119" s="452">
        <f t="shared" si="200"/>
        <v>0</v>
      </c>
      <c r="AC119" s="453">
        <f t="shared" si="201"/>
        <v>0</v>
      </c>
      <c r="AD119" s="451">
        <f>IFERROR(VLOOKUP(AC119,list!I$2:J$12,2,),)</f>
        <v>0</v>
      </c>
      <c r="AE119" s="452">
        <f t="shared" si="202"/>
        <v>0</v>
      </c>
      <c r="AF119" s="451">
        <f t="shared" si="250"/>
        <v>0</v>
      </c>
      <c r="AG119" s="451">
        <f>IF(COUNTIF($C$4:C119,C119)&gt;1,0,1)</f>
        <v>1</v>
      </c>
      <c r="AH119" s="454">
        <f t="shared" si="234"/>
        <v>0</v>
      </c>
      <c r="AI119" s="451" t="str">
        <f t="shared" si="251"/>
        <v/>
      </c>
      <c r="AJ119" s="455" t="str">
        <f>IFERROR(VLOOKUP(AI119,list!A$1:B$100,2,),"")</f>
        <v/>
      </c>
      <c r="AK119" s="451">
        <f>IF(COUNTIF($AE$4:$AE119,$AE119)&gt;1,0,1)</f>
        <v>0</v>
      </c>
      <c r="AL119" s="451">
        <f t="shared" si="203"/>
        <v>0</v>
      </c>
      <c r="AM119" s="451" t="str">
        <f t="shared" si="252"/>
        <v/>
      </c>
      <c r="AN119" s="417">
        <f t="shared" si="286"/>
        <v>0</v>
      </c>
      <c r="AO119" s="420">
        <f t="shared" si="253"/>
        <v>0</v>
      </c>
      <c r="AP119" s="420">
        <f t="shared" si="254"/>
        <v>0</v>
      </c>
      <c r="AQ119" s="420">
        <f t="shared" si="255"/>
        <v>0</v>
      </c>
      <c r="AR119" s="420">
        <f t="shared" si="256"/>
        <v>0</v>
      </c>
      <c r="AS119" s="409">
        <f t="shared" si="257"/>
        <v>0</v>
      </c>
      <c r="AT119" s="422">
        <f t="shared" si="258"/>
        <v>0</v>
      </c>
      <c r="AU119" s="422">
        <f t="shared" si="259"/>
        <v>0</v>
      </c>
      <c r="AV119" s="409">
        <f t="shared" si="260"/>
        <v>0</v>
      </c>
      <c r="AW119" s="422">
        <f t="shared" si="261"/>
        <v>0</v>
      </c>
      <c r="AX119" s="422">
        <f t="shared" si="262"/>
        <v>0</v>
      </c>
      <c r="AY119" s="409">
        <f t="shared" si="263"/>
        <v>0</v>
      </c>
      <c r="AZ119" s="422">
        <f t="shared" si="205"/>
        <v>0</v>
      </c>
      <c r="BA119" s="422">
        <f t="shared" si="206"/>
        <v>0</v>
      </c>
      <c r="BB119" s="420">
        <f t="shared" si="235"/>
        <v>0</v>
      </c>
      <c r="BC119" s="413">
        <f t="shared" si="207"/>
        <v>0</v>
      </c>
      <c r="BD119" s="420">
        <f t="shared" si="236"/>
        <v>0</v>
      </c>
      <c r="BE119" s="409">
        <f t="shared" si="208"/>
        <v>0</v>
      </c>
      <c r="BF119" s="420">
        <f t="shared" si="237"/>
        <v>0</v>
      </c>
      <c r="BG119" s="409">
        <f t="shared" si="209"/>
        <v>0</v>
      </c>
      <c r="BH119" s="425" t="str">
        <f t="shared" si="264"/>
        <v/>
      </c>
      <c r="BI119" s="420">
        <f t="shared" si="287"/>
        <v>0</v>
      </c>
      <c r="BJ119" s="420">
        <f t="shared" si="211"/>
        <v>0</v>
      </c>
      <c r="BK119" s="420">
        <f t="shared" si="265"/>
        <v>0</v>
      </c>
      <c r="BL119" s="420">
        <f t="shared" si="266"/>
        <v>0</v>
      </c>
      <c r="BM119" s="413">
        <f t="shared" si="267"/>
        <v>0</v>
      </c>
      <c r="BN119" s="420">
        <f t="shared" si="268"/>
        <v>0</v>
      </c>
      <c r="BO119" s="420">
        <f t="shared" si="269"/>
        <v>0</v>
      </c>
      <c r="BP119" s="413">
        <f t="shared" si="270"/>
        <v>0</v>
      </c>
      <c r="BQ119" s="422">
        <f t="shared" si="271"/>
        <v>0</v>
      </c>
      <c r="BR119" s="422">
        <f t="shared" si="272"/>
        <v>0</v>
      </c>
      <c r="BS119" s="413">
        <f t="shared" si="273"/>
        <v>0</v>
      </c>
      <c r="BT119" s="420">
        <f t="shared" si="212"/>
        <v>0</v>
      </c>
      <c r="BU119" s="413">
        <f t="shared" si="213"/>
        <v>0</v>
      </c>
      <c r="BV119" s="420">
        <f t="shared" si="214"/>
        <v>0</v>
      </c>
      <c r="BW119" s="409">
        <f t="shared" si="215"/>
        <v>0</v>
      </c>
      <c r="BX119" s="420">
        <f t="shared" si="216"/>
        <v>0</v>
      </c>
      <c r="BY119" s="413">
        <f t="shared" si="217"/>
        <v>0</v>
      </c>
      <c r="BZ119" s="32" t="str">
        <f t="shared" si="248"/>
        <v/>
      </c>
      <c r="CA119">
        <f t="shared" si="218"/>
        <v>0</v>
      </c>
      <c r="CB119" s="32">
        <f t="shared" si="249"/>
        <v>0</v>
      </c>
      <c r="CC119">
        <f t="shared" si="274"/>
        <v>0</v>
      </c>
      <c r="CD119">
        <f t="shared" si="275"/>
        <v>0</v>
      </c>
      <c r="CE119">
        <f t="shared" si="276"/>
        <v>0</v>
      </c>
      <c r="CF119" s="29">
        <f t="shared" si="277"/>
        <v>0</v>
      </c>
      <c r="CG119" s="29">
        <f t="shared" si="278"/>
        <v>0</v>
      </c>
      <c r="CH119" s="29">
        <f t="shared" si="219"/>
        <v>0</v>
      </c>
      <c r="CI119" s="29">
        <f t="shared" si="279"/>
        <v>0</v>
      </c>
      <c r="CJ119" s="29">
        <f t="shared" si="280"/>
        <v>0</v>
      </c>
      <c r="CK119" s="458">
        <f t="shared" si="281"/>
        <v>0</v>
      </c>
      <c r="CL119" s="29">
        <f t="shared" si="220"/>
        <v>0</v>
      </c>
      <c r="CM119" s="29">
        <f t="shared" si="282"/>
        <v>0</v>
      </c>
      <c r="CN119" s="458">
        <f t="shared" si="283"/>
        <v>0</v>
      </c>
      <c r="CO119" s="29">
        <f t="shared" si="221"/>
        <v>0</v>
      </c>
      <c r="CP119" s="29">
        <f t="shared" si="284"/>
        <v>0</v>
      </c>
      <c r="CQ119" s="458">
        <f t="shared" si="285"/>
        <v>0</v>
      </c>
      <c r="CR119" s="29">
        <f t="shared" si="222"/>
        <v>0</v>
      </c>
      <c r="CS119" s="29">
        <f t="shared" si="223"/>
        <v>0</v>
      </c>
      <c r="CT119" s="29">
        <f t="shared" si="224"/>
        <v>0</v>
      </c>
      <c r="CU119" s="29">
        <f t="shared" si="225"/>
        <v>0</v>
      </c>
      <c r="CV119" s="458">
        <f t="shared" si="226"/>
        <v>0</v>
      </c>
      <c r="CW119" s="29">
        <f t="shared" si="227"/>
        <v>0</v>
      </c>
      <c r="CX119" s="29">
        <f t="shared" si="228"/>
        <v>0</v>
      </c>
      <c r="CY119" s="458">
        <f t="shared" si="229"/>
        <v>0</v>
      </c>
      <c r="CZ119" s="29">
        <f t="shared" si="230"/>
        <v>0</v>
      </c>
      <c r="DA119" s="29">
        <f t="shared" si="231"/>
        <v>0</v>
      </c>
      <c r="DB119" s="458">
        <f t="shared" si="232"/>
        <v>0</v>
      </c>
      <c r="DC119" s="29">
        <f t="shared" si="233"/>
        <v>0</v>
      </c>
    </row>
    <row r="120" spans="1:107">
      <c r="A120">
        <f t="shared" si="199"/>
        <v>117</v>
      </c>
      <c r="B120" s="33">
        <f t="shared" si="288"/>
        <v>0</v>
      </c>
      <c r="C120" s="357"/>
      <c r="D120" s="40"/>
      <c r="E120" s="48"/>
      <c r="F120" s="1"/>
      <c r="G120" s="208"/>
      <c r="H120" s="184"/>
      <c r="I120" s="184"/>
      <c r="J120" s="306"/>
      <c r="K120" s="184"/>
      <c r="L120" s="184"/>
      <c r="M120" s="201"/>
      <c r="N120" s="184"/>
      <c r="O120" s="184"/>
      <c r="P120" s="358"/>
      <c r="Q120" s="343">
        <f t="shared" si="238"/>
        <v>0</v>
      </c>
      <c r="R120" s="333">
        <f t="shared" si="239"/>
        <v>0</v>
      </c>
      <c r="S120" s="344">
        <f t="shared" si="240"/>
        <v>0</v>
      </c>
      <c r="T120" s="348">
        <f t="shared" si="241"/>
        <v>0</v>
      </c>
      <c r="U120" s="334">
        <f t="shared" si="242"/>
        <v>0</v>
      </c>
      <c r="V120" s="333">
        <f t="shared" si="243"/>
        <v>0</v>
      </c>
      <c r="W120" s="334">
        <f t="shared" si="244"/>
        <v>0</v>
      </c>
      <c r="X120" s="333">
        <f t="shared" si="245"/>
        <v>0</v>
      </c>
      <c r="Y120" s="403">
        <f t="shared" si="246"/>
        <v>0</v>
      </c>
      <c r="Z120" s="451">
        <f>IFERROR(VLOOKUP(C120,list!B$2:C$100,2,),)</f>
        <v>0</v>
      </c>
      <c r="AA120" s="451">
        <f>IFERROR(VLOOKUP(F120,list!G$1:H$60,2,),)</f>
        <v>0</v>
      </c>
      <c r="AB120" s="452">
        <f t="shared" si="200"/>
        <v>0</v>
      </c>
      <c r="AC120" s="453">
        <f t="shared" si="201"/>
        <v>0</v>
      </c>
      <c r="AD120" s="451">
        <f>IFERROR(VLOOKUP(AC120,list!I$2:J$12,2,),)</f>
        <v>0</v>
      </c>
      <c r="AE120" s="452">
        <f t="shared" si="202"/>
        <v>0</v>
      </c>
      <c r="AF120" s="451">
        <f t="shared" si="250"/>
        <v>0</v>
      </c>
      <c r="AG120" s="451">
        <f>IF(COUNTIF($C$4:C120,C120)&gt;1,0,1)</f>
        <v>1</v>
      </c>
      <c r="AH120" s="454">
        <f t="shared" si="234"/>
        <v>0</v>
      </c>
      <c r="AI120" s="451" t="str">
        <f t="shared" si="251"/>
        <v/>
      </c>
      <c r="AJ120" s="455" t="str">
        <f>IFERROR(VLOOKUP(AI120,list!A$1:B$100,2,),"")</f>
        <v/>
      </c>
      <c r="AK120" s="451">
        <f>IF(COUNTIF($AE$4:$AE120,$AE120)&gt;1,0,1)</f>
        <v>0</v>
      </c>
      <c r="AL120" s="451">
        <f t="shared" si="203"/>
        <v>0</v>
      </c>
      <c r="AM120" s="451" t="str">
        <f t="shared" si="252"/>
        <v/>
      </c>
      <c r="AN120" s="417">
        <f t="shared" si="286"/>
        <v>0</v>
      </c>
      <c r="AO120" s="420">
        <f t="shared" si="253"/>
        <v>0</v>
      </c>
      <c r="AP120" s="420">
        <f t="shared" si="254"/>
        <v>0</v>
      </c>
      <c r="AQ120" s="420">
        <f t="shared" si="255"/>
        <v>0</v>
      </c>
      <c r="AR120" s="420">
        <f t="shared" si="256"/>
        <v>0</v>
      </c>
      <c r="AS120" s="409">
        <f t="shared" si="257"/>
        <v>0</v>
      </c>
      <c r="AT120" s="422">
        <f t="shared" si="258"/>
        <v>0</v>
      </c>
      <c r="AU120" s="422">
        <f t="shared" si="259"/>
        <v>0</v>
      </c>
      <c r="AV120" s="409">
        <f t="shared" si="260"/>
        <v>0</v>
      </c>
      <c r="AW120" s="422">
        <f t="shared" si="261"/>
        <v>0</v>
      </c>
      <c r="AX120" s="422">
        <f t="shared" si="262"/>
        <v>0</v>
      </c>
      <c r="AY120" s="409">
        <f t="shared" si="263"/>
        <v>0</v>
      </c>
      <c r="AZ120" s="422">
        <f t="shared" si="205"/>
        <v>0</v>
      </c>
      <c r="BA120" s="422">
        <f t="shared" si="206"/>
        <v>0</v>
      </c>
      <c r="BB120" s="420">
        <f t="shared" si="235"/>
        <v>0</v>
      </c>
      <c r="BC120" s="413">
        <f t="shared" si="207"/>
        <v>0</v>
      </c>
      <c r="BD120" s="420">
        <f t="shared" si="236"/>
        <v>0</v>
      </c>
      <c r="BE120" s="409">
        <f t="shared" si="208"/>
        <v>0</v>
      </c>
      <c r="BF120" s="420">
        <f t="shared" si="237"/>
        <v>0</v>
      </c>
      <c r="BG120" s="409">
        <f t="shared" si="209"/>
        <v>0</v>
      </c>
      <c r="BH120" s="425" t="str">
        <f t="shared" si="264"/>
        <v/>
      </c>
      <c r="BI120" s="420">
        <f t="shared" si="287"/>
        <v>0</v>
      </c>
      <c r="BJ120" s="420">
        <f t="shared" si="211"/>
        <v>0</v>
      </c>
      <c r="BK120" s="420">
        <f t="shared" si="265"/>
        <v>0</v>
      </c>
      <c r="BL120" s="420">
        <f t="shared" si="266"/>
        <v>0</v>
      </c>
      <c r="BM120" s="413">
        <f t="shared" si="267"/>
        <v>0</v>
      </c>
      <c r="BN120" s="420">
        <f t="shared" si="268"/>
        <v>0</v>
      </c>
      <c r="BO120" s="420">
        <f t="shared" si="269"/>
        <v>0</v>
      </c>
      <c r="BP120" s="413">
        <f t="shared" si="270"/>
        <v>0</v>
      </c>
      <c r="BQ120" s="422">
        <f t="shared" si="271"/>
        <v>0</v>
      </c>
      <c r="BR120" s="422">
        <f t="shared" si="272"/>
        <v>0</v>
      </c>
      <c r="BS120" s="413">
        <f t="shared" si="273"/>
        <v>0</v>
      </c>
      <c r="BT120" s="420">
        <f t="shared" si="212"/>
        <v>0</v>
      </c>
      <c r="BU120" s="413">
        <f t="shared" si="213"/>
        <v>0</v>
      </c>
      <c r="BV120" s="420">
        <f t="shared" si="214"/>
        <v>0</v>
      </c>
      <c r="BW120" s="409">
        <f t="shared" si="215"/>
        <v>0</v>
      </c>
      <c r="BX120" s="420">
        <f t="shared" si="216"/>
        <v>0</v>
      </c>
      <c r="BY120" s="413">
        <f t="shared" si="217"/>
        <v>0</v>
      </c>
      <c r="BZ120" s="32" t="str">
        <f t="shared" si="248"/>
        <v/>
      </c>
      <c r="CA120">
        <f t="shared" si="218"/>
        <v>0</v>
      </c>
      <c r="CB120" s="32">
        <f t="shared" si="249"/>
        <v>0</v>
      </c>
      <c r="CC120">
        <f t="shared" si="274"/>
        <v>0</v>
      </c>
      <c r="CD120">
        <f t="shared" si="275"/>
        <v>0</v>
      </c>
      <c r="CE120">
        <f t="shared" si="276"/>
        <v>0</v>
      </c>
      <c r="CF120" s="29">
        <f t="shared" si="277"/>
        <v>0</v>
      </c>
      <c r="CG120" s="29">
        <f t="shared" si="278"/>
        <v>0</v>
      </c>
      <c r="CH120" s="29">
        <f t="shared" si="219"/>
        <v>0</v>
      </c>
      <c r="CI120" s="29">
        <f t="shared" si="279"/>
        <v>0</v>
      </c>
      <c r="CJ120" s="29">
        <f t="shared" si="280"/>
        <v>0</v>
      </c>
      <c r="CK120" s="458">
        <f t="shared" si="281"/>
        <v>0</v>
      </c>
      <c r="CL120" s="29">
        <f t="shared" si="220"/>
        <v>0</v>
      </c>
      <c r="CM120" s="29">
        <f t="shared" si="282"/>
        <v>0</v>
      </c>
      <c r="CN120" s="458">
        <f t="shared" si="283"/>
        <v>0</v>
      </c>
      <c r="CO120" s="29">
        <f t="shared" si="221"/>
        <v>0</v>
      </c>
      <c r="CP120" s="29">
        <f t="shared" si="284"/>
        <v>0</v>
      </c>
      <c r="CQ120" s="458">
        <f t="shared" si="285"/>
        <v>0</v>
      </c>
      <c r="CR120" s="29">
        <f t="shared" si="222"/>
        <v>0</v>
      </c>
      <c r="CS120" s="29">
        <f t="shared" si="223"/>
        <v>0</v>
      </c>
      <c r="CT120" s="29">
        <f t="shared" si="224"/>
        <v>0</v>
      </c>
      <c r="CU120" s="29">
        <f t="shared" si="225"/>
        <v>0</v>
      </c>
      <c r="CV120" s="458">
        <f t="shared" si="226"/>
        <v>0</v>
      </c>
      <c r="CW120" s="29">
        <f t="shared" si="227"/>
        <v>0</v>
      </c>
      <c r="CX120" s="29">
        <f t="shared" si="228"/>
        <v>0</v>
      </c>
      <c r="CY120" s="458">
        <f t="shared" si="229"/>
        <v>0</v>
      </c>
      <c r="CZ120" s="29">
        <f t="shared" si="230"/>
        <v>0</v>
      </c>
      <c r="DA120" s="29">
        <f t="shared" si="231"/>
        <v>0</v>
      </c>
      <c r="DB120" s="458">
        <f t="shared" si="232"/>
        <v>0</v>
      </c>
      <c r="DC120" s="29">
        <f t="shared" si="233"/>
        <v>0</v>
      </c>
    </row>
    <row r="121" spans="1:107">
      <c r="A121">
        <f t="shared" si="199"/>
        <v>118</v>
      </c>
      <c r="B121" s="33">
        <f t="shared" si="288"/>
        <v>0</v>
      </c>
      <c r="C121" s="357"/>
      <c r="D121" s="40"/>
      <c r="E121" s="48"/>
      <c r="F121" s="1"/>
      <c r="G121" s="208"/>
      <c r="H121" s="184"/>
      <c r="I121" s="184"/>
      <c r="J121" s="306"/>
      <c r="K121" s="184"/>
      <c r="L121" s="184"/>
      <c r="M121" s="201"/>
      <c r="N121" s="184"/>
      <c r="O121" s="184"/>
      <c r="P121" s="358"/>
      <c r="Q121" s="343">
        <f t="shared" si="238"/>
        <v>0</v>
      </c>
      <c r="R121" s="333">
        <f t="shared" si="239"/>
        <v>0</v>
      </c>
      <c r="S121" s="344">
        <f t="shared" si="240"/>
        <v>0</v>
      </c>
      <c r="T121" s="348">
        <f t="shared" si="241"/>
        <v>0</v>
      </c>
      <c r="U121" s="334">
        <f t="shared" si="242"/>
        <v>0</v>
      </c>
      <c r="V121" s="333">
        <f t="shared" si="243"/>
        <v>0</v>
      </c>
      <c r="W121" s="334">
        <f t="shared" si="244"/>
        <v>0</v>
      </c>
      <c r="X121" s="333">
        <f t="shared" si="245"/>
        <v>0</v>
      </c>
      <c r="Y121" s="403">
        <f t="shared" si="246"/>
        <v>0</v>
      </c>
      <c r="Z121" s="451">
        <f>IFERROR(VLOOKUP(C121,list!B$2:C$100,2,),)</f>
        <v>0</v>
      </c>
      <c r="AA121" s="451">
        <f>IFERROR(VLOOKUP(F121,list!G$1:H$60,2,),)</f>
        <v>0</v>
      </c>
      <c r="AB121" s="452">
        <f t="shared" si="200"/>
        <v>0</v>
      </c>
      <c r="AC121" s="453">
        <f t="shared" si="201"/>
        <v>0</v>
      </c>
      <c r="AD121" s="451">
        <f>IFERROR(VLOOKUP(AC121,list!I$2:J$12,2,),)</f>
        <v>0</v>
      </c>
      <c r="AE121" s="452">
        <f t="shared" si="202"/>
        <v>0</v>
      </c>
      <c r="AF121" s="451">
        <f t="shared" si="250"/>
        <v>0</v>
      </c>
      <c r="AG121" s="451">
        <f>IF(COUNTIF($C$4:C121,C121)&gt;1,0,1)</f>
        <v>1</v>
      </c>
      <c r="AH121" s="454">
        <f t="shared" si="234"/>
        <v>0</v>
      </c>
      <c r="AI121" s="451" t="str">
        <f t="shared" si="251"/>
        <v/>
      </c>
      <c r="AJ121" s="455" t="str">
        <f>IFERROR(VLOOKUP(AI121,list!A$1:B$100,2,),"")</f>
        <v/>
      </c>
      <c r="AK121" s="451">
        <f>IF(COUNTIF($AE$4:$AE121,$AE121)&gt;1,0,1)</f>
        <v>0</v>
      </c>
      <c r="AL121" s="451">
        <f t="shared" si="203"/>
        <v>0</v>
      </c>
      <c r="AM121" s="451" t="str">
        <f t="shared" si="252"/>
        <v/>
      </c>
      <c r="AN121" s="417">
        <f t="shared" si="286"/>
        <v>0</v>
      </c>
      <c r="AO121" s="420">
        <f t="shared" si="253"/>
        <v>0</v>
      </c>
      <c r="AP121" s="420">
        <f t="shared" si="254"/>
        <v>0</v>
      </c>
      <c r="AQ121" s="420">
        <f t="shared" si="255"/>
        <v>0</v>
      </c>
      <c r="AR121" s="420">
        <f t="shared" si="256"/>
        <v>0</v>
      </c>
      <c r="AS121" s="409">
        <f t="shared" si="257"/>
        <v>0</v>
      </c>
      <c r="AT121" s="422">
        <f t="shared" si="258"/>
        <v>0</v>
      </c>
      <c r="AU121" s="422">
        <f t="shared" si="259"/>
        <v>0</v>
      </c>
      <c r="AV121" s="409">
        <f t="shared" si="260"/>
        <v>0</v>
      </c>
      <c r="AW121" s="422">
        <f t="shared" si="261"/>
        <v>0</v>
      </c>
      <c r="AX121" s="422">
        <f t="shared" si="262"/>
        <v>0</v>
      </c>
      <c r="AY121" s="409">
        <f t="shared" si="263"/>
        <v>0</v>
      </c>
      <c r="AZ121" s="422">
        <f t="shared" si="205"/>
        <v>0</v>
      </c>
      <c r="BA121" s="422">
        <f t="shared" si="206"/>
        <v>0</v>
      </c>
      <c r="BB121" s="420">
        <f t="shared" si="235"/>
        <v>0</v>
      </c>
      <c r="BC121" s="413">
        <f t="shared" si="207"/>
        <v>0</v>
      </c>
      <c r="BD121" s="420">
        <f t="shared" si="236"/>
        <v>0</v>
      </c>
      <c r="BE121" s="409">
        <f t="shared" si="208"/>
        <v>0</v>
      </c>
      <c r="BF121" s="420">
        <f t="shared" si="237"/>
        <v>0</v>
      </c>
      <c r="BG121" s="409">
        <f t="shared" si="209"/>
        <v>0</v>
      </c>
      <c r="BH121" s="425" t="str">
        <f t="shared" si="264"/>
        <v/>
      </c>
      <c r="BI121" s="420">
        <f t="shared" si="287"/>
        <v>0</v>
      </c>
      <c r="BJ121" s="420">
        <f t="shared" si="211"/>
        <v>0</v>
      </c>
      <c r="BK121" s="420">
        <f t="shared" si="265"/>
        <v>0</v>
      </c>
      <c r="BL121" s="420">
        <f t="shared" si="266"/>
        <v>0</v>
      </c>
      <c r="BM121" s="413">
        <f t="shared" si="267"/>
        <v>0</v>
      </c>
      <c r="BN121" s="420">
        <f t="shared" si="268"/>
        <v>0</v>
      </c>
      <c r="BO121" s="420">
        <f t="shared" si="269"/>
        <v>0</v>
      </c>
      <c r="BP121" s="413">
        <f t="shared" si="270"/>
        <v>0</v>
      </c>
      <c r="BQ121" s="422">
        <f t="shared" si="271"/>
        <v>0</v>
      </c>
      <c r="BR121" s="422">
        <f t="shared" si="272"/>
        <v>0</v>
      </c>
      <c r="BS121" s="413">
        <f t="shared" si="273"/>
        <v>0</v>
      </c>
      <c r="BT121" s="420">
        <f t="shared" si="212"/>
        <v>0</v>
      </c>
      <c r="BU121" s="413">
        <f t="shared" si="213"/>
        <v>0</v>
      </c>
      <c r="BV121" s="420">
        <f t="shared" si="214"/>
        <v>0</v>
      </c>
      <c r="BW121" s="409">
        <f t="shared" si="215"/>
        <v>0</v>
      </c>
      <c r="BX121" s="420">
        <f t="shared" si="216"/>
        <v>0</v>
      </c>
      <c r="BY121" s="413">
        <f t="shared" si="217"/>
        <v>0</v>
      </c>
      <c r="BZ121" s="32" t="str">
        <f t="shared" si="248"/>
        <v/>
      </c>
      <c r="CA121">
        <f t="shared" si="218"/>
        <v>0</v>
      </c>
      <c r="CB121" s="32">
        <f t="shared" si="249"/>
        <v>0</v>
      </c>
      <c r="CC121">
        <f t="shared" si="274"/>
        <v>0</v>
      </c>
      <c r="CD121">
        <f t="shared" si="275"/>
        <v>0</v>
      </c>
      <c r="CE121">
        <f t="shared" si="276"/>
        <v>0</v>
      </c>
      <c r="CF121" s="29">
        <f t="shared" si="277"/>
        <v>0</v>
      </c>
      <c r="CG121" s="29">
        <f t="shared" si="278"/>
        <v>0</v>
      </c>
      <c r="CH121" s="29">
        <f t="shared" si="219"/>
        <v>0</v>
      </c>
      <c r="CI121" s="29">
        <f t="shared" si="279"/>
        <v>0</v>
      </c>
      <c r="CJ121" s="29">
        <f t="shared" si="280"/>
        <v>0</v>
      </c>
      <c r="CK121" s="458">
        <f t="shared" si="281"/>
        <v>0</v>
      </c>
      <c r="CL121" s="29">
        <f t="shared" si="220"/>
        <v>0</v>
      </c>
      <c r="CM121" s="29">
        <f t="shared" si="282"/>
        <v>0</v>
      </c>
      <c r="CN121" s="458">
        <f t="shared" si="283"/>
        <v>0</v>
      </c>
      <c r="CO121" s="29">
        <f t="shared" si="221"/>
        <v>0</v>
      </c>
      <c r="CP121" s="29">
        <f t="shared" si="284"/>
        <v>0</v>
      </c>
      <c r="CQ121" s="458">
        <f t="shared" si="285"/>
        <v>0</v>
      </c>
      <c r="CR121" s="29">
        <f t="shared" si="222"/>
        <v>0</v>
      </c>
      <c r="CS121" s="29">
        <f t="shared" si="223"/>
        <v>0</v>
      </c>
      <c r="CT121" s="29">
        <f t="shared" si="224"/>
        <v>0</v>
      </c>
      <c r="CU121" s="29">
        <f t="shared" si="225"/>
        <v>0</v>
      </c>
      <c r="CV121" s="458">
        <f t="shared" si="226"/>
        <v>0</v>
      </c>
      <c r="CW121" s="29">
        <f t="shared" si="227"/>
        <v>0</v>
      </c>
      <c r="CX121" s="29">
        <f t="shared" si="228"/>
        <v>0</v>
      </c>
      <c r="CY121" s="458">
        <f t="shared" si="229"/>
        <v>0</v>
      </c>
      <c r="CZ121" s="29">
        <f t="shared" si="230"/>
        <v>0</v>
      </c>
      <c r="DA121" s="29">
        <f t="shared" si="231"/>
        <v>0</v>
      </c>
      <c r="DB121" s="458">
        <f t="shared" si="232"/>
        <v>0</v>
      </c>
      <c r="DC121" s="29">
        <f t="shared" si="233"/>
        <v>0</v>
      </c>
    </row>
    <row r="122" spans="1:107">
      <c r="A122">
        <f t="shared" si="199"/>
        <v>119</v>
      </c>
      <c r="B122" s="33">
        <f t="shared" si="288"/>
        <v>0</v>
      </c>
      <c r="C122" s="357"/>
      <c r="D122" s="40"/>
      <c r="E122" s="48"/>
      <c r="F122" s="1"/>
      <c r="G122" s="208"/>
      <c r="H122" s="184"/>
      <c r="I122" s="184"/>
      <c r="J122" s="306"/>
      <c r="K122" s="184"/>
      <c r="L122" s="184"/>
      <c r="M122" s="201"/>
      <c r="N122" s="184"/>
      <c r="O122" s="184"/>
      <c r="P122" s="358"/>
      <c r="Q122" s="343">
        <f t="shared" si="238"/>
        <v>0</v>
      </c>
      <c r="R122" s="333">
        <f t="shared" si="239"/>
        <v>0</v>
      </c>
      <c r="S122" s="344">
        <f t="shared" si="240"/>
        <v>0</v>
      </c>
      <c r="T122" s="348">
        <f t="shared" si="241"/>
        <v>0</v>
      </c>
      <c r="U122" s="334">
        <f t="shared" si="242"/>
        <v>0</v>
      </c>
      <c r="V122" s="333">
        <f t="shared" si="243"/>
        <v>0</v>
      </c>
      <c r="W122" s="334">
        <f t="shared" si="244"/>
        <v>0</v>
      </c>
      <c r="X122" s="333">
        <f t="shared" si="245"/>
        <v>0</v>
      </c>
      <c r="Y122" s="403">
        <f t="shared" si="246"/>
        <v>0</v>
      </c>
      <c r="Z122" s="451">
        <f>IFERROR(VLOOKUP(C122,list!B$2:C$100,2,),)</f>
        <v>0</v>
      </c>
      <c r="AA122" s="451">
        <f>IFERROR(VLOOKUP(F122,list!G$1:H$60,2,),)</f>
        <v>0</v>
      </c>
      <c r="AB122" s="452">
        <f t="shared" si="200"/>
        <v>0</v>
      </c>
      <c r="AC122" s="453">
        <f t="shared" si="201"/>
        <v>0</v>
      </c>
      <c r="AD122" s="451">
        <f>IFERROR(VLOOKUP(AC122,list!I$2:J$12,2,),)</f>
        <v>0</v>
      </c>
      <c r="AE122" s="452">
        <f t="shared" si="202"/>
        <v>0</v>
      </c>
      <c r="AF122" s="451">
        <f t="shared" si="250"/>
        <v>0</v>
      </c>
      <c r="AG122" s="451">
        <f>IF(COUNTIF($C$4:C122,C122)&gt;1,0,1)</f>
        <v>1</v>
      </c>
      <c r="AH122" s="454">
        <f t="shared" si="234"/>
        <v>0</v>
      </c>
      <c r="AI122" s="451" t="str">
        <f t="shared" si="251"/>
        <v/>
      </c>
      <c r="AJ122" s="455" t="str">
        <f>IFERROR(VLOOKUP(AI122,list!A$1:B$100,2,),"")</f>
        <v/>
      </c>
      <c r="AK122" s="451">
        <f>IF(COUNTIF($AE$4:$AE122,$AE122)&gt;1,0,1)</f>
        <v>0</v>
      </c>
      <c r="AL122" s="451">
        <f t="shared" si="203"/>
        <v>0</v>
      </c>
      <c r="AM122" s="451" t="str">
        <f t="shared" si="252"/>
        <v/>
      </c>
      <c r="AN122" s="417">
        <f t="shared" si="286"/>
        <v>0</v>
      </c>
      <c r="AO122" s="420">
        <f t="shared" si="253"/>
        <v>0</v>
      </c>
      <c r="AP122" s="420">
        <f t="shared" si="254"/>
        <v>0</v>
      </c>
      <c r="AQ122" s="420">
        <f t="shared" si="255"/>
        <v>0</v>
      </c>
      <c r="AR122" s="420">
        <f t="shared" si="256"/>
        <v>0</v>
      </c>
      <c r="AS122" s="409">
        <f t="shared" si="257"/>
        <v>0</v>
      </c>
      <c r="AT122" s="422">
        <f t="shared" si="258"/>
        <v>0</v>
      </c>
      <c r="AU122" s="422">
        <f t="shared" si="259"/>
        <v>0</v>
      </c>
      <c r="AV122" s="409">
        <f t="shared" si="260"/>
        <v>0</v>
      </c>
      <c r="AW122" s="422">
        <f t="shared" si="261"/>
        <v>0</v>
      </c>
      <c r="AX122" s="422">
        <f t="shared" si="262"/>
        <v>0</v>
      </c>
      <c r="AY122" s="409">
        <f t="shared" si="263"/>
        <v>0</v>
      </c>
      <c r="AZ122" s="422">
        <f t="shared" si="205"/>
        <v>0</v>
      </c>
      <c r="BA122" s="422">
        <f t="shared" si="206"/>
        <v>0</v>
      </c>
      <c r="BB122" s="420">
        <f t="shared" si="235"/>
        <v>0</v>
      </c>
      <c r="BC122" s="413">
        <f t="shared" si="207"/>
        <v>0</v>
      </c>
      <c r="BD122" s="420">
        <f t="shared" si="236"/>
        <v>0</v>
      </c>
      <c r="BE122" s="409">
        <f t="shared" si="208"/>
        <v>0</v>
      </c>
      <c r="BF122" s="420">
        <f t="shared" si="237"/>
        <v>0</v>
      </c>
      <c r="BG122" s="409">
        <f t="shared" si="209"/>
        <v>0</v>
      </c>
      <c r="BH122" s="425" t="str">
        <f t="shared" si="264"/>
        <v/>
      </c>
      <c r="BI122" s="420">
        <f t="shared" si="287"/>
        <v>0</v>
      </c>
      <c r="BJ122" s="420">
        <f t="shared" si="211"/>
        <v>0</v>
      </c>
      <c r="BK122" s="420">
        <f t="shared" si="265"/>
        <v>0</v>
      </c>
      <c r="BL122" s="420">
        <f t="shared" si="266"/>
        <v>0</v>
      </c>
      <c r="BM122" s="413">
        <f t="shared" si="267"/>
        <v>0</v>
      </c>
      <c r="BN122" s="420">
        <f t="shared" si="268"/>
        <v>0</v>
      </c>
      <c r="BO122" s="420">
        <f t="shared" si="269"/>
        <v>0</v>
      </c>
      <c r="BP122" s="413">
        <f t="shared" si="270"/>
        <v>0</v>
      </c>
      <c r="BQ122" s="422">
        <f t="shared" si="271"/>
        <v>0</v>
      </c>
      <c r="BR122" s="422">
        <f t="shared" si="272"/>
        <v>0</v>
      </c>
      <c r="BS122" s="413">
        <f t="shared" si="273"/>
        <v>0</v>
      </c>
      <c r="BT122" s="420">
        <f t="shared" si="212"/>
        <v>0</v>
      </c>
      <c r="BU122" s="413">
        <f t="shared" si="213"/>
        <v>0</v>
      </c>
      <c r="BV122" s="420">
        <f t="shared" si="214"/>
        <v>0</v>
      </c>
      <c r="BW122" s="409">
        <f t="shared" si="215"/>
        <v>0</v>
      </c>
      <c r="BX122" s="420">
        <f t="shared" si="216"/>
        <v>0</v>
      </c>
      <c r="BY122" s="413">
        <f t="shared" si="217"/>
        <v>0</v>
      </c>
      <c r="BZ122" s="32" t="str">
        <f t="shared" si="248"/>
        <v/>
      </c>
      <c r="CA122">
        <f t="shared" si="218"/>
        <v>0</v>
      </c>
      <c r="CB122" s="32">
        <f t="shared" si="249"/>
        <v>0</v>
      </c>
      <c r="CC122">
        <f t="shared" si="274"/>
        <v>0</v>
      </c>
      <c r="CD122">
        <f t="shared" si="275"/>
        <v>0</v>
      </c>
      <c r="CE122">
        <f t="shared" si="276"/>
        <v>0</v>
      </c>
      <c r="CF122" s="29">
        <f t="shared" si="277"/>
        <v>0</v>
      </c>
      <c r="CG122" s="29">
        <f t="shared" si="278"/>
        <v>0</v>
      </c>
      <c r="CH122" s="29">
        <f t="shared" si="219"/>
        <v>0</v>
      </c>
      <c r="CI122" s="29">
        <f t="shared" si="279"/>
        <v>0</v>
      </c>
      <c r="CJ122" s="29">
        <f t="shared" si="280"/>
        <v>0</v>
      </c>
      <c r="CK122" s="458">
        <f t="shared" si="281"/>
        <v>0</v>
      </c>
      <c r="CL122" s="29">
        <f t="shared" si="220"/>
        <v>0</v>
      </c>
      <c r="CM122" s="29">
        <f t="shared" si="282"/>
        <v>0</v>
      </c>
      <c r="CN122" s="458">
        <f t="shared" si="283"/>
        <v>0</v>
      </c>
      <c r="CO122" s="29">
        <f t="shared" si="221"/>
        <v>0</v>
      </c>
      <c r="CP122" s="29">
        <f t="shared" si="284"/>
        <v>0</v>
      </c>
      <c r="CQ122" s="458">
        <f t="shared" si="285"/>
        <v>0</v>
      </c>
      <c r="CR122" s="29">
        <f t="shared" si="222"/>
        <v>0</v>
      </c>
      <c r="CS122" s="29">
        <f t="shared" si="223"/>
        <v>0</v>
      </c>
      <c r="CT122" s="29">
        <f t="shared" si="224"/>
        <v>0</v>
      </c>
      <c r="CU122" s="29">
        <f t="shared" si="225"/>
        <v>0</v>
      </c>
      <c r="CV122" s="458">
        <f t="shared" si="226"/>
        <v>0</v>
      </c>
      <c r="CW122" s="29">
        <f t="shared" si="227"/>
        <v>0</v>
      </c>
      <c r="CX122" s="29">
        <f t="shared" si="228"/>
        <v>0</v>
      </c>
      <c r="CY122" s="458">
        <f t="shared" si="229"/>
        <v>0</v>
      </c>
      <c r="CZ122" s="29">
        <f t="shared" si="230"/>
        <v>0</v>
      </c>
      <c r="DA122" s="29">
        <f t="shared" si="231"/>
        <v>0</v>
      </c>
      <c r="DB122" s="458">
        <f t="shared" si="232"/>
        <v>0</v>
      </c>
      <c r="DC122" s="29">
        <f t="shared" si="233"/>
        <v>0</v>
      </c>
    </row>
    <row r="123" spans="1:107">
      <c r="A123">
        <f t="shared" si="199"/>
        <v>120</v>
      </c>
      <c r="B123" s="33">
        <f t="shared" si="288"/>
        <v>0</v>
      </c>
      <c r="C123" s="357"/>
      <c r="D123" s="40"/>
      <c r="E123" s="48"/>
      <c r="F123" s="1"/>
      <c r="G123" s="208"/>
      <c r="H123" s="184"/>
      <c r="I123" s="184"/>
      <c r="J123" s="306"/>
      <c r="K123" s="184"/>
      <c r="L123" s="184"/>
      <c r="M123" s="201"/>
      <c r="N123" s="184"/>
      <c r="O123" s="184"/>
      <c r="P123" s="358"/>
      <c r="Q123" s="343">
        <f t="shared" si="238"/>
        <v>0</v>
      </c>
      <c r="R123" s="333">
        <f t="shared" si="239"/>
        <v>0</v>
      </c>
      <c r="S123" s="344">
        <f t="shared" si="240"/>
        <v>0</v>
      </c>
      <c r="T123" s="348">
        <f t="shared" si="241"/>
        <v>0</v>
      </c>
      <c r="U123" s="334">
        <f t="shared" si="242"/>
        <v>0</v>
      </c>
      <c r="V123" s="333">
        <f t="shared" si="243"/>
        <v>0</v>
      </c>
      <c r="W123" s="334">
        <f t="shared" si="244"/>
        <v>0</v>
      </c>
      <c r="X123" s="333">
        <f t="shared" si="245"/>
        <v>0</v>
      </c>
      <c r="Y123" s="403">
        <f t="shared" si="246"/>
        <v>0</v>
      </c>
      <c r="Z123" s="451">
        <f>IFERROR(VLOOKUP(C123,list!B$2:C$100,2,),)</f>
        <v>0</v>
      </c>
      <c r="AA123" s="451">
        <f>IFERROR(VLOOKUP(F123,list!G$1:H$60,2,),)</f>
        <v>0</v>
      </c>
      <c r="AB123" s="452">
        <f t="shared" si="200"/>
        <v>0</v>
      </c>
      <c r="AC123" s="453">
        <f t="shared" si="201"/>
        <v>0</v>
      </c>
      <c r="AD123" s="451">
        <f>IFERROR(VLOOKUP(AC123,list!I$2:J$12,2,),)</f>
        <v>0</v>
      </c>
      <c r="AE123" s="452">
        <f t="shared" si="202"/>
        <v>0</v>
      </c>
      <c r="AF123" s="451">
        <f t="shared" si="250"/>
        <v>0</v>
      </c>
      <c r="AG123" s="451">
        <f>IF(COUNTIF($C$4:C123,C123)&gt;1,0,1)</f>
        <v>1</v>
      </c>
      <c r="AH123" s="454">
        <f t="shared" si="234"/>
        <v>0</v>
      </c>
      <c r="AI123" s="451" t="str">
        <f t="shared" si="251"/>
        <v/>
      </c>
      <c r="AJ123" s="455" t="str">
        <f>IFERROR(VLOOKUP(AI123,list!A$1:B$100,2,),"")</f>
        <v/>
      </c>
      <c r="AK123" s="451">
        <f>IF(COUNTIF($AE$4:$AE123,$AE123)&gt;1,0,1)</f>
        <v>0</v>
      </c>
      <c r="AL123" s="451">
        <f t="shared" si="203"/>
        <v>0</v>
      </c>
      <c r="AM123" s="451" t="str">
        <f t="shared" si="252"/>
        <v/>
      </c>
      <c r="AN123" s="417">
        <f t="shared" si="286"/>
        <v>0</v>
      </c>
      <c r="AO123" s="420">
        <f t="shared" si="253"/>
        <v>0</v>
      </c>
      <c r="AP123" s="420">
        <f t="shared" si="254"/>
        <v>0</v>
      </c>
      <c r="AQ123" s="420">
        <f t="shared" si="255"/>
        <v>0</v>
      </c>
      <c r="AR123" s="420">
        <f t="shared" si="256"/>
        <v>0</v>
      </c>
      <c r="AS123" s="409">
        <f t="shared" si="257"/>
        <v>0</v>
      </c>
      <c r="AT123" s="422">
        <f t="shared" si="258"/>
        <v>0</v>
      </c>
      <c r="AU123" s="422">
        <f t="shared" si="259"/>
        <v>0</v>
      </c>
      <c r="AV123" s="409">
        <f t="shared" si="260"/>
        <v>0</v>
      </c>
      <c r="AW123" s="422">
        <f t="shared" si="261"/>
        <v>0</v>
      </c>
      <c r="AX123" s="422">
        <f t="shared" si="262"/>
        <v>0</v>
      </c>
      <c r="AY123" s="409">
        <f t="shared" si="263"/>
        <v>0</v>
      </c>
      <c r="AZ123" s="422">
        <f t="shared" si="205"/>
        <v>0</v>
      </c>
      <c r="BA123" s="422">
        <f t="shared" si="206"/>
        <v>0</v>
      </c>
      <c r="BB123" s="420">
        <f t="shared" si="235"/>
        <v>0</v>
      </c>
      <c r="BC123" s="413">
        <f t="shared" si="207"/>
        <v>0</v>
      </c>
      <c r="BD123" s="420">
        <f t="shared" si="236"/>
        <v>0</v>
      </c>
      <c r="BE123" s="409">
        <f t="shared" si="208"/>
        <v>0</v>
      </c>
      <c r="BF123" s="420">
        <f t="shared" si="237"/>
        <v>0</v>
      </c>
      <c r="BG123" s="409">
        <f t="shared" si="209"/>
        <v>0</v>
      </c>
      <c r="BH123" s="425" t="str">
        <f t="shared" si="264"/>
        <v/>
      </c>
      <c r="BI123" s="420">
        <f t="shared" si="287"/>
        <v>0</v>
      </c>
      <c r="BJ123" s="420">
        <f t="shared" si="211"/>
        <v>0</v>
      </c>
      <c r="BK123" s="420">
        <f t="shared" si="265"/>
        <v>0</v>
      </c>
      <c r="BL123" s="420">
        <f t="shared" si="266"/>
        <v>0</v>
      </c>
      <c r="BM123" s="413">
        <f t="shared" si="267"/>
        <v>0</v>
      </c>
      <c r="BN123" s="420">
        <f t="shared" si="268"/>
        <v>0</v>
      </c>
      <c r="BO123" s="420">
        <f t="shared" si="269"/>
        <v>0</v>
      </c>
      <c r="BP123" s="413">
        <f t="shared" si="270"/>
        <v>0</v>
      </c>
      <c r="BQ123" s="422">
        <f t="shared" si="271"/>
        <v>0</v>
      </c>
      <c r="BR123" s="422">
        <f t="shared" si="272"/>
        <v>0</v>
      </c>
      <c r="BS123" s="413">
        <f t="shared" si="273"/>
        <v>0</v>
      </c>
      <c r="BT123" s="420">
        <f t="shared" si="212"/>
        <v>0</v>
      </c>
      <c r="BU123" s="413">
        <f t="shared" si="213"/>
        <v>0</v>
      </c>
      <c r="BV123" s="420">
        <f t="shared" si="214"/>
        <v>0</v>
      </c>
      <c r="BW123" s="409">
        <f t="shared" si="215"/>
        <v>0</v>
      </c>
      <c r="BX123" s="420">
        <f t="shared" si="216"/>
        <v>0</v>
      </c>
      <c r="BY123" s="413">
        <f t="shared" si="217"/>
        <v>0</v>
      </c>
      <c r="BZ123" s="32" t="str">
        <f t="shared" si="248"/>
        <v/>
      </c>
      <c r="CA123">
        <f t="shared" si="218"/>
        <v>0</v>
      </c>
      <c r="CB123" s="32">
        <f t="shared" si="249"/>
        <v>0</v>
      </c>
      <c r="CC123">
        <f t="shared" si="274"/>
        <v>0</v>
      </c>
      <c r="CD123">
        <f t="shared" si="275"/>
        <v>0</v>
      </c>
      <c r="CE123">
        <f t="shared" si="276"/>
        <v>0</v>
      </c>
      <c r="CF123" s="29">
        <f t="shared" si="277"/>
        <v>0</v>
      </c>
      <c r="CG123" s="29">
        <f t="shared" si="278"/>
        <v>0</v>
      </c>
      <c r="CH123" s="29">
        <f t="shared" si="219"/>
        <v>0</v>
      </c>
      <c r="CI123" s="29">
        <f t="shared" si="279"/>
        <v>0</v>
      </c>
      <c r="CJ123" s="29">
        <f t="shared" si="280"/>
        <v>0</v>
      </c>
      <c r="CK123" s="458">
        <f t="shared" si="281"/>
        <v>0</v>
      </c>
      <c r="CL123" s="29">
        <f t="shared" si="220"/>
        <v>0</v>
      </c>
      <c r="CM123" s="29">
        <f t="shared" si="282"/>
        <v>0</v>
      </c>
      <c r="CN123" s="458">
        <f t="shared" si="283"/>
        <v>0</v>
      </c>
      <c r="CO123" s="29">
        <f t="shared" si="221"/>
        <v>0</v>
      </c>
      <c r="CP123" s="29">
        <f t="shared" si="284"/>
        <v>0</v>
      </c>
      <c r="CQ123" s="458">
        <f t="shared" si="285"/>
        <v>0</v>
      </c>
      <c r="CR123" s="29">
        <f t="shared" si="222"/>
        <v>0</v>
      </c>
      <c r="CS123" s="29">
        <f t="shared" si="223"/>
        <v>0</v>
      </c>
      <c r="CT123" s="29">
        <f t="shared" si="224"/>
        <v>0</v>
      </c>
      <c r="CU123" s="29">
        <f t="shared" si="225"/>
        <v>0</v>
      </c>
      <c r="CV123" s="458">
        <f t="shared" si="226"/>
        <v>0</v>
      </c>
      <c r="CW123" s="29">
        <f t="shared" si="227"/>
        <v>0</v>
      </c>
      <c r="CX123" s="29">
        <f t="shared" si="228"/>
        <v>0</v>
      </c>
      <c r="CY123" s="458">
        <f t="shared" si="229"/>
        <v>0</v>
      </c>
      <c r="CZ123" s="29">
        <f t="shared" si="230"/>
        <v>0</v>
      </c>
      <c r="DA123" s="29">
        <f t="shared" si="231"/>
        <v>0</v>
      </c>
      <c r="DB123" s="458">
        <f t="shared" si="232"/>
        <v>0</v>
      </c>
      <c r="DC123" s="29">
        <f t="shared" si="233"/>
        <v>0</v>
      </c>
    </row>
    <row r="124" spans="1:107">
      <c r="A124">
        <f t="shared" si="199"/>
        <v>121</v>
      </c>
      <c r="B124" s="33">
        <f t="shared" si="288"/>
        <v>0</v>
      </c>
      <c r="C124" s="357"/>
      <c r="D124" s="40"/>
      <c r="E124" s="48"/>
      <c r="F124" s="1"/>
      <c r="G124" s="208"/>
      <c r="H124" s="184"/>
      <c r="I124" s="184"/>
      <c r="J124" s="306"/>
      <c r="K124" s="184"/>
      <c r="L124" s="184"/>
      <c r="M124" s="201"/>
      <c r="N124" s="184"/>
      <c r="O124" s="184"/>
      <c r="P124" s="358"/>
      <c r="Q124" s="343">
        <f t="shared" si="238"/>
        <v>0</v>
      </c>
      <c r="R124" s="333">
        <f t="shared" si="239"/>
        <v>0</v>
      </c>
      <c r="S124" s="344">
        <f t="shared" si="240"/>
        <v>0</v>
      </c>
      <c r="T124" s="348">
        <f t="shared" si="241"/>
        <v>0</v>
      </c>
      <c r="U124" s="334">
        <f t="shared" si="242"/>
        <v>0</v>
      </c>
      <c r="V124" s="333">
        <f t="shared" si="243"/>
        <v>0</v>
      </c>
      <c r="W124" s="334">
        <f t="shared" si="244"/>
        <v>0</v>
      </c>
      <c r="X124" s="333">
        <f t="shared" si="245"/>
        <v>0</v>
      </c>
      <c r="Y124" s="403">
        <f t="shared" si="246"/>
        <v>0</v>
      </c>
      <c r="Z124" s="451">
        <f>IFERROR(VLOOKUP(C124,list!B$2:C$100,2,),)</f>
        <v>0</v>
      </c>
      <c r="AA124" s="451">
        <f>IFERROR(VLOOKUP(F124,list!G$1:H$60,2,),)</f>
        <v>0</v>
      </c>
      <c r="AB124" s="452">
        <f t="shared" si="200"/>
        <v>0</v>
      </c>
      <c r="AC124" s="453">
        <f t="shared" si="201"/>
        <v>0</v>
      </c>
      <c r="AD124" s="451">
        <f>IFERROR(VLOOKUP(AC124,list!I$2:J$12,2,),)</f>
        <v>0</v>
      </c>
      <c r="AE124" s="452">
        <f t="shared" si="202"/>
        <v>0</v>
      </c>
      <c r="AF124" s="451">
        <f t="shared" si="250"/>
        <v>0</v>
      </c>
      <c r="AG124" s="451">
        <f>IF(COUNTIF($C$4:C124,C124)&gt;1,0,1)</f>
        <v>1</v>
      </c>
      <c r="AH124" s="454">
        <f t="shared" si="234"/>
        <v>0</v>
      </c>
      <c r="AI124" s="451" t="str">
        <f t="shared" si="251"/>
        <v/>
      </c>
      <c r="AJ124" s="455" t="str">
        <f>IFERROR(VLOOKUP(AI124,list!A$1:B$100,2,),"")</f>
        <v/>
      </c>
      <c r="AK124" s="451">
        <f>IF(COUNTIF($AE$4:$AE124,$AE124)&gt;1,0,1)</f>
        <v>0</v>
      </c>
      <c r="AL124" s="451">
        <f t="shared" si="203"/>
        <v>0</v>
      </c>
      <c r="AM124" s="451" t="str">
        <f t="shared" si="252"/>
        <v/>
      </c>
      <c r="AN124" s="417">
        <f t="shared" si="286"/>
        <v>0</v>
      </c>
      <c r="AO124" s="420">
        <f t="shared" si="253"/>
        <v>0</v>
      </c>
      <c r="AP124" s="420">
        <f t="shared" si="254"/>
        <v>0</v>
      </c>
      <c r="AQ124" s="420">
        <f t="shared" si="255"/>
        <v>0</v>
      </c>
      <c r="AR124" s="420">
        <f t="shared" si="256"/>
        <v>0</v>
      </c>
      <c r="AS124" s="409">
        <f t="shared" si="257"/>
        <v>0</v>
      </c>
      <c r="AT124" s="422">
        <f t="shared" si="258"/>
        <v>0</v>
      </c>
      <c r="AU124" s="422">
        <f t="shared" si="259"/>
        <v>0</v>
      </c>
      <c r="AV124" s="409">
        <f t="shared" si="260"/>
        <v>0</v>
      </c>
      <c r="AW124" s="422">
        <f t="shared" si="261"/>
        <v>0</v>
      </c>
      <c r="AX124" s="422">
        <f t="shared" si="262"/>
        <v>0</v>
      </c>
      <c r="AY124" s="409">
        <f t="shared" si="263"/>
        <v>0</v>
      </c>
      <c r="AZ124" s="422">
        <f t="shared" si="205"/>
        <v>0</v>
      </c>
      <c r="BA124" s="422">
        <f t="shared" si="206"/>
        <v>0</v>
      </c>
      <c r="BB124" s="420">
        <f t="shared" si="235"/>
        <v>0</v>
      </c>
      <c r="BC124" s="413">
        <f t="shared" si="207"/>
        <v>0</v>
      </c>
      <c r="BD124" s="420">
        <f t="shared" si="236"/>
        <v>0</v>
      </c>
      <c r="BE124" s="409">
        <f t="shared" si="208"/>
        <v>0</v>
      </c>
      <c r="BF124" s="420">
        <f t="shared" si="237"/>
        <v>0</v>
      </c>
      <c r="BG124" s="409">
        <f t="shared" si="209"/>
        <v>0</v>
      </c>
      <c r="BH124" s="425" t="str">
        <f t="shared" si="264"/>
        <v/>
      </c>
      <c r="BI124" s="420">
        <f t="shared" si="287"/>
        <v>0</v>
      </c>
      <c r="BJ124" s="420">
        <f t="shared" si="211"/>
        <v>0</v>
      </c>
      <c r="BK124" s="420">
        <f t="shared" si="265"/>
        <v>0</v>
      </c>
      <c r="BL124" s="420">
        <f t="shared" si="266"/>
        <v>0</v>
      </c>
      <c r="BM124" s="413">
        <f t="shared" si="267"/>
        <v>0</v>
      </c>
      <c r="BN124" s="420">
        <f t="shared" si="268"/>
        <v>0</v>
      </c>
      <c r="BO124" s="420">
        <f t="shared" si="269"/>
        <v>0</v>
      </c>
      <c r="BP124" s="413">
        <f t="shared" si="270"/>
        <v>0</v>
      </c>
      <c r="BQ124" s="422">
        <f t="shared" si="271"/>
        <v>0</v>
      </c>
      <c r="BR124" s="422">
        <f t="shared" si="272"/>
        <v>0</v>
      </c>
      <c r="BS124" s="413">
        <f t="shared" si="273"/>
        <v>0</v>
      </c>
      <c r="BT124" s="420">
        <f t="shared" si="212"/>
        <v>0</v>
      </c>
      <c r="BU124" s="413">
        <f t="shared" si="213"/>
        <v>0</v>
      </c>
      <c r="BV124" s="420">
        <f t="shared" si="214"/>
        <v>0</v>
      </c>
      <c r="BW124" s="409">
        <f t="shared" si="215"/>
        <v>0</v>
      </c>
      <c r="BX124" s="420">
        <f t="shared" si="216"/>
        <v>0</v>
      </c>
      <c r="BY124" s="413">
        <f t="shared" si="217"/>
        <v>0</v>
      </c>
      <c r="BZ124" s="32" t="str">
        <f t="shared" si="248"/>
        <v/>
      </c>
      <c r="CA124">
        <f t="shared" si="218"/>
        <v>0</v>
      </c>
      <c r="CB124" s="32">
        <f t="shared" si="249"/>
        <v>0</v>
      </c>
      <c r="CC124">
        <f t="shared" si="274"/>
        <v>0</v>
      </c>
      <c r="CD124">
        <f t="shared" si="275"/>
        <v>0</v>
      </c>
      <c r="CE124">
        <f t="shared" si="276"/>
        <v>0</v>
      </c>
      <c r="CF124" s="29">
        <f t="shared" si="277"/>
        <v>0</v>
      </c>
      <c r="CG124" s="29">
        <f t="shared" si="278"/>
        <v>0</v>
      </c>
      <c r="CH124" s="29">
        <f t="shared" si="219"/>
        <v>0</v>
      </c>
      <c r="CI124" s="29">
        <f t="shared" si="279"/>
        <v>0</v>
      </c>
      <c r="CJ124" s="29">
        <f t="shared" si="280"/>
        <v>0</v>
      </c>
      <c r="CK124" s="458">
        <f t="shared" si="281"/>
        <v>0</v>
      </c>
      <c r="CL124" s="29">
        <f t="shared" si="220"/>
        <v>0</v>
      </c>
      <c r="CM124" s="29">
        <f t="shared" si="282"/>
        <v>0</v>
      </c>
      <c r="CN124" s="458">
        <f t="shared" si="283"/>
        <v>0</v>
      </c>
      <c r="CO124" s="29">
        <f t="shared" si="221"/>
        <v>0</v>
      </c>
      <c r="CP124" s="29">
        <f t="shared" si="284"/>
        <v>0</v>
      </c>
      <c r="CQ124" s="458">
        <f t="shared" si="285"/>
        <v>0</v>
      </c>
      <c r="CR124" s="29">
        <f t="shared" si="222"/>
        <v>0</v>
      </c>
      <c r="CS124" s="29">
        <f t="shared" si="223"/>
        <v>0</v>
      </c>
      <c r="CT124" s="29">
        <f t="shared" si="224"/>
        <v>0</v>
      </c>
      <c r="CU124" s="29">
        <f t="shared" si="225"/>
        <v>0</v>
      </c>
      <c r="CV124" s="458">
        <f t="shared" si="226"/>
        <v>0</v>
      </c>
      <c r="CW124" s="29">
        <f t="shared" si="227"/>
        <v>0</v>
      </c>
      <c r="CX124" s="29">
        <f t="shared" si="228"/>
        <v>0</v>
      </c>
      <c r="CY124" s="458">
        <f t="shared" si="229"/>
        <v>0</v>
      </c>
      <c r="CZ124" s="29">
        <f t="shared" si="230"/>
        <v>0</v>
      </c>
      <c r="DA124" s="29">
        <f t="shared" si="231"/>
        <v>0</v>
      </c>
      <c r="DB124" s="458">
        <f t="shared" si="232"/>
        <v>0</v>
      </c>
      <c r="DC124" s="29">
        <f t="shared" si="233"/>
        <v>0</v>
      </c>
    </row>
    <row r="125" spans="1:107">
      <c r="A125">
        <f t="shared" si="199"/>
        <v>122</v>
      </c>
      <c r="B125" s="33">
        <f t="shared" si="288"/>
        <v>0</v>
      </c>
      <c r="C125" s="357"/>
      <c r="D125" s="40"/>
      <c r="E125" s="48"/>
      <c r="F125" s="1"/>
      <c r="G125" s="208"/>
      <c r="H125" s="184"/>
      <c r="I125" s="184"/>
      <c r="J125" s="306"/>
      <c r="K125" s="184"/>
      <c r="L125" s="184"/>
      <c r="M125" s="201"/>
      <c r="N125" s="184"/>
      <c r="O125" s="184"/>
      <c r="P125" s="358"/>
      <c r="Q125" s="343">
        <f t="shared" si="238"/>
        <v>0</v>
      </c>
      <c r="R125" s="333">
        <f t="shared" si="239"/>
        <v>0</v>
      </c>
      <c r="S125" s="344">
        <f t="shared" si="240"/>
        <v>0</v>
      </c>
      <c r="T125" s="348">
        <f t="shared" si="241"/>
        <v>0</v>
      </c>
      <c r="U125" s="334">
        <f t="shared" si="242"/>
        <v>0</v>
      </c>
      <c r="V125" s="333">
        <f t="shared" si="243"/>
        <v>0</v>
      </c>
      <c r="W125" s="334">
        <f t="shared" si="244"/>
        <v>0</v>
      </c>
      <c r="X125" s="333">
        <f t="shared" si="245"/>
        <v>0</v>
      </c>
      <c r="Y125" s="403">
        <f t="shared" si="246"/>
        <v>0</v>
      </c>
      <c r="Z125" s="451">
        <f>IFERROR(VLOOKUP(C125,list!B$2:C$100,2,),)</f>
        <v>0</v>
      </c>
      <c r="AA125" s="451">
        <f>IFERROR(VLOOKUP(F125,list!G$1:H$60,2,),)</f>
        <v>0</v>
      </c>
      <c r="AB125" s="452">
        <f t="shared" si="200"/>
        <v>0</v>
      </c>
      <c r="AC125" s="453">
        <f t="shared" si="201"/>
        <v>0</v>
      </c>
      <c r="AD125" s="451">
        <f>IFERROR(VLOOKUP(AC125,list!I$2:J$12,2,),)</f>
        <v>0</v>
      </c>
      <c r="AE125" s="452">
        <f t="shared" si="202"/>
        <v>0</v>
      </c>
      <c r="AF125" s="451">
        <f t="shared" si="250"/>
        <v>0</v>
      </c>
      <c r="AG125" s="451">
        <f>IF(COUNTIF($C$4:C125,C125)&gt;1,0,1)</f>
        <v>1</v>
      </c>
      <c r="AH125" s="454">
        <f t="shared" si="234"/>
        <v>0</v>
      </c>
      <c r="AI125" s="451" t="str">
        <f t="shared" si="251"/>
        <v/>
      </c>
      <c r="AJ125" s="455" t="str">
        <f>IFERROR(VLOOKUP(AI125,list!A$1:B$100,2,),"")</f>
        <v/>
      </c>
      <c r="AK125" s="451">
        <f>IF(COUNTIF($AE$4:$AE125,$AE125)&gt;1,0,1)</f>
        <v>0</v>
      </c>
      <c r="AL125" s="451">
        <f t="shared" si="203"/>
        <v>0</v>
      </c>
      <c r="AM125" s="451" t="str">
        <f t="shared" si="252"/>
        <v/>
      </c>
      <c r="AN125" s="417">
        <f t="shared" si="286"/>
        <v>0</v>
      </c>
      <c r="AO125" s="420">
        <f t="shared" si="253"/>
        <v>0</v>
      </c>
      <c r="AP125" s="420">
        <f t="shared" si="254"/>
        <v>0</v>
      </c>
      <c r="AQ125" s="420">
        <f t="shared" si="255"/>
        <v>0</v>
      </c>
      <c r="AR125" s="420">
        <f t="shared" si="256"/>
        <v>0</v>
      </c>
      <c r="AS125" s="409">
        <f t="shared" si="257"/>
        <v>0</v>
      </c>
      <c r="AT125" s="422">
        <f t="shared" si="258"/>
        <v>0</v>
      </c>
      <c r="AU125" s="422">
        <f t="shared" si="259"/>
        <v>0</v>
      </c>
      <c r="AV125" s="409">
        <f t="shared" si="260"/>
        <v>0</v>
      </c>
      <c r="AW125" s="422">
        <f t="shared" si="261"/>
        <v>0</v>
      </c>
      <c r="AX125" s="422">
        <f t="shared" si="262"/>
        <v>0</v>
      </c>
      <c r="AY125" s="409">
        <f t="shared" si="263"/>
        <v>0</v>
      </c>
      <c r="AZ125" s="422">
        <f t="shared" si="205"/>
        <v>0</v>
      </c>
      <c r="BA125" s="422">
        <f t="shared" si="206"/>
        <v>0</v>
      </c>
      <c r="BB125" s="420">
        <f t="shared" si="235"/>
        <v>0</v>
      </c>
      <c r="BC125" s="413">
        <f t="shared" si="207"/>
        <v>0</v>
      </c>
      <c r="BD125" s="420">
        <f t="shared" si="236"/>
        <v>0</v>
      </c>
      <c r="BE125" s="409">
        <f t="shared" si="208"/>
        <v>0</v>
      </c>
      <c r="BF125" s="420">
        <f t="shared" si="237"/>
        <v>0</v>
      </c>
      <c r="BG125" s="409">
        <f t="shared" si="209"/>
        <v>0</v>
      </c>
      <c r="BH125" s="425" t="str">
        <f t="shared" si="264"/>
        <v/>
      </c>
      <c r="BI125" s="420">
        <f t="shared" si="287"/>
        <v>0</v>
      </c>
      <c r="BJ125" s="420">
        <f t="shared" si="211"/>
        <v>0</v>
      </c>
      <c r="BK125" s="420">
        <f t="shared" si="265"/>
        <v>0</v>
      </c>
      <c r="BL125" s="420">
        <f t="shared" si="266"/>
        <v>0</v>
      </c>
      <c r="BM125" s="413">
        <f t="shared" si="267"/>
        <v>0</v>
      </c>
      <c r="BN125" s="420">
        <f t="shared" si="268"/>
        <v>0</v>
      </c>
      <c r="BO125" s="420">
        <f t="shared" si="269"/>
        <v>0</v>
      </c>
      <c r="BP125" s="413">
        <f t="shared" si="270"/>
        <v>0</v>
      </c>
      <c r="BQ125" s="422">
        <f t="shared" si="271"/>
        <v>0</v>
      </c>
      <c r="BR125" s="422">
        <f t="shared" si="272"/>
        <v>0</v>
      </c>
      <c r="BS125" s="413">
        <f t="shared" si="273"/>
        <v>0</v>
      </c>
      <c r="BT125" s="420">
        <f t="shared" si="212"/>
        <v>0</v>
      </c>
      <c r="BU125" s="413">
        <f t="shared" si="213"/>
        <v>0</v>
      </c>
      <c r="BV125" s="420">
        <f t="shared" si="214"/>
        <v>0</v>
      </c>
      <c r="BW125" s="409">
        <f t="shared" si="215"/>
        <v>0</v>
      </c>
      <c r="BX125" s="420">
        <f t="shared" si="216"/>
        <v>0</v>
      </c>
      <c r="BY125" s="413">
        <f t="shared" si="217"/>
        <v>0</v>
      </c>
      <c r="BZ125" s="32" t="str">
        <f t="shared" si="248"/>
        <v/>
      </c>
      <c r="CA125">
        <f t="shared" si="218"/>
        <v>0</v>
      </c>
      <c r="CB125" s="32">
        <f t="shared" si="249"/>
        <v>0</v>
      </c>
      <c r="CC125">
        <f t="shared" si="274"/>
        <v>0</v>
      </c>
      <c r="CD125">
        <f t="shared" si="275"/>
        <v>0</v>
      </c>
      <c r="CE125">
        <f t="shared" si="276"/>
        <v>0</v>
      </c>
      <c r="CF125" s="29">
        <f t="shared" si="277"/>
        <v>0</v>
      </c>
      <c r="CG125" s="29">
        <f t="shared" si="278"/>
        <v>0</v>
      </c>
      <c r="CH125" s="29">
        <f t="shared" si="219"/>
        <v>0</v>
      </c>
      <c r="CI125" s="29">
        <f t="shared" si="279"/>
        <v>0</v>
      </c>
      <c r="CJ125" s="29">
        <f t="shared" si="280"/>
        <v>0</v>
      </c>
      <c r="CK125" s="458">
        <f t="shared" si="281"/>
        <v>0</v>
      </c>
      <c r="CL125" s="29">
        <f t="shared" si="220"/>
        <v>0</v>
      </c>
      <c r="CM125" s="29">
        <f t="shared" si="282"/>
        <v>0</v>
      </c>
      <c r="CN125" s="458">
        <f t="shared" si="283"/>
        <v>0</v>
      </c>
      <c r="CO125" s="29">
        <f t="shared" si="221"/>
        <v>0</v>
      </c>
      <c r="CP125" s="29">
        <f t="shared" si="284"/>
        <v>0</v>
      </c>
      <c r="CQ125" s="458">
        <f t="shared" si="285"/>
        <v>0</v>
      </c>
      <c r="CR125" s="29">
        <f t="shared" si="222"/>
        <v>0</v>
      </c>
      <c r="CS125" s="29">
        <f t="shared" si="223"/>
        <v>0</v>
      </c>
      <c r="CT125" s="29">
        <f t="shared" si="224"/>
        <v>0</v>
      </c>
      <c r="CU125" s="29">
        <f t="shared" si="225"/>
        <v>0</v>
      </c>
      <c r="CV125" s="458">
        <f t="shared" si="226"/>
        <v>0</v>
      </c>
      <c r="CW125" s="29">
        <f t="shared" si="227"/>
        <v>0</v>
      </c>
      <c r="CX125" s="29">
        <f t="shared" si="228"/>
        <v>0</v>
      </c>
      <c r="CY125" s="458">
        <f t="shared" si="229"/>
        <v>0</v>
      </c>
      <c r="CZ125" s="29">
        <f t="shared" si="230"/>
        <v>0</v>
      </c>
      <c r="DA125" s="29">
        <f t="shared" si="231"/>
        <v>0</v>
      </c>
      <c r="DB125" s="458">
        <f t="shared" si="232"/>
        <v>0</v>
      </c>
      <c r="DC125" s="29">
        <f t="shared" si="233"/>
        <v>0</v>
      </c>
    </row>
    <row r="126" spans="1:107">
      <c r="A126">
        <f t="shared" si="199"/>
        <v>123</v>
      </c>
      <c r="B126" s="33">
        <f t="shared" si="288"/>
        <v>0</v>
      </c>
      <c r="C126" s="357"/>
      <c r="D126" s="40"/>
      <c r="E126" s="48"/>
      <c r="F126" s="1"/>
      <c r="G126" s="208"/>
      <c r="H126" s="184"/>
      <c r="I126" s="184"/>
      <c r="J126" s="306"/>
      <c r="K126" s="184"/>
      <c r="L126" s="184"/>
      <c r="M126" s="201"/>
      <c r="N126" s="184"/>
      <c r="O126" s="184"/>
      <c r="P126" s="358"/>
      <c r="Q126" s="343">
        <f t="shared" si="238"/>
        <v>0</v>
      </c>
      <c r="R126" s="333">
        <f t="shared" si="239"/>
        <v>0</v>
      </c>
      <c r="S126" s="344">
        <f t="shared" si="240"/>
        <v>0</v>
      </c>
      <c r="T126" s="348">
        <f t="shared" si="241"/>
        <v>0</v>
      </c>
      <c r="U126" s="334">
        <f t="shared" si="242"/>
        <v>0</v>
      </c>
      <c r="V126" s="333">
        <f t="shared" si="243"/>
        <v>0</v>
      </c>
      <c r="W126" s="334">
        <f t="shared" si="244"/>
        <v>0</v>
      </c>
      <c r="X126" s="333">
        <f t="shared" si="245"/>
        <v>0</v>
      </c>
      <c r="Y126" s="403">
        <f t="shared" si="246"/>
        <v>0</v>
      </c>
      <c r="Z126" s="451">
        <f>IFERROR(VLOOKUP(C126,list!B$2:C$100,2,),)</f>
        <v>0</v>
      </c>
      <c r="AA126" s="451">
        <f>IFERROR(VLOOKUP(F126,list!G$1:H$60,2,),)</f>
        <v>0</v>
      </c>
      <c r="AB126" s="452">
        <f t="shared" si="200"/>
        <v>0</v>
      </c>
      <c r="AC126" s="453">
        <f t="shared" si="201"/>
        <v>0</v>
      </c>
      <c r="AD126" s="451">
        <f>IFERROR(VLOOKUP(AC126,list!I$2:J$12,2,),)</f>
        <v>0</v>
      </c>
      <c r="AE126" s="452">
        <f t="shared" si="202"/>
        <v>0</v>
      </c>
      <c r="AF126" s="451">
        <f t="shared" si="250"/>
        <v>0</v>
      </c>
      <c r="AG126" s="451">
        <f>IF(COUNTIF($C$4:C126,C126)&gt;1,0,1)</f>
        <v>1</v>
      </c>
      <c r="AH126" s="454">
        <f t="shared" si="234"/>
        <v>0</v>
      </c>
      <c r="AI126" s="451" t="str">
        <f t="shared" si="251"/>
        <v/>
      </c>
      <c r="AJ126" s="455" t="str">
        <f>IFERROR(VLOOKUP(AI126,list!A$1:B$100,2,),"")</f>
        <v/>
      </c>
      <c r="AK126" s="451">
        <f>IF(COUNTIF($AE$4:$AE126,$AE126)&gt;1,0,1)</f>
        <v>0</v>
      </c>
      <c r="AL126" s="451">
        <f t="shared" si="203"/>
        <v>0</v>
      </c>
      <c r="AM126" s="451" t="str">
        <f t="shared" si="252"/>
        <v/>
      </c>
      <c r="AN126" s="417">
        <f t="shared" si="286"/>
        <v>0</v>
      </c>
      <c r="AO126" s="420">
        <f t="shared" si="253"/>
        <v>0</v>
      </c>
      <c r="AP126" s="420">
        <f t="shared" si="254"/>
        <v>0</v>
      </c>
      <c r="AQ126" s="420">
        <f t="shared" si="255"/>
        <v>0</v>
      </c>
      <c r="AR126" s="420">
        <f t="shared" si="256"/>
        <v>0</v>
      </c>
      <c r="AS126" s="409">
        <f t="shared" si="257"/>
        <v>0</v>
      </c>
      <c r="AT126" s="422">
        <f t="shared" si="258"/>
        <v>0</v>
      </c>
      <c r="AU126" s="422">
        <f t="shared" si="259"/>
        <v>0</v>
      </c>
      <c r="AV126" s="409">
        <f t="shared" si="260"/>
        <v>0</v>
      </c>
      <c r="AW126" s="422">
        <f t="shared" si="261"/>
        <v>0</v>
      </c>
      <c r="AX126" s="422">
        <f t="shared" si="262"/>
        <v>0</v>
      </c>
      <c r="AY126" s="409">
        <f t="shared" si="263"/>
        <v>0</v>
      </c>
      <c r="AZ126" s="422">
        <f t="shared" si="205"/>
        <v>0</v>
      </c>
      <c r="BA126" s="422">
        <f t="shared" si="206"/>
        <v>0</v>
      </c>
      <c r="BB126" s="420">
        <f t="shared" si="235"/>
        <v>0</v>
      </c>
      <c r="BC126" s="413">
        <f t="shared" si="207"/>
        <v>0</v>
      </c>
      <c r="BD126" s="420">
        <f t="shared" si="236"/>
        <v>0</v>
      </c>
      <c r="BE126" s="409">
        <f t="shared" si="208"/>
        <v>0</v>
      </c>
      <c r="BF126" s="420">
        <f t="shared" si="237"/>
        <v>0</v>
      </c>
      <c r="BG126" s="409">
        <f t="shared" si="209"/>
        <v>0</v>
      </c>
      <c r="BH126" s="425" t="str">
        <f t="shared" si="264"/>
        <v/>
      </c>
      <c r="BI126" s="420">
        <f t="shared" si="287"/>
        <v>0</v>
      </c>
      <c r="BJ126" s="420">
        <f t="shared" si="211"/>
        <v>0</v>
      </c>
      <c r="BK126" s="420">
        <f t="shared" si="265"/>
        <v>0</v>
      </c>
      <c r="BL126" s="420">
        <f t="shared" si="266"/>
        <v>0</v>
      </c>
      <c r="BM126" s="413">
        <f t="shared" si="267"/>
        <v>0</v>
      </c>
      <c r="BN126" s="420">
        <f t="shared" si="268"/>
        <v>0</v>
      </c>
      <c r="BO126" s="420">
        <f t="shared" si="269"/>
        <v>0</v>
      </c>
      <c r="BP126" s="413">
        <f t="shared" si="270"/>
        <v>0</v>
      </c>
      <c r="BQ126" s="422">
        <f t="shared" si="271"/>
        <v>0</v>
      </c>
      <c r="BR126" s="422">
        <f t="shared" si="272"/>
        <v>0</v>
      </c>
      <c r="BS126" s="413">
        <f t="shared" si="273"/>
        <v>0</v>
      </c>
      <c r="BT126" s="420">
        <f t="shared" si="212"/>
        <v>0</v>
      </c>
      <c r="BU126" s="413">
        <f t="shared" si="213"/>
        <v>0</v>
      </c>
      <c r="BV126" s="420">
        <f t="shared" si="214"/>
        <v>0</v>
      </c>
      <c r="BW126" s="409">
        <f t="shared" si="215"/>
        <v>0</v>
      </c>
      <c r="BX126" s="420">
        <f t="shared" si="216"/>
        <v>0</v>
      </c>
      <c r="BY126" s="413">
        <f t="shared" si="217"/>
        <v>0</v>
      </c>
      <c r="BZ126" s="32" t="str">
        <f t="shared" si="248"/>
        <v/>
      </c>
      <c r="CA126">
        <f t="shared" si="218"/>
        <v>0</v>
      </c>
      <c r="CB126" s="32">
        <f t="shared" si="249"/>
        <v>0</v>
      </c>
      <c r="CC126">
        <f t="shared" si="274"/>
        <v>0</v>
      </c>
      <c r="CD126">
        <f t="shared" si="275"/>
        <v>0</v>
      </c>
      <c r="CE126">
        <f t="shared" si="276"/>
        <v>0</v>
      </c>
      <c r="CF126" s="29">
        <f t="shared" si="277"/>
        <v>0</v>
      </c>
      <c r="CG126" s="29">
        <f t="shared" si="278"/>
        <v>0</v>
      </c>
      <c r="CH126" s="29">
        <f t="shared" si="219"/>
        <v>0</v>
      </c>
      <c r="CI126" s="29">
        <f t="shared" si="279"/>
        <v>0</v>
      </c>
      <c r="CJ126" s="29">
        <f t="shared" si="280"/>
        <v>0</v>
      </c>
      <c r="CK126" s="458">
        <f t="shared" si="281"/>
        <v>0</v>
      </c>
      <c r="CL126" s="29">
        <f t="shared" si="220"/>
        <v>0</v>
      </c>
      <c r="CM126" s="29">
        <f t="shared" si="282"/>
        <v>0</v>
      </c>
      <c r="CN126" s="458">
        <f t="shared" si="283"/>
        <v>0</v>
      </c>
      <c r="CO126" s="29">
        <f t="shared" si="221"/>
        <v>0</v>
      </c>
      <c r="CP126" s="29">
        <f t="shared" si="284"/>
        <v>0</v>
      </c>
      <c r="CQ126" s="458">
        <f t="shared" si="285"/>
        <v>0</v>
      </c>
      <c r="CR126" s="29">
        <f t="shared" si="222"/>
        <v>0</v>
      </c>
      <c r="CS126" s="29">
        <f t="shared" si="223"/>
        <v>0</v>
      </c>
      <c r="CT126" s="29">
        <f t="shared" si="224"/>
        <v>0</v>
      </c>
      <c r="CU126" s="29">
        <f t="shared" si="225"/>
        <v>0</v>
      </c>
      <c r="CV126" s="458">
        <f t="shared" si="226"/>
        <v>0</v>
      </c>
      <c r="CW126" s="29">
        <f t="shared" si="227"/>
        <v>0</v>
      </c>
      <c r="CX126" s="29">
        <f t="shared" si="228"/>
        <v>0</v>
      </c>
      <c r="CY126" s="458">
        <f t="shared" si="229"/>
        <v>0</v>
      </c>
      <c r="CZ126" s="29">
        <f t="shared" si="230"/>
        <v>0</v>
      </c>
      <c r="DA126" s="29">
        <f t="shared" si="231"/>
        <v>0</v>
      </c>
      <c r="DB126" s="458">
        <f t="shared" si="232"/>
        <v>0</v>
      </c>
      <c r="DC126" s="29">
        <f t="shared" si="233"/>
        <v>0</v>
      </c>
    </row>
    <row r="127" spans="1:107">
      <c r="A127">
        <f t="shared" si="199"/>
        <v>124</v>
      </c>
      <c r="B127" s="33">
        <f t="shared" si="288"/>
        <v>0</v>
      </c>
      <c r="C127" s="357"/>
      <c r="D127" s="40"/>
      <c r="E127" s="48"/>
      <c r="F127" s="1"/>
      <c r="G127" s="208"/>
      <c r="H127" s="184"/>
      <c r="I127" s="184"/>
      <c r="J127" s="306"/>
      <c r="K127" s="184"/>
      <c r="L127" s="184"/>
      <c r="M127" s="201"/>
      <c r="N127" s="184"/>
      <c r="O127" s="184"/>
      <c r="P127" s="358"/>
      <c r="Q127" s="343">
        <f t="shared" si="238"/>
        <v>0</v>
      </c>
      <c r="R127" s="333">
        <f t="shared" si="239"/>
        <v>0</v>
      </c>
      <c r="S127" s="344">
        <f t="shared" si="240"/>
        <v>0</v>
      </c>
      <c r="T127" s="348">
        <f t="shared" si="241"/>
        <v>0</v>
      </c>
      <c r="U127" s="334">
        <f t="shared" si="242"/>
        <v>0</v>
      </c>
      <c r="V127" s="333">
        <f t="shared" si="243"/>
        <v>0</v>
      </c>
      <c r="W127" s="334">
        <f t="shared" si="244"/>
        <v>0</v>
      </c>
      <c r="X127" s="333">
        <f t="shared" si="245"/>
        <v>0</v>
      </c>
      <c r="Y127" s="403">
        <f t="shared" si="246"/>
        <v>0</v>
      </c>
      <c r="Z127" s="451">
        <f>IFERROR(VLOOKUP(C127,list!B$2:C$100,2,),)</f>
        <v>0</v>
      </c>
      <c r="AA127" s="451">
        <f>IFERROR(VLOOKUP(F127,list!G$1:H$60,2,),)</f>
        <v>0</v>
      </c>
      <c r="AB127" s="452">
        <f t="shared" si="200"/>
        <v>0</v>
      </c>
      <c r="AC127" s="453">
        <f t="shared" si="201"/>
        <v>0</v>
      </c>
      <c r="AD127" s="451">
        <f>IFERROR(VLOOKUP(AC127,list!I$2:J$12,2,),)</f>
        <v>0</v>
      </c>
      <c r="AE127" s="452">
        <f t="shared" si="202"/>
        <v>0</v>
      </c>
      <c r="AF127" s="451">
        <f t="shared" si="250"/>
        <v>0</v>
      </c>
      <c r="AG127" s="451">
        <f>IF(COUNTIF($C$4:C127,C127)&gt;1,0,1)</f>
        <v>1</v>
      </c>
      <c r="AH127" s="454">
        <f t="shared" si="234"/>
        <v>0</v>
      </c>
      <c r="AI127" s="451" t="str">
        <f t="shared" si="251"/>
        <v/>
      </c>
      <c r="AJ127" s="455" t="str">
        <f>IFERROR(VLOOKUP(AI127,list!A$1:B$100,2,),"")</f>
        <v/>
      </c>
      <c r="AK127" s="451">
        <f>IF(COUNTIF($AE$4:$AE127,$AE127)&gt;1,0,1)</f>
        <v>0</v>
      </c>
      <c r="AL127" s="451">
        <f t="shared" si="203"/>
        <v>0</v>
      </c>
      <c r="AM127" s="451" t="str">
        <f t="shared" si="252"/>
        <v/>
      </c>
      <c r="AN127" s="417">
        <f t="shared" si="286"/>
        <v>0</v>
      </c>
      <c r="AO127" s="420">
        <f t="shared" si="253"/>
        <v>0</v>
      </c>
      <c r="AP127" s="420">
        <f t="shared" si="254"/>
        <v>0</v>
      </c>
      <c r="AQ127" s="420">
        <f t="shared" si="255"/>
        <v>0</v>
      </c>
      <c r="AR127" s="420">
        <f t="shared" si="256"/>
        <v>0</v>
      </c>
      <c r="AS127" s="409">
        <f t="shared" si="257"/>
        <v>0</v>
      </c>
      <c r="AT127" s="422">
        <f t="shared" si="258"/>
        <v>0</v>
      </c>
      <c r="AU127" s="422">
        <f t="shared" si="259"/>
        <v>0</v>
      </c>
      <c r="AV127" s="409">
        <f t="shared" si="260"/>
        <v>0</v>
      </c>
      <c r="AW127" s="422">
        <f t="shared" si="261"/>
        <v>0</v>
      </c>
      <c r="AX127" s="422">
        <f t="shared" si="262"/>
        <v>0</v>
      </c>
      <c r="AY127" s="409">
        <f t="shared" si="263"/>
        <v>0</v>
      </c>
      <c r="AZ127" s="422">
        <f t="shared" si="205"/>
        <v>0</v>
      </c>
      <c r="BA127" s="422">
        <f t="shared" si="206"/>
        <v>0</v>
      </c>
      <c r="BB127" s="420">
        <f t="shared" si="235"/>
        <v>0</v>
      </c>
      <c r="BC127" s="413">
        <f t="shared" si="207"/>
        <v>0</v>
      </c>
      <c r="BD127" s="420">
        <f t="shared" si="236"/>
        <v>0</v>
      </c>
      <c r="BE127" s="409">
        <f t="shared" si="208"/>
        <v>0</v>
      </c>
      <c r="BF127" s="420">
        <f t="shared" si="237"/>
        <v>0</v>
      </c>
      <c r="BG127" s="409">
        <f t="shared" si="209"/>
        <v>0</v>
      </c>
      <c r="BH127" s="425" t="str">
        <f t="shared" si="264"/>
        <v/>
      </c>
      <c r="BI127" s="420">
        <f t="shared" si="287"/>
        <v>0</v>
      </c>
      <c r="BJ127" s="420">
        <f t="shared" si="211"/>
        <v>0</v>
      </c>
      <c r="BK127" s="420">
        <f t="shared" si="265"/>
        <v>0</v>
      </c>
      <c r="BL127" s="420">
        <f t="shared" si="266"/>
        <v>0</v>
      </c>
      <c r="BM127" s="413">
        <f t="shared" si="267"/>
        <v>0</v>
      </c>
      <c r="BN127" s="420">
        <f t="shared" si="268"/>
        <v>0</v>
      </c>
      <c r="BO127" s="420">
        <f t="shared" si="269"/>
        <v>0</v>
      </c>
      <c r="BP127" s="413">
        <f t="shared" si="270"/>
        <v>0</v>
      </c>
      <c r="BQ127" s="422">
        <f t="shared" si="271"/>
        <v>0</v>
      </c>
      <c r="BR127" s="422">
        <f t="shared" si="272"/>
        <v>0</v>
      </c>
      <c r="BS127" s="413">
        <f t="shared" si="273"/>
        <v>0</v>
      </c>
      <c r="BT127" s="420">
        <f t="shared" si="212"/>
        <v>0</v>
      </c>
      <c r="BU127" s="413">
        <f t="shared" si="213"/>
        <v>0</v>
      </c>
      <c r="BV127" s="420">
        <f t="shared" si="214"/>
        <v>0</v>
      </c>
      <c r="BW127" s="409">
        <f t="shared" si="215"/>
        <v>0</v>
      </c>
      <c r="BX127" s="420">
        <f t="shared" si="216"/>
        <v>0</v>
      </c>
      <c r="BY127" s="413">
        <f t="shared" si="217"/>
        <v>0</v>
      </c>
      <c r="BZ127" s="32" t="str">
        <f t="shared" si="248"/>
        <v/>
      </c>
      <c r="CA127">
        <f t="shared" si="218"/>
        <v>0</v>
      </c>
      <c r="CB127" s="32">
        <f t="shared" si="249"/>
        <v>0</v>
      </c>
      <c r="CC127">
        <f t="shared" si="274"/>
        <v>0</v>
      </c>
      <c r="CD127">
        <f t="shared" si="275"/>
        <v>0</v>
      </c>
      <c r="CE127">
        <f t="shared" si="276"/>
        <v>0</v>
      </c>
      <c r="CF127" s="29">
        <f t="shared" si="277"/>
        <v>0</v>
      </c>
      <c r="CG127" s="29">
        <f t="shared" si="278"/>
        <v>0</v>
      </c>
      <c r="CH127" s="29">
        <f t="shared" si="219"/>
        <v>0</v>
      </c>
      <c r="CI127" s="29">
        <f t="shared" si="279"/>
        <v>0</v>
      </c>
      <c r="CJ127" s="29">
        <f t="shared" si="280"/>
        <v>0</v>
      </c>
      <c r="CK127" s="458">
        <f t="shared" si="281"/>
        <v>0</v>
      </c>
      <c r="CL127" s="29">
        <f t="shared" si="220"/>
        <v>0</v>
      </c>
      <c r="CM127" s="29">
        <f t="shared" si="282"/>
        <v>0</v>
      </c>
      <c r="CN127" s="458">
        <f t="shared" si="283"/>
        <v>0</v>
      </c>
      <c r="CO127" s="29">
        <f t="shared" si="221"/>
        <v>0</v>
      </c>
      <c r="CP127" s="29">
        <f t="shared" si="284"/>
        <v>0</v>
      </c>
      <c r="CQ127" s="458">
        <f t="shared" si="285"/>
        <v>0</v>
      </c>
      <c r="CR127" s="29">
        <f t="shared" si="222"/>
        <v>0</v>
      </c>
      <c r="CS127" s="29">
        <f t="shared" si="223"/>
        <v>0</v>
      </c>
      <c r="CT127" s="29">
        <f t="shared" si="224"/>
        <v>0</v>
      </c>
      <c r="CU127" s="29">
        <f t="shared" si="225"/>
        <v>0</v>
      </c>
      <c r="CV127" s="458">
        <f t="shared" si="226"/>
        <v>0</v>
      </c>
      <c r="CW127" s="29">
        <f t="shared" si="227"/>
        <v>0</v>
      </c>
      <c r="CX127" s="29">
        <f t="shared" si="228"/>
        <v>0</v>
      </c>
      <c r="CY127" s="458">
        <f t="shared" si="229"/>
        <v>0</v>
      </c>
      <c r="CZ127" s="29">
        <f t="shared" si="230"/>
        <v>0</v>
      </c>
      <c r="DA127" s="29">
        <f t="shared" si="231"/>
        <v>0</v>
      </c>
      <c r="DB127" s="458">
        <f t="shared" si="232"/>
        <v>0</v>
      </c>
      <c r="DC127" s="29">
        <f t="shared" si="233"/>
        <v>0</v>
      </c>
    </row>
    <row r="128" spans="1:107">
      <c r="A128">
        <f t="shared" si="199"/>
        <v>125</v>
      </c>
      <c r="B128" s="33">
        <f t="shared" si="288"/>
        <v>0</v>
      </c>
      <c r="C128" s="357"/>
      <c r="D128" s="40"/>
      <c r="E128" s="48"/>
      <c r="F128" s="1"/>
      <c r="G128" s="208"/>
      <c r="H128" s="184"/>
      <c r="I128" s="184"/>
      <c r="J128" s="306"/>
      <c r="K128" s="184"/>
      <c r="L128" s="184"/>
      <c r="M128" s="201"/>
      <c r="N128" s="184"/>
      <c r="O128" s="184"/>
      <c r="P128" s="358"/>
      <c r="Q128" s="343">
        <f t="shared" si="238"/>
        <v>0</v>
      </c>
      <c r="R128" s="333">
        <f t="shared" si="239"/>
        <v>0</v>
      </c>
      <c r="S128" s="344">
        <f t="shared" si="240"/>
        <v>0</v>
      </c>
      <c r="T128" s="348">
        <f t="shared" si="241"/>
        <v>0</v>
      </c>
      <c r="U128" s="334">
        <f t="shared" si="242"/>
        <v>0</v>
      </c>
      <c r="V128" s="333">
        <f t="shared" si="243"/>
        <v>0</v>
      </c>
      <c r="W128" s="334">
        <f t="shared" si="244"/>
        <v>0</v>
      </c>
      <c r="X128" s="333">
        <f t="shared" si="245"/>
        <v>0</v>
      </c>
      <c r="Y128" s="403">
        <f t="shared" si="246"/>
        <v>0</v>
      </c>
      <c r="Z128" s="451">
        <f>IFERROR(VLOOKUP(C128,list!B$2:C$100,2,),)</f>
        <v>0</v>
      </c>
      <c r="AA128" s="451">
        <f>IFERROR(VLOOKUP(F128,list!G$1:H$60,2,),)</f>
        <v>0</v>
      </c>
      <c r="AB128" s="452">
        <f t="shared" si="200"/>
        <v>0</v>
      </c>
      <c r="AC128" s="453">
        <f t="shared" si="201"/>
        <v>0</v>
      </c>
      <c r="AD128" s="451">
        <f>IFERROR(VLOOKUP(AC128,list!I$2:J$12,2,),)</f>
        <v>0</v>
      </c>
      <c r="AE128" s="452">
        <f t="shared" si="202"/>
        <v>0</v>
      </c>
      <c r="AF128" s="451">
        <f t="shared" si="250"/>
        <v>0</v>
      </c>
      <c r="AG128" s="451">
        <f>IF(COUNTIF($C$4:C128,C128)&gt;1,0,1)</f>
        <v>1</v>
      </c>
      <c r="AH128" s="454">
        <f t="shared" si="234"/>
        <v>0</v>
      </c>
      <c r="AI128" s="451" t="str">
        <f t="shared" si="251"/>
        <v/>
      </c>
      <c r="AJ128" s="455" t="str">
        <f>IFERROR(VLOOKUP(AI128,list!A$1:B$100,2,),"")</f>
        <v/>
      </c>
      <c r="AK128" s="451">
        <f>IF(COUNTIF($AE$4:$AE128,$AE128)&gt;1,0,1)</f>
        <v>0</v>
      </c>
      <c r="AL128" s="451">
        <f t="shared" si="203"/>
        <v>0</v>
      </c>
      <c r="AM128" s="451" t="str">
        <f t="shared" si="252"/>
        <v/>
      </c>
      <c r="AN128" s="417">
        <f t="shared" si="286"/>
        <v>0</v>
      </c>
      <c r="AO128" s="420">
        <f t="shared" si="253"/>
        <v>0</v>
      </c>
      <c r="AP128" s="420">
        <f t="shared" si="254"/>
        <v>0</v>
      </c>
      <c r="AQ128" s="420">
        <f t="shared" si="255"/>
        <v>0</v>
      </c>
      <c r="AR128" s="420">
        <f t="shared" si="256"/>
        <v>0</v>
      </c>
      <c r="AS128" s="409">
        <f t="shared" si="257"/>
        <v>0</v>
      </c>
      <c r="AT128" s="422">
        <f t="shared" si="258"/>
        <v>0</v>
      </c>
      <c r="AU128" s="422">
        <f t="shared" si="259"/>
        <v>0</v>
      </c>
      <c r="AV128" s="409">
        <f t="shared" si="260"/>
        <v>0</v>
      </c>
      <c r="AW128" s="422">
        <f t="shared" si="261"/>
        <v>0</v>
      </c>
      <c r="AX128" s="422">
        <f t="shared" si="262"/>
        <v>0</v>
      </c>
      <c r="AY128" s="409">
        <f t="shared" si="263"/>
        <v>0</v>
      </c>
      <c r="AZ128" s="422">
        <f t="shared" si="205"/>
        <v>0</v>
      </c>
      <c r="BA128" s="422">
        <f t="shared" si="206"/>
        <v>0</v>
      </c>
      <c r="BB128" s="420">
        <f t="shared" si="235"/>
        <v>0</v>
      </c>
      <c r="BC128" s="413">
        <f t="shared" si="207"/>
        <v>0</v>
      </c>
      <c r="BD128" s="420">
        <f t="shared" si="236"/>
        <v>0</v>
      </c>
      <c r="BE128" s="409">
        <f t="shared" si="208"/>
        <v>0</v>
      </c>
      <c r="BF128" s="420">
        <f t="shared" si="237"/>
        <v>0</v>
      </c>
      <c r="BG128" s="409">
        <f t="shared" si="209"/>
        <v>0</v>
      </c>
      <c r="BH128" s="425" t="str">
        <f t="shared" si="264"/>
        <v/>
      </c>
      <c r="BI128" s="420">
        <f t="shared" si="287"/>
        <v>0</v>
      </c>
      <c r="BJ128" s="420">
        <f t="shared" si="211"/>
        <v>0</v>
      </c>
      <c r="BK128" s="420">
        <f t="shared" si="265"/>
        <v>0</v>
      </c>
      <c r="BL128" s="420">
        <f t="shared" si="266"/>
        <v>0</v>
      </c>
      <c r="BM128" s="413">
        <f t="shared" si="267"/>
        <v>0</v>
      </c>
      <c r="BN128" s="420">
        <f t="shared" si="268"/>
        <v>0</v>
      </c>
      <c r="BO128" s="420">
        <f t="shared" si="269"/>
        <v>0</v>
      </c>
      <c r="BP128" s="413">
        <f t="shared" si="270"/>
        <v>0</v>
      </c>
      <c r="BQ128" s="422">
        <f t="shared" si="271"/>
        <v>0</v>
      </c>
      <c r="BR128" s="422">
        <f t="shared" si="272"/>
        <v>0</v>
      </c>
      <c r="BS128" s="413">
        <f t="shared" si="273"/>
        <v>0</v>
      </c>
      <c r="BT128" s="420">
        <f t="shared" si="212"/>
        <v>0</v>
      </c>
      <c r="BU128" s="413">
        <f t="shared" si="213"/>
        <v>0</v>
      </c>
      <c r="BV128" s="420">
        <f t="shared" si="214"/>
        <v>0</v>
      </c>
      <c r="BW128" s="409">
        <f t="shared" si="215"/>
        <v>0</v>
      </c>
      <c r="BX128" s="420">
        <f t="shared" si="216"/>
        <v>0</v>
      </c>
      <c r="BY128" s="413">
        <f t="shared" si="217"/>
        <v>0</v>
      </c>
      <c r="BZ128" s="32" t="str">
        <f t="shared" si="248"/>
        <v/>
      </c>
      <c r="CA128">
        <f t="shared" si="218"/>
        <v>0</v>
      </c>
      <c r="CB128" s="32">
        <f t="shared" si="249"/>
        <v>0</v>
      </c>
      <c r="CC128">
        <f t="shared" si="274"/>
        <v>0</v>
      </c>
      <c r="CD128">
        <f t="shared" si="275"/>
        <v>0</v>
      </c>
      <c r="CE128">
        <f t="shared" si="276"/>
        <v>0</v>
      </c>
      <c r="CF128" s="29">
        <f t="shared" si="277"/>
        <v>0</v>
      </c>
      <c r="CG128" s="29">
        <f t="shared" si="278"/>
        <v>0</v>
      </c>
      <c r="CH128" s="29">
        <f t="shared" si="219"/>
        <v>0</v>
      </c>
      <c r="CI128" s="29">
        <f t="shared" si="279"/>
        <v>0</v>
      </c>
      <c r="CJ128" s="29">
        <f t="shared" si="280"/>
        <v>0</v>
      </c>
      <c r="CK128" s="458">
        <f t="shared" si="281"/>
        <v>0</v>
      </c>
      <c r="CL128" s="29">
        <f t="shared" si="220"/>
        <v>0</v>
      </c>
      <c r="CM128" s="29">
        <f t="shared" si="282"/>
        <v>0</v>
      </c>
      <c r="CN128" s="458">
        <f t="shared" si="283"/>
        <v>0</v>
      </c>
      <c r="CO128" s="29">
        <f t="shared" si="221"/>
        <v>0</v>
      </c>
      <c r="CP128" s="29">
        <f t="shared" si="284"/>
        <v>0</v>
      </c>
      <c r="CQ128" s="458">
        <f t="shared" si="285"/>
        <v>0</v>
      </c>
      <c r="CR128" s="29">
        <f t="shared" si="222"/>
        <v>0</v>
      </c>
      <c r="CS128" s="29">
        <f t="shared" si="223"/>
        <v>0</v>
      </c>
      <c r="CT128" s="29">
        <f t="shared" si="224"/>
        <v>0</v>
      </c>
      <c r="CU128" s="29">
        <f t="shared" si="225"/>
        <v>0</v>
      </c>
      <c r="CV128" s="458">
        <f t="shared" si="226"/>
        <v>0</v>
      </c>
      <c r="CW128" s="29">
        <f t="shared" si="227"/>
        <v>0</v>
      </c>
      <c r="CX128" s="29">
        <f t="shared" si="228"/>
        <v>0</v>
      </c>
      <c r="CY128" s="458">
        <f t="shared" si="229"/>
        <v>0</v>
      </c>
      <c r="CZ128" s="29">
        <f t="shared" si="230"/>
        <v>0</v>
      </c>
      <c r="DA128" s="29">
        <f t="shared" si="231"/>
        <v>0</v>
      </c>
      <c r="DB128" s="458">
        <f t="shared" si="232"/>
        <v>0</v>
      </c>
      <c r="DC128" s="29">
        <f t="shared" si="233"/>
        <v>0</v>
      </c>
    </row>
    <row r="129" spans="1:107">
      <c r="A129">
        <f t="shared" si="199"/>
        <v>126</v>
      </c>
      <c r="B129" s="33">
        <f t="shared" si="288"/>
        <v>0</v>
      </c>
      <c r="C129" s="357"/>
      <c r="D129" s="40"/>
      <c r="E129" s="48"/>
      <c r="F129" s="1"/>
      <c r="G129" s="208"/>
      <c r="H129" s="184"/>
      <c r="I129" s="184"/>
      <c r="J129" s="306"/>
      <c r="K129" s="184"/>
      <c r="L129" s="184"/>
      <c r="M129" s="201"/>
      <c r="N129" s="184"/>
      <c r="O129" s="184"/>
      <c r="P129" s="358"/>
      <c r="Q129" s="343">
        <f t="shared" si="238"/>
        <v>0</v>
      </c>
      <c r="R129" s="333">
        <f t="shared" si="239"/>
        <v>0</v>
      </c>
      <c r="S129" s="344">
        <f t="shared" si="240"/>
        <v>0</v>
      </c>
      <c r="T129" s="348">
        <f t="shared" si="241"/>
        <v>0</v>
      </c>
      <c r="U129" s="334">
        <f t="shared" si="242"/>
        <v>0</v>
      </c>
      <c r="V129" s="333">
        <f t="shared" si="243"/>
        <v>0</v>
      </c>
      <c r="W129" s="334">
        <f t="shared" si="244"/>
        <v>0</v>
      </c>
      <c r="X129" s="333">
        <f t="shared" si="245"/>
        <v>0</v>
      </c>
      <c r="Y129" s="403">
        <f t="shared" si="246"/>
        <v>0</v>
      </c>
      <c r="Z129" s="451">
        <f>IFERROR(VLOOKUP(C129,list!B$2:C$100,2,),)</f>
        <v>0</v>
      </c>
      <c r="AA129" s="451">
        <f>IFERROR(VLOOKUP(F129,list!G$1:H$60,2,),)</f>
        <v>0</v>
      </c>
      <c r="AB129" s="452">
        <f t="shared" si="200"/>
        <v>0</v>
      </c>
      <c r="AC129" s="453">
        <f t="shared" si="201"/>
        <v>0</v>
      </c>
      <c r="AD129" s="451">
        <f>IFERROR(VLOOKUP(AC129,list!I$2:J$12,2,),)</f>
        <v>0</v>
      </c>
      <c r="AE129" s="452">
        <f t="shared" si="202"/>
        <v>0</v>
      </c>
      <c r="AF129" s="451">
        <f t="shared" si="250"/>
        <v>0</v>
      </c>
      <c r="AG129" s="451">
        <f>IF(COUNTIF($C$4:C129,C129)&gt;1,0,1)</f>
        <v>1</v>
      </c>
      <c r="AH129" s="454">
        <f t="shared" si="234"/>
        <v>0</v>
      </c>
      <c r="AI129" s="451" t="str">
        <f t="shared" si="251"/>
        <v/>
      </c>
      <c r="AJ129" s="455" t="str">
        <f>IFERROR(VLOOKUP(AI129,list!A$1:B$100,2,),"")</f>
        <v/>
      </c>
      <c r="AK129" s="451">
        <f>IF(COUNTIF($AE$4:$AE129,$AE129)&gt;1,0,1)</f>
        <v>0</v>
      </c>
      <c r="AL129" s="451">
        <f t="shared" si="203"/>
        <v>0</v>
      </c>
      <c r="AM129" s="451" t="str">
        <f t="shared" si="252"/>
        <v/>
      </c>
      <c r="AN129" s="417">
        <f t="shared" si="286"/>
        <v>0</v>
      </c>
      <c r="AO129" s="420">
        <f t="shared" si="253"/>
        <v>0</v>
      </c>
      <c r="AP129" s="420">
        <f t="shared" si="254"/>
        <v>0</v>
      </c>
      <c r="AQ129" s="420">
        <f t="shared" si="255"/>
        <v>0</v>
      </c>
      <c r="AR129" s="420">
        <f t="shared" si="256"/>
        <v>0</v>
      </c>
      <c r="AS129" s="409">
        <f t="shared" si="257"/>
        <v>0</v>
      </c>
      <c r="AT129" s="422">
        <f t="shared" si="258"/>
        <v>0</v>
      </c>
      <c r="AU129" s="422">
        <f t="shared" si="259"/>
        <v>0</v>
      </c>
      <c r="AV129" s="409">
        <f t="shared" si="260"/>
        <v>0</v>
      </c>
      <c r="AW129" s="422">
        <f t="shared" si="261"/>
        <v>0</v>
      </c>
      <c r="AX129" s="422">
        <f t="shared" si="262"/>
        <v>0</v>
      </c>
      <c r="AY129" s="409">
        <f t="shared" si="263"/>
        <v>0</v>
      </c>
      <c r="AZ129" s="422">
        <f t="shared" si="205"/>
        <v>0</v>
      </c>
      <c r="BA129" s="422">
        <f t="shared" si="206"/>
        <v>0</v>
      </c>
      <c r="BB129" s="420">
        <f t="shared" si="235"/>
        <v>0</v>
      </c>
      <c r="BC129" s="413">
        <f t="shared" si="207"/>
        <v>0</v>
      </c>
      <c r="BD129" s="420">
        <f t="shared" si="236"/>
        <v>0</v>
      </c>
      <c r="BE129" s="409">
        <f t="shared" si="208"/>
        <v>0</v>
      </c>
      <c r="BF129" s="420">
        <f t="shared" si="237"/>
        <v>0</v>
      </c>
      <c r="BG129" s="409">
        <f t="shared" si="209"/>
        <v>0</v>
      </c>
      <c r="BH129" s="425" t="str">
        <f t="shared" si="264"/>
        <v/>
      </c>
      <c r="BI129" s="420">
        <f t="shared" si="287"/>
        <v>0</v>
      </c>
      <c r="BJ129" s="420">
        <f t="shared" si="211"/>
        <v>0</v>
      </c>
      <c r="BK129" s="420">
        <f t="shared" si="265"/>
        <v>0</v>
      </c>
      <c r="BL129" s="420">
        <f t="shared" si="266"/>
        <v>0</v>
      </c>
      <c r="BM129" s="413">
        <f t="shared" si="267"/>
        <v>0</v>
      </c>
      <c r="BN129" s="420">
        <f t="shared" si="268"/>
        <v>0</v>
      </c>
      <c r="BO129" s="420">
        <f t="shared" si="269"/>
        <v>0</v>
      </c>
      <c r="BP129" s="413">
        <f t="shared" si="270"/>
        <v>0</v>
      </c>
      <c r="BQ129" s="422">
        <f t="shared" si="271"/>
        <v>0</v>
      </c>
      <c r="BR129" s="422">
        <f t="shared" si="272"/>
        <v>0</v>
      </c>
      <c r="BS129" s="413">
        <f t="shared" si="273"/>
        <v>0</v>
      </c>
      <c r="BT129" s="420">
        <f t="shared" si="212"/>
        <v>0</v>
      </c>
      <c r="BU129" s="413">
        <f t="shared" si="213"/>
        <v>0</v>
      </c>
      <c r="BV129" s="420">
        <f t="shared" si="214"/>
        <v>0</v>
      </c>
      <c r="BW129" s="409">
        <f t="shared" si="215"/>
        <v>0</v>
      </c>
      <c r="BX129" s="420">
        <f t="shared" si="216"/>
        <v>0</v>
      </c>
      <c r="BY129" s="413">
        <f t="shared" si="217"/>
        <v>0</v>
      </c>
      <c r="BZ129" s="32" t="str">
        <f t="shared" si="248"/>
        <v/>
      </c>
      <c r="CA129">
        <f t="shared" si="218"/>
        <v>0</v>
      </c>
      <c r="CB129" s="32">
        <f t="shared" si="249"/>
        <v>0</v>
      </c>
      <c r="CC129">
        <f t="shared" si="274"/>
        <v>0</v>
      </c>
      <c r="CD129">
        <f t="shared" si="275"/>
        <v>0</v>
      </c>
      <c r="CE129">
        <f t="shared" si="276"/>
        <v>0</v>
      </c>
      <c r="CF129" s="29">
        <f t="shared" si="277"/>
        <v>0</v>
      </c>
      <c r="CG129" s="29">
        <f t="shared" si="278"/>
        <v>0</v>
      </c>
      <c r="CH129" s="29">
        <f t="shared" si="219"/>
        <v>0</v>
      </c>
      <c r="CI129" s="29">
        <f t="shared" si="279"/>
        <v>0</v>
      </c>
      <c r="CJ129" s="29">
        <f t="shared" si="280"/>
        <v>0</v>
      </c>
      <c r="CK129" s="458">
        <f t="shared" si="281"/>
        <v>0</v>
      </c>
      <c r="CL129" s="29">
        <f t="shared" si="220"/>
        <v>0</v>
      </c>
      <c r="CM129" s="29">
        <f t="shared" si="282"/>
        <v>0</v>
      </c>
      <c r="CN129" s="458">
        <f t="shared" si="283"/>
        <v>0</v>
      </c>
      <c r="CO129" s="29">
        <f t="shared" si="221"/>
        <v>0</v>
      </c>
      <c r="CP129" s="29">
        <f t="shared" si="284"/>
        <v>0</v>
      </c>
      <c r="CQ129" s="458">
        <f t="shared" si="285"/>
        <v>0</v>
      </c>
      <c r="CR129" s="29">
        <f t="shared" si="222"/>
        <v>0</v>
      </c>
      <c r="CS129" s="29">
        <f t="shared" si="223"/>
        <v>0</v>
      </c>
      <c r="CT129" s="29">
        <f t="shared" si="224"/>
        <v>0</v>
      </c>
      <c r="CU129" s="29">
        <f t="shared" si="225"/>
        <v>0</v>
      </c>
      <c r="CV129" s="458">
        <f t="shared" si="226"/>
        <v>0</v>
      </c>
      <c r="CW129" s="29">
        <f t="shared" si="227"/>
        <v>0</v>
      </c>
      <c r="CX129" s="29">
        <f t="shared" si="228"/>
        <v>0</v>
      </c>
      <c r="CY129" s="458">
        <f t="shared" si="229"/>
        <v>0</v>
      </c>
      <c r="CZ129" s="29">
        <f t="shared" si="230"/>
        <v>0</v>
      </c>
      <c r="DA129" s="29">
        <f t="shared" si="231"/>
        <v>0</v>
      </c>
      <c r="DB129" s="458">
        <f t="shared" si="232"/>
        <v>0</v>
      </c>
      <c r="DC129" s="29">
        <f t="shared" si="233"/>
        <v>0</v>
      </c>
    </row>
    <row r="130" spans="1:107">
      <c r="A130">
        <f t="shared" si="199"/>
        <v>127</v>
      </c>
      <c r="B130" s="33">
        <f t="shared" si="288"/>
        <v>0</v>
      </c>
      <c r="C130" s="357"/>
      <c r="D130" s="40"/>
      <c r="E130" s="48"/>
      <c r="F130" s="1"/>
      <c r="G130" s="208"/>
      <c r="H130" s="184"/>
      <c r="I130" s="184"/>
      <c r="J130" s="306"/>
      <c r="K130" s="184"/>
      <c r="L130" s="184"/>
      <c r="M130" s="201"/>
      <c r="N130" s="184"/>
      <c r="O130" s="184"/>
      <c r="P130" s="358"/>
      <c r="Q130" s="343">
        <f t="shared" si="238"/>
        <v>0</v>
      </c>
      <c r="R130" s="333">
        <f t="shared" si="239"/>
        <v>0</v>
      </c>
      <c r="S130" s="344">
        <f t="shared" si="240"/>
        <v>0</v>
      </c>
      <c r="T130" s="348">
        <f t="shared" si="241"/>
        <v>0</v>
      </c>
      <c r="U130" s="334">
        <f t="shared" si="242"/>
        <v>0</v>
      </c>
      <c r="V130" s="333">
        <f t="shared" si="243"/>
        <v>0</v>
      </c>
      <c r="W130" s="334">
        <f t="shared" si="244"/>
        <v>0</v>
      </c>
      <c r="X130" s="333">
        <f t="shared" si="245"/>
        <v>0</v>
      </c>
      <c r="Y130" s="403">
        <f t="shared" si="246"/>
        <v>0</v>
      </c>
      <c r="Z130" s="451">
        <f>IFERROR(VLOOKUP(C130,list!B$2:C$100,2,),)</f>
        <v>0</v>
      </c>
      <c r="AA130" s="451">
        <f>IFERROR(VLOOKUP(F130,list!G$1:H$60,2,),)</f>
        <v>0</v>
      </c>
      <c r="AB130" s="452">
        <f t="shared" si="200"/>
        <v>0</v>
      </c>
      <c r="AC130" s="453">
        <f t="shared" si="201"/>
        <v>0</v>
      </c>
      <c r="AD130" s="451">
        <f>IFERROR(VLOOKUP(AC130,list!I$2:J$12,2,),)</f>
        <v>0</v>
      </c>
      <c r="AE130" s="452">
        <f t="shared" si="202"/>
        <v>0</v>
      </c>
      <c r="AF130" s="451">
        <f t="shared" si="250"/>
        <v>0</v>
      </c>
      <c r="AG130" s="451">
        <f>IF(COUNTIF($C$4:C130,C130)&gt;1,0,1)</f>
        <v>1</v>
      </c>
      <c r="AH130" s="454">
        <f t="shared" si="234"/>
        <v>0</v>
      </c>
      <c r="AI130" s="451" t="str">
        <f t="shared" si="251"/>
        <v/>
      </c>
      <c r="AJ130" s="455" t="str">
        <f>IFERROR(VLOOKUP(AI130,list!A$1:B$100,2,),"")</f>
        <v/>
      </c>
      <c r="AK130" s="451">
        <f>IF(COUNTIF($AE$4:$AE130,$AE130)&gt;1,0,1)</f>
        <v>0</v>
      </c>
      <c r="AL130" s="451">
        <f t="shared" si="203"/>
        <v>0</v>
      </c>
      <c r="AM130" s="451" t="str">
        <f t="shared" si="252"/>
        <v/>
      </c>
      <c r="AN130" s="417">
        <f t="shared" si="286"/>
        <v>0</v>
      </c>
      <c r="AO130" s="420">
        <f t="shared" si="253"/>
        <v>0</v>
      </c>
      <c r="AP130" s="420">
        <f t="shared" si="254"/>
        <v>0</v>
      </c>
      <c r="AQ130" s="420">
        <f t="shared" si="255"/>
        <v>0</v>
      </c>
      <c r="AR130" s="420">
        <f t="shared" si="256"/>
        <v>0</v>
      </c>
      <c r="AS130" s="409">
        <f t="shared" si="257"/>
        <v>0</v>
      </c>
      <c r="AT130" s="422">
        <f t="shared" si="258"/>
        <v>0</v>
      </c>
      <c r="AU130" s="422">
        <f t="shared" si="259"/>
        <v>0</v>
      </c>
      <c r="AV130" s="409">
        <f t="shared" si="260"/>
        <v>0</v>
      </c>
      <c r="AW130" s="422">
        <f t="shared" si="261"/>
        <v>0</v>
      </c>
      <c r="AX130" s="422">
        <f t="shared" si="262"/>
        <v>0</v>
      </c>
      <c r="AY130" s="409">
        <f t="shared" si="263"/>
        <v>0</v>
      </c>
      <c r="AZ130" s="422">
        <f t="shared" si="205"/>
        <v>0</v>
      </c>
      <c r="BA130" s="422">
        <f t="shared" si="206"/>
        <v>0</v>
      </c>
      <c r="BB130" s="420">
        <f t="shared" si="235"/>
        <v>0</v>
      </c>
      <c r="BC130" s="413">
        <f t="shared" si="207"/>
        <v>0</v>
      </c>
      <c r="BD130" s="420">
        <f t="shared" si="236"/>
        <v>0</v>
      </c>
      <c r="BE130" s="409">
        <f t="shared" si="208"/>
        <v>0</v>
      </c>
      <c r="BF130" s="420">
        <f t="shared" si="237"/>
        <v>0</v>
      </c>
      <c r="BG130" s="409">
        <f t="shared" si="209"/>
        <v>0</v>
      </c>
      <c r="BH130" s="425" t="str">
        <f t="shared" si="264"/>
        <v/>
      </c>
      <c r="BI130" s="420">
        <f t="shared" si="287"/>
        <v>0</v>
      </c>
      <c r="BJ130" s="420">
        <f t="shared" si="211"/>
        <v>0</v>
      </c>
      <c r="BK130" s="420">
        <f t="shared" si="265"/>
        <v>0</v>
      </c>
      <c r="BL130" s="420">
        <f t="shared" si="266"/>
        <v>0</v>
      </c>
      <c r="BM130" s="413">
        <f t="shared" si="267"/>
        <v>0</v>
      </c>
      <c r="BN130" s="420">
        <f t="shared" si="268"/>
        <v>0</v>
      </c>
      <c r="BO130" s="420">
        <f t="shared" si="269"/>
        <v>0</v>
      </c>
      <c r="BP130" s="413">
        <f t="shared" si="270"/>
        <v>0</v>
      </c>
      <c r="BQ130" s="422">
        <f t="shared" si="271"/>
        <v>0</v>
      </c>
      <c r="BR130" s="422">
        <f t="shared" si="272"/>
        <v>0</v>
      </c>
      <c r="BS130" s="413">
        <f t="shared" si="273"/>
        <v>0</v>
      </c>
      <c r="BT130" s="420">
        <f t="shared" si="212"/>
        <v>0</v>
      </c>
      <c r="BU130" s="413">
        <f t="shared" si="213"/>
        <v>0</v>
      </c>
      <c r="BV130" s="420">
        <f t="shared" si="214"/>
        <v>0</v>
      </c>
      <c r="BW130" s="409">
        <f t="shared" si="215"/>
        <v>0</v>
      </c>
      <c r="BX130" s="420">
        <f t="shared" si="216"/>
        <v>0</v>
      </c>
      <c r="BY130" s="413">
        <f t="shared" si="217"/>
        <v>0</v>
      </c>
      <c r="BZ130" s="32" t="str">
        <f t="shared" si="248"/>
        <v/>
      </c>
      <c r="CA130">
        <f t="shared" si="218"/>
        <v>0</v>
      </c>
      <c r="CB130" s="32">
        <f t="shared" si="249"/>
        <v>0</v>
      </c>
      <c r="CC130">
        <f t="shared" si="274"/>
        <v>0</v>
      </c>
      <c r="CD130">
        <f t="shared" si="275"/>
        <v>0</v>
      </c>
      <c r="CE130">
        <f t="shared" si="276"/>
        <v>0</v>
      </c>
      <c r="CF130" s="29">
        <f t="shared" si="277"/>
        <v>0</v>
      </c>
      <c r="CG130" s="29">
        <f t="shared" si="278"/>
        <v>0</v>
      </c>
      <c r="CH130" s="29">
        <f t="shared" si="219"/>
        <v>0</v>
      </c>
      <c r="CI130" s="29">
        <f t="shared" si="279"/>
        <v>0</v>
      </c>
      <c r="CJ130" s="29">
        <f t="shared" si="280"/>
        <v>0</v>
      </c>
      <c r="CK130" s="458">
        <f t="shared" si="281"/>
        <v>0</v>
      </c>
      <c r="CL130" s="29">
        <f t="shared" si="220"/>
        <v>0</v>
      </c>
      <c r="CM130" s="29">
        <f t="shared" si="282"/>
        <v>0</v>
      </c>
      <c r="CN130" s="458">
        <f t="shared" si="283"/>
        <v>0</v>
      </c>
      <c r="CO130" s="29">
        <f t="shared" si="221"/>
        <v>0</v>
      </c>
      <c r="CP130" s="29">
        <f t="shared" si="284"/>
        <v>0</v>
      </c>
      <c r="CQ130" s="458">
        <f t="shared" si="285"/>
        <v>0</v>
      </c>
      <c r="CR130" s="29">
        <f t="shared" si="222"/>
        <v>0</v>
      </c>
      <c r="CS130" s="29">
        <f t="shared" si="223"/>
        <v>0</v>
      </c>
      <c r="CT130" s="29">
        <f t="shared" si="224"/>
        <v>0</v>
      </c>
      <c r="CU130" s="29">
        <f t="shared" si="225"/>
        <v>0</v>
      </c>
      <c r="CV130" s="458">
        <f t="shared" si="226"/>
        <v>0</v>
      </c>
      <c r="CW130" s="29">
        <f t="shared" si="227"/>
        <v>0</v>
      </c>
      <c r="CX130" s="29">
        <f t="shared" si="228"/>
        <v>0</v>
      </c>
      <c r="CY130" s="458">
        <f t="shared" si="229"/>
        <v>0</v>
      </c>
      <c r="CZ130" s="29">
        <f t="shared" si="230"/>
        <v>0</v>
      </c>
      <c r="DA130" s="29">
        <f t="shared" si="231"/>
        <v>0</v>
      </c>
      <c r="DB130" s="458">
        <f t="shared" si="232"/>
        <v>0</v>
      </c>
      <c r="DC130" s="29">
        <f t="shared" si="233"/>
        <v>0</v>
      </c>
    </row>
    <row r="131" spans="1:107">
      <c r="A131">
        <f t="shared" si="199"/>
        <v>128</v>
      </c>
      <c r="B131" s="33">
        <f t="shared" si="288"/>
        <v>0</v>
      </c>
      <c r="C131" s="357"/>
      <c r="D131" s="40"/>
      <c r="E131" s="48"/>
      <c r="F131" s="1"/>
      <c r="G131" s="208"/>
      <c r="H131" s="184"/>
      <c r="I131" s="184"/>
      <c r="J131" s="306"/>
      <c r="K131" s="184"/>
      <c r="L131" s="184"/>
      <c r="M131" s="201"/>
      <c r="N131" s="184"/>
      <c r="O131" s="184"/>
      <c r="P131" s="358"/>
      <c r="Q131" s="343">
        <f t="shared" si="238"/>
        <v>0</v>
      </c>
      <c r="R131" s="333">
        <f t="shared" si="239"/>
        <v>0</v>
      </c>
      <c r="S131" s="344">
        <f t="shared" si="240"/>
        <v>0</v>
      </c>
      <c r="T131" s="348">
        <f t="shared" si="241"/>
        <v>0</v>
      </c>
      <c r="U131" s="334">
        <f t="shared" si="242"/>
        <v>0</v>
      </c>
      <c r="V131" s="333">
        <f t="shared" si="243"/>
        <v>0</v>
      </c>
      <c r="W131" s="334">
        <f t="shared" si="244"/>
        <v>0</v>
      </c>
      <c r="X131" s="333">
        <f t="shared" si="245"/>
        <v>0</v>
      </c>
      <c r="Y131" s="403">
        <f t="shared" si="246"/>
        <v>0</v>
      </c>
      <c r="Z131" s="451">
        <f>IFERROR(VLOOKUP(C131,list!B$2:C$100,2,),)</f>
        <v>0</v>
      </c>
      <c r="AA131" s="451">
        <f>IFERROR(VLOOKUP(F131,list!G$1:H$60,2,),)</f>
        <v>0</v>
      </c>
      <c r="AB131" s="452">
        <f t="shared" si="200"/>
        <v>0</v>
      </c>
      <c r="AC131" s="453">
        <f t="shared" si="201"/>
        <v>0</v>
      </c>
      <c r="AD131" s="451">
        <f>IFERROR(VLOOKUP(AC131,list!I$2:J$12,2,),)</f>
        <v>0</v>
      </c>
      <c r="AE131" s="452">
        <f t="shared" si="202"/>
        <v>0</v>
      </c>
      <c r="AF131" s="451">
        <f t="shared" si="250"/>
        <v>0</v>
      </c>
      <c r="AG131" s="451">
        <f>IF(COUNTIF($C$4:C131,C131)&gt;1,0,1)</f>
        <v>1</v>
      </c>
      <c r="AH131" s="454">
        <f t="shared" si="234"/>
        <v>0</v>
      </c>
      <c r="AI131" s="451" t="str">
        <f t="shared" si="251"/>
        <v/>
      </c>
      <c r="AJ131" s="455" t="str">
        <f>IFERROR(VLOOKUP(AI131,list!A$1:B$100,2,),"")</f>
        <v/>
      </c>
      <c r="AK131" s="451">
        <f>IF(COUNTIF($AE$4:$AE131,$AE131)&gt;1,0,1)</f>
        <v>0</v>
      </c>
      <c r="AL131" s="451">
        <f t="shared" si="203"/>
        <v>0</v>
      </c>
      <c r="AM131" s="451" t="str">
        <f t="shared" si="252"/>
        <v/>
      </c>
      <c r="AN131" s="417">
        <f t="shared" si="286"/>
        <v>0</v>
      </c>
      <c r="AO131" s="420">
        <f t="shared" si="253"/>
        <v>0</v>
      </c>
      <c r="AP131" s="420">
        <f t="shared" si="254"/>
        <v>0</v>
      </c>
      <c r="AQ131" s="420">
        <f t="shared" si="255"/>
        <v>0</v>
      </c>
      <c r="AR131" s="420">
        <f t="shared" si="256"/>
        <v>0</v>
      </c>
      <c r="AS131" s="409">
        <f t="shared" si="257"/>
        <v>0</v>
      </c>
      <c r="AT131" s="422">
        <f t="shared" si="258"/>
        <v>0</v>
      </c>
      <c r="AU131" s="422">
        <f t="shared" si="259"/>
        <v>0</v>
      </c>
      <c r="AV131" s="409">
        <f t="shared" si="260"/>
        <v>0</v>
      </c>
      <c r="AW131" s="422">
        <f t="shared" si="261"/>
        <v>0</v>
      </c>
      <c r="AX131" s="422">
        <f t="shared" si="262"/>
        <v>0</v>
      </c>
      <c r="AY131" s="409">
        <f t="shared" si="263"/>
        <v>0</v>
      </c>
      <c r="AZ131" s="422">
        <f t="shared" si="205"/>
        <v>0</v>
      </c>
      <c r="BA131" s="422">
        <f t="shared" si="206"/>
        <v>0</v>
      </c>
      <c r="BB131" s="420">
        <f t="shared" si="235"/>
        <v>0</v>
      </c>
      <c r="BC131" s="413">
        <f t="shared" si="207"/>
        <v>0</v>
      </c>
      <c r="BD131" s="420">
        <f t="shared" si="236"/>
        <v>0</v>
      </c>
      <c r="BE131" s="409">
        <f t="shared" si="208"/>
        <v>0</v>
      </c>
      <c r="BF131" s="420">
        <f t="shared" si="237"/>
        <v>0</v>
      </c>
      <c r="BG131" s="409">
        <f t="shared" si="209"/>
        <v>0</v>
      </c>
      <c r="BH131" s="425" t="str">
        <f t="shared" si="264"/>
        <v/>
      </c>
      <c r="BI131" s="420">
        <f t="shared" si="287"/>
        <v>0</v>
      </c>
      <c r="BJ131" s="420">
        <f t="shared" si="211"/>
        <v>0</v>
      </c>
      <c r="BK131" s="420">
        <f t="shared" si="265"/>
        <v>0</v>
      </c>
      <c r="BL131" s="420">
        <f t="shared" si="266"/>
        <v>0</v>
      </c>
      <c r="BM131" s="413">
        <f t="shared" si="267"/>
        <v>0</v>
      </c>
      <c r="BN131" s="420">
        <f t="shared" si="268"/>
        <v>0</v>
      </c>
      <c r="BO131" s="420">
        <f t="shared" si="269"/>
        <v>0</v>
      </c>
      <c r="BP131" s="413">
        <f t="shared" si="270"/>
        <v>0</v>
      </c>
      <c r="BQ131" s="422">
        <f t="shared" si="271"/>
        <v>0</v>
      </c>
      <c r="BR131" s="422">
        <f t="shared" si="272"/>
        <v>0</v>
      </c>
      <c r="BS131" s="413">
        <f t="shared" si="273"/>
        <v>0</v>
      </c>
      <c r="BT131" s="420">
        <f t="shared" si="212"/>
        <v>0</v>
      </c>
      <c r="BU131" s="413">
        <f t="shared" si="213"/>
        <v>0</v>
      </c>
      <c r="BV131" s="420">
        <f t="shared" si="214"/>
        <v>0</v>
      </c>
      <c r="BW131" s="409">
        <f t="shared" si="215"/>
        <v>0</v>
      </c>
      <c r="BX131" s="420">
        <f t="shared" si="216"/>
        <v>0</v>
      </c>
      <c r="BY131" s="413">
        <f t="shared" si="217"/>
        <v>0</v>
      </c>
      <c r="BZ131" s="32" t="str">
        <f t="shared" si="248"/>
        <v/>
      </c>
      <c r="CA131">
        <f t="shared" si="218"/>
        <v>0</v>
      </c>
      <c r="CB131" s="32">
        <f t="shared" si="249"/>
        <v>0</v>
      </c>
      <c r="CC131">
        <f t="shared" si="274"/>
        <v>0</v>
      </c>
      <c r="CD131">
        <f t="shared" si="275"/>
        <v>0</v>
      </c>
      <c r="CE131">
        <f t="shared" si="276"/>
        <v>0</v>
      </c>
      <c r="CF131" s="29">
        <f t="shared" si="277"/>
        <v>0</v>
      </c>
      <c r="CG131" s="29">
        <f t="shared" si="278"/>
        <v>0</v>
      </c>
      <c r="CH131" s="29">
        <f t="shared" si="219"/>
        <v>0</v>
      </c>
      <c r="CI131" s="29">
        <f t="shared" si="279"/>
        <v>0</v>
      </c>
      <c r="CJ131" s="29">
        <f t="shared" si="280"/>
        <v>0</v>
      </c>
      <c r="CK131" s="458">
        <f t="shared" si="281"/>
        <v>0</v>
      </c>
      <c r="CL131" s="29">
        <f t="shared" si="220"/>
        <v>0</v>
      </c>
      <c r="CM131" s="29">
        <f t="shared" si="282"/>
        <v>0</v>
      </c>
      <c r="CN131" s="458">
        <f t="shared" si="283"/>
        <v>0</v>
      </c>
      <c r="CO131" s="29">
        <f t="shared" si="221"/>
        <v>0</v>
      </c>
      <c r="CP131" s="29">
        <f t="shared" si="284"/>
        <v>0</v>
      </c>
      <c r="CQ131" s="458">
        <f t="shared" si="285"/>
        <v>0</v>
      </c>
      <c r="CR131" s="29">
        <f t="shared" si="222"/>
        <v>0</v>
      </c>
      <c r="CS131" s="29">
        <f t="shared" si="223"/>
        <v>0</v>
      </c>
      <c r="CT131" s="29">
        <f t="shared" si="224"/>
        <v>0</v>
      </c>
      <c r="CU131" s="29">
        <f t="shared" si="225"/>
        <v>0</v>
      </c>
      <c r="CV131" s="458">
        <f t="shared" si="226"/>
        <v>0</v>
      </c>
      <c r="CW131" s="29">
        <f t="shared" si="227"/>
        <v>0</v>
      </c>
      <c r="CX131" s="29">
        <f t="shared" si="228"/>
        <v>0</v>
      </c>
      <c r="CY131" s="458">
        <f t="shared" si="229"/>
        <v>0</v>
      </c>
      <c r="CZ131" s="29">
        <f t="shared" si="230"/>
        <v>0</v>
      </c>
      <c r="DA131" s="29">
        <f t="shared" si="231"/>
        <v>0</v>
      </c>
      <c r="DB131" s="458">
        <f t="shared" si="232"/>
        <v>0</v>
      </c>
      <c r="DC131" s="29">
        <f t="shared" si="233"/>
        <v>0</v>
      </c>
    </row>
    <row r="132" spans="1:107">
      <c r="A132">
        <f t="shared" si="199"/>
        <v>129</v>
      </c>
      <c r="B132" s="33">
        <f t="shared" si="288"/>
        <v>0</v>
      </c>
      <c r="C132" s="357"/>
      <c r="D132" s="40"/>
      <c r="E132" s="48"/>
      <c r="F132" s="1"/>
      <c r="G132" s="208"/>
      <c r="H132" s="184"/>
      <c r="I132" s="184"/>
      <c r="J132" s="306"/>
      <c r="K132" s="184"/>
      <c r="L132" s="184"/>
      <c r="M132" s="201"/>
      <c r="N132" s="184"/>
      <c r="O132" s="184"/>
      <c r="P132" s="358"/>
      <c r="Q132" s="343">
        <f t="shared" si="238"/>
        <v>0</v>
      </c>
      <c r="R132" s="333">
        <f t="shared" si="239"/>
        <v>0</v>
      </c>
      <c r="S132" s="344">
        <f t="shared" si="240"/>
        <v>0</v>
      </c>
      <c r="T132" s="348">
        <f t="shared" si="241"/>
        <v>0</v>
      </c>
      <c r="U132" s="334">
        <f t="shared" si="242"/>
        <v>0</v>
      </c>
      <c r="V132" s="333">
        <f t="shared" si="243"/>
        <v>0</v>
      </c>
      <c r="W132" s="334">
        <f t="shared" si="244"/>
        <v>0</v>
      </c>
      <c r="X132" s="333">
        <f t="shared" si="245"/>
        <v>0</v>
      </c>
      <c r="Y132" s="403">
        <f t="shared" si="246"/>
        <v>0</v>
      </c>
      <c r="Z132" s="451">
        <f>IFERROR(VLOOKUP(C132,list!B$2:C$100,2,),)</f>
        <v>0</v>
      </c>
      <c r="AA132" s="451">
        <f>IFERROR(VLOOKUP(F132,list!G$1:H$60,2,),)</f>
        <v>0</v>
      </c>
      <c r="AB132" s="452">
        <f t="shared" si="200"/>
        <v>0</v>
      </c>
      <c r="AC132" s="453">
        <f t="shared" si="201"/>
        <v>0</v>
      </c>
      <c r="AD132" s="451">
        <f>IFERROR(VLOOKUP(AC132,list!I$2:J$12,2,),)</f>
        <v>0</v>
      </c>
      <c r="AE132" s="452">
        <f t="shared" si="202"/>
        <v>0</v>
      </c>
      <c r="AF132" s="451">
        <f t="shared" ref="AF132:AF163" si="289">D132</f>
        <v>0</v>
      </c>
      <c r="AG132" s="451">
        <f>IF(COUNTIF($C$4:C132,C132)&gt;1,0,1)</f>
        <v>1</v>
      </c>
      <c r="AH132" s="454">
        <f t="shared" si="234"/>
        <v>0</v>
      </c>
      <c r="AI132" s="451" t="str">
        <f t="shared" ref="AI132:AI163" si="290">IF(ISERR(SMALL(IF(FREQUENCY($AH$4:$AH$200,$AH$4:$AH$200),$AH$4:$AH$200),$A133)),"", SMALL(IF(FREQUENCY($AH$4:$AH$200,$AH$4:$AH$200),$AH$4:$AH$200),$A133))</f>
        <v/>
      </c>
      <c r="AJ132" s="455" t="str">
        <f>IFERROR(VLOOKUP(AI132,list!A$1:B$100,2,),"")</f>
        <v/>
      </c>
      <c r="AK132" s="451">
        <f>IF(COUNTIF($AE$4:$AE132,$AE132)&gt;1,0,1)</f>
        <v>0</v>
      </c>
      <c r="AL132" s="451">
        <f t="shared" si="203"/>
        <v>0</v>
      </c>
      <c r="AM132" s="451" t="str">
        <f t="shared" ref="AM132:AM163" si="291">IF(ISERR(SMALL(IF(FREQUENCY($AL$4:$AL$200,$AL$4:$AL$200),$AL$4:$AL$200),$A133)),"", SMALL(IF(FREQUENCY($AL$4:$AL$200,$AL$4:$AL$200),$AL$4:$AL$200),$A133))</f>
        <v/>
      </c>
      <c r="AN132" s="417">
        <f t="shared" si="286"/>
        <v>0</v>
      </c>
      <c r="AO132" s="420">
        <f t="shared" ref="AO132:AO163" si="292">IFERROR(VLOOKUP(AN132,D$4:E$203,2,),)</f>
        <v>0</v>
      </c>
      <c r="AP132" s="420">
        <f t="shared" ref="AP132:AP163" si="293">SUMIF($D$4:$D$203,$AN132,G$4:G$203)</f>
        <v>0</v>
      </c>
      <c r="AQ132" s="420">
        <f t="shared" ref="AQ132:AQ163" si="294">SUMIF($D$4:$D$203,$AN132,H$4:H$203)</f>
        <v>0</v>
      </c>
      <c r="AR132" s="420">
        <f t="shared" ref="AR132:AR163" si="295">SUMIF($D$4:$D$203,$AN132,I$4:I$203)</f>
        <v>0</v>
      </c>
      <c r="AS132" s="409">
        <f t="shared" ref="AS132:AS163" si="296">SUMIF($D$4:$D$203,$AN132,J$4:J$203)</f>
        <v>0</v>
      </c>
      <c r="AT132" s="422">
        <f t="shared" ref="AT132:AT163" si="297">SUMIF($D$4:$D$203,$AN132,K$4:K$203)</f>
        <v>0</v>
      </c>
      <c r="AU132" s="422">
        <f t="shared" ref="AU132:AU163" si="298">SUMIF($D$4:$D$203,$AN132,L$4:L$203)</f>
        <v>0</v>
      </c>
      <c r="AV132" s="409">
        <f t="shared" ref="AV132:AV163" si="299">SUMIF($D$4:$D$203,$AN132,M$4:M$203)</f>
        <v>0</v>
      </c>
      <c r="AW132" s="422">
        <f t="shared" ref="AW132:AW163" si="300">SUMIF($D$4:$D$203,$AN132,N$4:N$203)</f>
        <v>0</v>
      </c>
      <c r="AX132" s="422">
        <f t="shared" ref="AX132:AX163" si="301">SUMIF($D$4:$D$203,$AN132,O$4:O$203)</f>
        <v>0</v>
      </c>
      <c r="AY132" s="409">
        <f t="shared" ref="AY132:AY163" si="302">SUMIF($D$4:$D$203,$AN132,P$4:P$203)</f>
        <v>0</v>
      </c>
      <c r="AZ132" s="422">
        <f t="shared" si="205"/>
        <v>0</v>
      </c>
      <c r="BA132" s="422">
        <f t="shared" si="206"/>
        <v>0</v>
      </c>
      <c r="BB132" s="420">
        <f t="shared" si="235"/>
        <v>0</v>
      </c>
      <c r="BC132" s="413">
        <f t="shared" si="207"/>
        <v>0</v>
      </c>
      <c r="BD132" s="420">
        <f t="shared" si="236"/>
        <v>0</v>
      </c>
      <c r="BE132" s="409">
        <f t="shared" si="208"/>
        <v>0</v>
      </c>
      <c r="BF132" s="420">
        <f t="shared" si="237"/>
        <v>0</v>
      </c>
      <c r="BG132" s="409">
        <f t="shared" si="209"/>
        <v>0</v>
      </c>
      <c r="BH132" s="425" t="str">
        <f t="shared" ref="BH132:BH163" si="303">AJ132</f>
        <v/>
      </c>
      <c r="BI132" s="420">
        <f t="shared" si="287"/>
        <v>0</v>
      </c>
      <c r="BJ132" s="420">
        <f t="shared" si="211"/>
        <v>0</v>
      </c>
      <c r="BK132" s="420">
        <f t="shared" ref="BK132:BK163" si="304">SUMIF($C$4:$C$203,$BH132,H$4:H$203)</f>
        <v>0</v>
      </c>
      <c r="BL132" s="420">
        <f t="shared" ref="BL132:BL163" si="305">SUMIF($C$4:$C$203,$BH132,I$4:I$203)</f>
        <v>0</v>
      </c>
      <c r="BM132" s="413">
        <f t="shared" ref="BM132:BM163" si="306">SUMIF($C$4:$C$203,$BH132,J$4:J$203)</f>
        <v>0</v>
      </c>
      <c r="BN132" s="420">
        <f t="shared" ref="BN132:BN163" si="307">SUMIF($C$4:$C$203,$BH132,K$4:K$203)</f>
        <v>0</v>
      </c>
      <c r="BO132" s="420">
        <f t="shared" ref="BO132:BO163" si="308">SUMIF($C$4:$C$203,$BH132,L$4:L$203)</f>
        <v>0</v>
      </c>
      <c r="BP132" s="413">
        <f t="shared" ref="BP132:BP163" si="309">SUMIF($C$4:$C$203,$BH132,M$4:M$203)</f>
        <v>0</v>
      </c>
      <c r="BQ132" s="422">
        <f t="shared" ref="BQ132:BQ163" si="310">SUMIF($C$4:$C$203,$BH132,N$4:N$203)</f>
        <v>0</v>
      </c>
      <c r="BR132" s="422">
        <f t="shared" ref="BR132:BR163" si="311">SUMIF($C$4:$C$203,$BH132,O$4:O$203)</f>
        <v>0</v>
      </c>
      <c r="BS132" s="413">
        <f t="shared" ref="BS132:BS163" si="312">SUMIF($C$4:$C$203,$BH132,P$4:P$203)</f>
        <v>0</v>
      </c>
      <c r="BT132" s="420">
        <f t="shared" si="212"/>
        <v>0</v>
      </c>
      <c r="BU132" s="413">
        <f t="shared" si="213"/>
        <v>0</v>
      </c>
      <c r="BV132" s="420">
        <f t="shared" si="214"/>
        <v>0</v>
      </c>
      <c r="BW132" s="409">
        <f t="shared" si="215"/>
        <v>0</v>
      </c>
      <c r="BX132" s="420">
        <f t="shared" si="216"/>
        <v>0</v>
      </c>
      <c r="BY132" s="413">
        <f t="shared" si="217"/>
        <v>0</v>
      </c>
      <c r="BZ132" s="32" t="str">
        <f t="shared" si="248"/>
        <v/>
      </c>
      <c r="CA132">
        <f t="shared" si="218"/>
        <v>0</v>
      </c>
      <c r="CB132" s="32">
        <f t="shared" si="249"/>
        <v>0</v>
      </c>
      <c r="CC132">
        <f t="shared" ref="CC132:CC163" si="313">IFERROR(VLOOKUP($CB132,$B$4:$G$203,2,),)</f>
        <v>0</v>
      </c>
      <c r="CD132">
        <f t="shared" ref="CD132:CD163" si="314">IFERROR(VLOOKUP($CB132,$B$4:$G$203,3,),)</f>
        <v>0</v>
      </c>
      <c r="CE132">
        <f t="shared" ref="CE132:CE163" si="315">IFERROR(VLOOKUP($CB132,$B$4:$G$203,4,),)</f>
        <v>0</v>
      </c>
      <c r="CF132" s="29">
        <f t="shared" ref="CF132:CF163" si="316">IFERROR(VLOOKUP($CB132,$B$4:$G$203,5,),)</f>
        <v>0</v>
      </c>
      <c r="CG132" s="29">
        <f t="shared" ref="CG132:CG163" si="317">IFERROR(VLOOKUP($CB132,$B$4:$G$203,6,),)</f>
        <v>0</v>
      </c>
      <c r="CH132" s="29">
        <f t="shared" si="219"/>
        <v>0</v>
      </c>
      <c r="CI132" s="29">
        <f t="shared" ref="CI132:CI163" si="318">SUMIF($D$4:$D$203,$CD132,$R$4:$R$203)</f>
        <v>0</v>
      </c>
      <c r="CJ132" s="29">
        <f t="shared" ref="CJ132:CJ163" si="319">SUMIF($D$4:$D$203,$CD132,$I$4:$I$203)</f>
        <v>0</v>
      </c>
      <c r="CK132" s="458">
        <f t="shared" ref="CK132:CK163" si="320">IFERROR(SUMIF($D$4:$D$203,$CD132,$J$4:$J$203),)</f>
        <v>0</v>
      </c>
      <c r="CL132" s="29">
        <f t="shared" si="220"/>
        <v>0</v>
      </c>
      <c r="CM132" s="29">
        <f t="shared" ref="CM132:CM163" si="321">SUMIF($D$4:$D$203,$CD132,$L$4:$L$203)</f>
        <v>0</v>
      </c>
      <c r="CN132" s="458">
        <f t="shared" ref="CN132:CN163" si="322">SUMIF($D$4:$D$203,$CD132,$M$4:$M$203)</f>
        <v>0</v>
      </c>
      <c r="CO132" s="29">
        <f t="shared" si="221"/>
        <v>0</v>
      </c>
      <c r="CP132" s="29">
        <f t="shared" ref="CP132:CP163" si="323">SUMIF($D$4:$D$203,$CD132,$O$4:$O$203)</f>
        <v>0</v>
      </c>
      <c r="CQ132" s="458">
        <f t="shared" ref="CQ132:CQ163" si="324">SUMIF($D$4:$D$203,$CD132,$P$4:$P$203)</f>
        <v>0</v>
      </c>
      <c r="CR132" s="29">
        <f t="shared" si="222"/>
        <v>0</v>
      </c>
      <c r="CS132" s="29">
        <f t="shared" si="223"/>
        <v>0</v>
      </c>
      <c r="CT132" s="29">
        <f t="shared" si="224"/>
        <v>0</v>
      </c>
      <c r="CU132" s="29">
        <f t="shared" si="225"/>
        <v>0</v>
      </c>
      <c r="CV132" s="458">
        <f t="shared" si="226"/>
        <v>0</v>
      </c>
      <c r="CW132" s="29">
        <f t="shared" si="227"/>
        <v>0</v>
      </c>
      <c r="CX132" s="29">
        <f t="shared" si="228"/>
        <v>0</v>
      </c>
      <c r="CY132" s="458">
        <f t="shared" si="229"/>
        <v>0</v>
      </c>
      <c r="CZ132" s="29">
        <f t="shared" si="230"/>
        <v>0</v>
      </c>
      <c r="DA132" s="29">
        <f t="shared" si="231"/>
        <v>0</v>
      </c>
      <c r="DB132" s="458">
        <f t="shared" si="232"/>
        <v>0</v>
      </c>
      <c r="DC132" s="29">
        <f t="shared" si="233"/>
        <v>0</v>
      </c>
    </row>
    <row r="133" spans="1:107">
      <c r="A133">
        <f t="shared" ref="A133:A196" si="325">ROW()-3</f>
        <v>130</v>
      </c>
      <c r="B133" s="33">
        <f t="shared" si="288"/>
        <v>0</v>
      </c>
      <c r="C133" s="357"/>
      <c r="D133" s="40"/>
      <c r="E133" s="48"/>
      <c r="F133" s="1"/>
      <c r="G133" s="208"/>
      <c r="H133" s="184"/>
      <c r="I133" s="184"/>
      <c r="J133" s="306"/>
      <c r="K133" s="184"/>
      <c r="L133" s="184"/>
      <c r="M133" s="201"/>
      <c r="N133" s="184"/>
      <c r="O133" s="184"/>
      <c r="P133" s="358"/>
      <c r="Q133" s="343">
        <f t="shared" si="238"/>
        <v>0</v>
      </c>
      <c r="R133" s="333">
        <f t="shared" si="239"/>
        <v>0</v>
      </c>
      <c r="S133" s="344">
        <f t="shared" si="240"/>
        <v>0</v>
      </c>
      <c r="T133" s="348">
        <f t="shared" si="241"/>
        <v>0</v>
      </c>
      <c r="U133" s="334">
        <f t="shared" si="242"/>
        <v>0</v>
      </c>
      <c r="V133" s="333">
        <f t="shared" si="243"/>
        <v>0</v>
      </c>
      <c r="W133" s="334">
        <f t="shared" si="244"/>
        <v>0</v>
      </c>
      <c r="X133" s="333">
        <f t="shared" si="245"/>
        <v>0</v>
      </c>
      <c r="Y133" s="403">
        <f t="shared" si="246"/>
        <v>0</v>
      </c>
      <c r="Z133" s="451">
        <f>IFERROR(VLOOKUP(C133,list!B$2:C$100,2,),)</f>
        <v>0</v>
      </c>
      <c r="AA133" s="451">
        <f>IFERROR(VLOOKUP(F133,list!G$1:H$60,2,),)</f>
        <v>0</v>
      </c>
      <c r="AB133" s="452">
        <f t="shared" ref="AB133:AB196" si="326">IF($D133&gt;0,LEFT($D133,3),)</f>
        <v>0</v>
      </c>
      <c r="AC133" s="453">
        <f t="shared" ref="AC133:AC196" si="327">IF(D133&gt;0,DBCS(AB133),)</f>
        <v>0</v>
      </c>
      <c r="AD133" s="451">
        <f>IFERROR(VLOOKUP(AC133,list!I$2:J$12,2,),)</f>
        <v>0</v>
      </c>
      <c r="AE133" s="452">
        <f t="shared" ref="AE133:AE196" si="328">IFERROR(VALUE(AD133&amp;RIGHT(D133,7)),)</f>
        <v>0</v>
      </c>
      <c r="AF133" s="451">
        <f t="shared" si="289"/>
        <v>0</v>
      </c>
      <c r="AG133" s="451">
        <f>IF(COUNTIF($C$4:C133,C133)&gt;1,0,1)</f>
        <v>1</v>
      </c>
      <c r="AH133" s="454">
        <f t="shared" si="234"/>
        <v>0</v>
      </c>
      <c r="AI133" s="451" t="str">
        <f t="shared" si="290"/>
        <v/>
      </c>
      <c r="AJ133" s="455" t="str">
        <f>IFERROR(VLOOKUP(AI133,list!A$1:B$100,2,),"")</f>
        <v/>
      </c>
      <c r="AK133" s="451">
        <f>IF(COUNTIF($AE$4:$AE133,$AE133)&gt;1,0,1)</f>
        <v>0</v>
      </c>
      <c r="AL133" s="451">
        <f t="shared" ref="AL133:AL196" si="329">VALUE(IF(AND(AE133&gt;0,AK133&gt;0),AE133,))</f>
        <v>0</v>
      </c>
      <c r="AM133" s="451" t="str">
        <f t="shared" si="291"/>
        <v/>
      </c>
      <c r="AN133" s="417">
        <f t="shared" ref="AN133:AN164" si="330">IFERROR(VLOOKUP(AM133,AE$4:AF$203,2,),)</f>
        <v>0</v>
      </c>
      <c r="AO133" s="420">
        <f t="shared" si="292"/>
        <v>0</v>
      </c>
      <c r="AP133" s="420">
        <f t="shared" si="293"/>
        <v>0</v>
      </c>
      <c r="AQ133" s="420">
        <f t="shared" si="294"/>
        <v>0</v>
      </c>
      <c r="AR133" s="420">
        <f t="shared" si="295"/>
        <v>0</v>
      </c>
      <c r="AS133" s="409">
        <f t="shared" si="296"/>
        <v>0</v>
      </c>
      <c r="AT133" s="422">
        <f t="shared" si="297"/>
        <v>0</v>
      </c>
      <c r="AU133" s="422">
        <f t="shared" si="298"/>
        <v>0</v>
      </c>
      <c r="AV133" s="409">
        <f t="shared" si="299"/>
        <v>0</v>
      </c>
      <c r="AW133" s="422">
        <f t="shared" si="300"/>
        <v>0</v>
      </c>
      <c r="AX133" s="422">
        <f t="shared" si="301"/>
        <v>0</v>
      </c>
      <c r="AY133" s="409">
        <f t="shared" si="302"/>
        <v>0</v>
      </c>
      <c r="AZ133" s="422">
        <f t="shared" ref="AZ133:AZ196" si="331">AQ133+AT133+AW133</f>
        <v>0</v>
      </c>
      <c r="BA133" s="422">
        <f t="shared" ref="BA133:BA196" si="332">AR133+AU133+AX133</f>
        <v>0</v>
      </c>
      <c r="BB133" s="420">
        <f t="shared" si="235"/>
        <v>0</v>
      </c>
      <c r="BC133" s="413">
        <f t="shared" ref="BC133:BC196" si="333">AS133</f>
        <v>0</v>
      </c>
      <c r="BD133" s="420">
        <f t="shared" si="236"/>
        <v>0</v>
      </c>
      <c r="BE133" s="409">
        <f t="shared" ref="BE133:BE196" si="334">AV133</f>
        <v>0</v>
      </c>
      <c r="BF133" s="420">
        <f t="shared" si="237"/>
        <v>0</v>
      </c>
      <c r="BG133" s="409">
        <f t="shared" ref="BG133:BG196" si="335">AY133</f>
        <v>0</v>
      </c>
      <c r="BH133" s="425" t="str">
        <f t="shared" si="303"/>
        <v/>
      </c>
      <c r="BI133" s="420">
        <f t="shared" ref="BI133:BI164" si="336">SUMIF(C$4:C$203,$BH133,G$4:G$203)</f>
        <v>0</v>
      </c>
      <c r="BJ133" s="420">
        <f t="shared" ref="BJ133:BJ196" si="337">SUMIF($C$4:$C$203,$BH133,$R$4:$R$203)</f>
        <v>0</v>
      </c>
      <c r="BK133" s="420">
        <f t="shared" si="304"/>
        <v>0</v>
      </c>
      <c r="BL133" s="420">
        <f t="shared" si="305"/>
        <v>0</v>
      </c>
      <c r="BM133" s="413">
        <f t="shared" si="306"/>
        <v>0</v>
      </c>
      <c r="BN133" s="420">
        <f t="shared" si="307"/>
        <v>0</v>
      </c>
      <c r="BO133" s="420">
        <f t="shared" si="308"/>
        <v>0</v>
      </c>
      <c r="BP133" s="413">
        <f t="shared" si="309"/>
        <v>0</v>
      </c>
      <c r="BQ133" s="422">
        <f t="shared" si="310"/>
        <v>0</v>
      </c>
      <c r="BR133" s="422">
        <f t="shared" si="311"/>
        <v>0</v>
      </c>
      <c r="BS133" s="413">
        <f t="shared" si="312"/>
        <v>0</v>
      </c>
      <c r="BT133" s="420">
        <f t="shared" ref="BT133:BT196" si="338">IFERROR(BL133/BM133,)</f>
        <v>0</v>
      </c>
      <c r="BU133" s="413">
        <f t="shared" ref="BU133:BU196" si="339">BM133</f>
        <v>0</v>
      </c>
      <c r="BV133" s="420">
        <f t="shared" ref="BV133:BV196" si="340">IFERROR(BO133/BP133,)</f>
        <v>0</v>
      </c>
      <c r="BW133" s="409">
        <f t="shared" ref="BW133:BW196" si="341">BP133</f>
        <v>0</v>
      </c>
      <c r="BX133" s="420">
        <f t="shared" ref="BX133:BX196" si="342">IFERROR(BR133/BS133,)</f>
        <v>0</v>
      </c>
      <c r="BY133" s="413">
        <f t="shared" ref="BY133:BY196" si="343">BS133</f>
        <v>0</v>
      </c>
      <c r="BZ133" s="32" t="str">
        <f t="shared" si="248"/>
        <v/>
      </c>
      <c r="CA133">
        <f t="shared" ref="CA133:CA196" si="344">IFERROR(LEFT(BZ133,3)*1000+ROW()-3,)</f>
        <v>0</v>
      </c>
      <c r="CB133" s="32">
        <f t="shared" si="249"/>
        <v>0</v>
      </c>
      <c r="CC133">
        <f t="shared" si="313"/>
        <v>0</v>
      </c>
      <c r="CD133">
        <f t="shared" si="314"/>
        <v>0</v>
      </c>
      <c r="CE133">
        <f t="shared" si="315"/>
        <v>0</v>
      </c>
      <c r="CF133" s="29">
        <f t="shared" si="316"/>
        <v>0</v>
      </c>
      <c r="CG133" s="29">
        <f t="shared" si="317"/>
        <v>0</v>
      </c>
      <c r="CH133" s="29">
        <f t="shared" ref="CH133:CH196" si="345">SUMIF($CD$4:$CD$203,$CD133,$CG$4:$CG$203)</f>
        <v>0</v>
      </c>
      <c r="CI133" s="29">
        <f t="shared" si="318"/>
        <v>0</v>
      </c>
      <c r="CJ133" s="29">
        <f t="shared" si="319"/>
        <v>0</v>
      </c>
      <c r="CK133" s="458">
        <f t="shared" si="320"/>
        <v>0</v>
      </c>
      <c r="CL133" s="29">
        <f t="shared" ref="CL133:CL196" si="346">IFERROR(CJ133/CK133,)</f>
        <v>0</v>
      </c>
      <c r="CM133" s="29">
        <f t="shared" si="321"/>
        <v>0</v>
      </c>
      <c r="CN133" s="458">
        <f t="shared" si="322"/>
        <v>0</v>
      </c>
      <c r="CO133" s="29">
        <f t="shared" ref="CO133:CO196" si="347">IFERROR(CM133/CN133,)</f>
        <v>0</v>
      </c>
      <c r="CP133" s="29">
        <f t="shared" si="323"/>
        <v>0</v>
      </c>
      <c r="CQ133" s="458">
        <f t="shared" si="324"/>
        <v>0</v>
      </c>
      <c r="CR133" s="29">
        <f t="shared" ref="CR133:CR196" si="348">IFERROR(CP133/CQ133,)</f>
        <v>0</v>
      </c>
      <c r="CS133" s="29">
        <f t="shared" ref="CS133:CS196" si="349">SUMIF($CC$4:$CC$203,$CC133,$CG$4:$CG$203)</f>
        <v>0</v>
      </c>
      <c r="CT133" s="29">
        <f t="shared" ref="CT133:CT196" si="350">SUMIF($CC$4:$CC$203,$CC133,$CI$4:$CI$203)</f>
        <v>0</v>
      </c>
      <c r="CU133" s="29">
        <f t="shared" ref="CU133:CU196" si="351">SUMIF($CC$4:$CC$203,$CC133,$CJ$4:$CJ$203)</f>
        <v>0</v>
      </c>
      <c r="CV133" s="458">
        <f t="shared" ref="CV133:CV196" si="352">SUMIF($CC$4:$CC$203,$CC133,$CK$4:$CK$203)</f>
        <v>0</v>
      </c>
      <c r="CW133" s="29">
        <f t="shared" ref="CW133:CW196" si="353">IFERROR(CU133/CV133,)</f>
        <v>0</v>
      </c>
      <c r="CX133" s="29">
        <f t="shared" ref="CX133:CX196" si="354">SUMIF($CC$4:$CC$203,$CC133,$CM$4:$CM$203)</f>
        <v>0</v>
      </c>
      <c r="CY133" s="458">
        <f t="shared" ref="CY133:CY196" si="355">SUMIF($CC$4:$CC$203,$CC133,$CN$4:$CN$203)</f>
        <v>0</v>
      </c>
      <c r="CZ133" s="29">
        <f t="shared" ref="CZ133:CZ196" si="356">IFERROR(CX133/CY133,)</f>
        <v>0</v>
      </c>
      <c r="DA133" s="29">
        <f t="shared" ref="DA133:DA196" si="357">SUMIF($CC$4:$CC$203,$CC133,$CP$4:$CP$203)</f>
        <v>0</v>
      </c>
      <c r="DB133" s="458">
        <f t="shared" ref="DB133:DB196" si="358">SUMIF($CC$4:$CC$203,$CC133,$CQ$4:$CQ$203)</f>
        <v>0</v>
      </c>
      <c r="DC133" s="29">
        <f t="shared" ref="DC133:DC196" si="359">IFERROR(DA133/DB133,)</f>
        <v>0</v>
      </c>
    </row>
    <row r="134" spans="1:107">
      <c r="A134">
        <f t="shared" si="325"/>
        <v>131</v>
      </c>
      <c r="B134" s="33">
        <f t="shared" si="288"/>
        <v>0</v>
      </c>
      <c r="C134" s="357"/>
      <c r="D134" s="40"/>
      <c r="E134" s="48"/>
      <c r="F134" s="1"/>
      <c r="G134" s="208"/>
      <c r="H134" s="184"/>
      <c r="I134" s="184"/>
      <c r="J134" s="306"/>
      <c r="K134" s="184"/>
      <c r="L134" s="184"/>
      <c r="M134" s="201"/>
      <c r="N134" s="184"/>
      <c r="O134" s="184"/>
      <c r="P134" s="358"/>
      <c r="Q134" s="343">
        <f t="shared" si="238"/>
        <v>0</v>
      </c>
      <c r="R134" s="333">
        <f t="shared" si="239"/>
        <v>0</v>
      </c>
      <c r="S134" s="344">
        <f t="shared" si="240"/>
        <v>0</v>
      </c>
      <c r="T134" s="348">
        <f t="shared" si="241"/>
        <v>0</v>
      </c>
      <c r="U134" s="334">
        <f t="shared" si="242"/>
        <v>0</v>
      </c>
      <c r="V134" s="333">
        <f t="shared" si="243"/>
        <v>0</v>
      </c>
      <c r="W134" s="334">
        <f t="shared" si="244"/>
        <v>0</v>
      </c>
      <c r="X134" s="333">
        <f t="shared" si="245"/>
        <v>0</v>
      </c>
      <c r="Y134" s="403">
        <f t="shared" si="246"/>
        <v>0</v>
      </c>
      <c r="Z134" s="451">
        <f>IFERROR(VLOOKUP(C134,list!B$2:C$100,2,),)</f>
        <v>0</v>
      </c>
      <c r="AA134" s="451">
        <f>IFERROR(VLOOKUP(F134,list!G$1:H$60,2,),)</f>
        <v>0</v>
      </c>
      <c r="AB134" s="452">
        <f t="shared" si="326"/>
        <v>0</v>
      </c>
      <c r="AC134" s="453">
        <f t="shared" si="327"/>
        <v>0</v>
      </c>
      <c r="AD134" s="451">
        <f>IFERROR(VLOOKUP(AC134,list!I$2:J$12,2,),)</f>
        <v>0</v>
      </c>
      <c r="AE134" s="452">
        <f t="shared" si="328"/>
        <v>0</v>
      </c>
      <c r="AF134" s="451">
        <f t="shared" si="289"/>
        <v>0</v>
      </c>
      <c r="AG134" s="451">
        <f>IF(COUNTIF($C$4:C134,C134)&gt;1,0,1)</f>
        <v>1</v>
      </c>
      <c r="AH134" s="454">
        <f t="shared" si="234"/>
        <v>0</v>
      </c>
      <c r="AI134" s="451" t="str">
        <f t="shared" si="290"/>
        <v/>
      </c>
      <c r="AJ134" s="455" t="str">
        <f>IFERROR(VLOOKUP(AI134,list!A$1:B$100,2,),"")</f>
        <v/>
      </c>
      <c r="AK134" s="451">
        <f>IF(COUNTIF($AE$4:$AE134,$AE134)&gt;1,0,1)</f>
        <v>0</v>
      </c>
      <c r="AL134" s="451">
        <f t="shared" si="329"/>
        <v>0</v>
      </c>
      <c r="AM134" s="451" t="str">
        <f t="shared" si="291"/>
        <v/>
      </c>
      <c r="AN134" s="417">
        <f t="shared" si="330"/>
        <v>0</v>
      </c>
      <c r="AO134" s="420">
        <f t="shared" si="292"/>
        <v>0</v>
      </c>
      <c r="AP134" s="420">
        <f t="shared" si="293"/>
        <v>0</v>
      </c>
      <c r="AQ134" s="420">
        <f t="shared" si="294"/>
        <v>0</v>
      </c>
      <c r="AR134" s="420">
        <f t="shared" si="295"/>
        <v>0</v>
      </c>
      <c r="AS134" s="409">
        <f t="shared" si="296"/>
        <v>0</v>
      </c>
      <c r="AT134" s="422">
        <f t="shared" si="297"/>
        <v>0</v>
      </c>
      <c r="AU134" s="422">
        <f t="shared" si="298"/>
        <v>0</v>
      </c>
      <c r="AV134" s="409">
        <f t="shared" si="299"/>
        <v>0</v>
      </c>
      <c r="AW134" s="422">
        <f t="shared" si="300"/>
        <v>0</v>
      </c>
      <c r="AX134" s="422">
        <f t="shared" si="301"/>
        <v>0</v>
      </c>
      <c r="AY134" s="409">
        <f t="shared" si="302"/>
        <v>0</v>
      </c>
      <c r="AZ134" s="422">
        <f t="shared" si="331"/>
        <v>0</v>
      </c>
      <c r="BA134" s="422">
        <f t="shared" si="332"/>
        <v>0</v>
      </c>
      <c r="BB134" s="420">
        <f t="shared" si="235"/>
        <v>0</v>
      </c>
      <c r="BC134" s="413">
        <f t="shared" si="333"/>
        <v>0</v>
      </c>
      <c r="BD134" s="420">
        <f t="shared" si="236"/>
        <v>0</v>
      </c>
      <c r="BE134" s="409">
        <f t="shared" si="334"/>
        <v>0</v>
      </c>
      <c r="BF134" s="420">
        <f t="shared" si="237"/>
        <v>0</v>
      </c>
      <c r="BG134" s="409">
        <f t="shared" si="335"/>
        <v>0</v>
      </c>
      <c r="BH134" s="425" t="str">
        <f t="shared" si="303"/>
        <v/>
      </c>
      <c r="BI134" s="420">
        <f t="shared" si="336"/>
        <v>0</v>
      </c>
      <c r="BJ134" s="420">
        <f t="shared" si="337"/>
        <v>0</v>
      </c>
      <c r="BK134" s="420">
        <f t="shared" si="304"/>
        <v>0</v>
      </c>
      <c r="BL134" s="420">
        <f t="shared" si="305"/>
        <v>0</v>
      </c>
      <c r="BM134" s="413">
        <f t="shared" si="306"/>
        <v>0</v>
      </c>
      <c r="BN134" s="420">
        <f t="shared" si="307"/>
        <v>0</v>
      </c>
      <c r="BO134" s="420">
        <f t="shared" si="308"/>
        <v>0</v>
      </c>
      <c r="BP134" s="413">
        <f t="shared" si="309"/>
        <v>0</v>
      </c>
      <c r="BQ134" s="422">
        <f t="shared" si="310"/>
        <v>0</v>
      </c>
      <c r="BR134" s="422">
        <f t="shared" si="311"/>
        <v>0</v>
      </c>
      <c r="BS134" s="413">
        <f t="shared" si="312"/>
        <v>0</v>
      </c>
      <c r="BT134" s="420">
        <f t="shared" si="338"/>
        <v>0</v>
      </c>
      <c r="BU134" s="413">
        <f t="shared" si="339"/>
        <v>0</v>
      </c>
      <c r="BV134" s="420">
        <f t="shared" si="340"/>
        <v>0</v>
      </c>
      <c r="BW134" s="409">
        <f t="shared" si="341"/>
        <v>0</v>
      </c>
      <c r="BX134" s="420">
        <f t="shared" si="342"/>
        <v>0</v>
      </c>
      <c r="BY134" s="413">
        <f t="shared" si="343"/>
        <v>0</v>
      </c>
      <c r="BZ134" s="32" t="str">
        <f t="shared" si="248"/>
        <v/>
      </c>
      <c r="CA134">
        <f t="shared" si="344"/>
        <v>0</v>
      </c>
      <c r="CB134" s="32">
        <f t="shared" si="249"/>
        <v>0</v>
      </c>
      <c r="CC134">
        <f t="shared" si="313"/>
        <v>0</v>
      </c>
      <c r="CD134">
        <f t="shared" si="314"/>
        <v>0</v>
      </c>
      <c r="CE134">
        <f t="shared" si="315"/>
        <v>0</v>
      </c>
      <c r="CF134" s="29">
        <f t="shared" si="316"/>
        <v>0</v>
      </c>
      <c r="CG134" s="29">
        <f t="shared" si="317"/>
        <v>0</v>
      </c>
      <c r="CH134" s="29">
        <f t="shared" si="345"/>
        <v>0</v>
      </c>
      <c r="CI134" s="29">
        <f t="shared" si="318"/>
        <v>0</v>
      </c>
      <c r="CJ134" s="29">
        <f t="shared" si="319"/>
        <v>0</v>
      </c>
      <c r="CK134" s="458">
        <f t="shared" si="320"/>
        <v>0</v>
      </c>
      <c r="CL134" s="29">
        <f t="shared" si="346"/>
        <v>0</v>
      </c>
      <c r="CM134" s="29">
        <f t="shared" si="321"/>
        <v>0</v>
      </c>
      <c r="CN134" s="458">
        <f t="shared" si="322"/>
        <v>0</v>
      </c>
      <c r="CO134" s="29">
        <f t="shared" si="347"/>
        <v>0</v>
      </c>
      <c r="CP134" s="29">
        <f t="shared" si="323"/>
        <v>0</v>
      </c>
      <c r="CQ134" s="458">
        <f t="shared" si="324"/>
        <v>0</v>
      </c>
      <c r="CR134" s="29">
        <f t="shared" si="348"/>
        <v>0</v>
      </c>
      <c r="CS134" s="29">
        <f t="shared" si="349"/>
        <v>0</v>
      </c>
      <c r="CT134" s="29">
        <f t="shared" si="350"/>
        <v>0</v>
      </c>
      <c r="CU134" s="29">
        <f t="shared" si="351"/>
        <v>0</v>
      </c>
      <c r="CV134" s="458">
        <f t="shared" si="352"/>
        <v>0</v>
      </c>
      <c r="CW134" s="29">
        <f t="shared" si="353"/>
        <v>0</v>
      </c>
      <c r="CX134" s="29">
        <f t="shared" si="354"/>
        <v>0</v>
      </c>
      <c r="CY134" s="458">
        <f t="shared" si="355"/>
        <v>0</v>
      </c>
      <c r="CZ134" s="29">
        <f t="shared" si="356"/>
        <v>0</v>
      </c>
      <c r="DA134" s="29">
        <f t="shared" si="357"/>
        <v>0</v>
      </c>
      <c r="DB134" s="458">
        <f t="shared" si="358"/>
        <v>0</v>
      </c>
      <c r="DC134" s="29">
        <f t="shared" si="359"/>
        <v>0</v>
      </c>
    </row>
    <row r="135" spans="1:107">
      <c r="A135">
        <f t="shared" si="325"/>
        <v>132</v>
      </c>
      <c r="B135" s="33">
        <f t="shared" si="288"/>
        <v>0</v>
      </c>
      <c r="C135" s="357"/>
      <c r="D135" s="40"/>
      <c r="E135" s="48"/>
      <c r="F135" s="1"/>
      <c r="G135" s="208"/>
      <c r="H135" s="184"/>
      <c r="I135" s="184"/>
      <c r="J135" s="306"/>
      <c r="K135" s="184"/>
      <c r="L135" s="184"/>
      <c r="M135" s="201"/>
      <c r="N135" s="184"/>
      <c r="O135" s="184"/>
      <c r="P135" s="358"/>
      <c r="Q135" s="343">
        <f t="shared" si="238"/>
        <v>0</v>
      </c>
      <c r="R135" s="333">
        <f t="shared" si="239"/>
        <v>0</v>
      </c>
      <c r="S135" s="344">
        <f t="shared" si="240"/>
        <v>0</v>
      </c>
      <c r="T135" s="348">
        <f t="shared" si="241"/>
        <v>0</v>
      </c>
      <c r="U135" s="334">
        <f t="shared" si="242"/>
        <v>0</v>
      </c>
      <c r="V135" s="333">
        <f t="shared" si="243"/>
        <v>0</v>
      </c>
      <c r="W135" s="334">
        <f t="shared" si="244"/>
        <v>0</v>
      </c>
      <c r="X135" s="333">
        <f t="shared" si="245"/>
        <v>0</v>
      </c>
      <c r="Y135" s="403">
        <f t="shared" si="246"/>
        <v>0</v>
      </c>
      <c r="Z135" s="451">
        <f>IFERROR(VLOOKUP(C135,list!B$2:C$100,2,),)</f>
        <v>0</v>
      </c>
      <c r="AA135" s="451">
        <f>IFERROR(VLOOKUP(F135,list!G$1:H$60,2,),)</f>
        <v>0</v>
      </c>
      <c r="AB135" s="452">
        <f t="shared" si="326"/>
        <v>0</v>
      </c>
      <c r="AC135" s="453">
        <f t="shared" si="327"/>
        <v>0</v>
      </c>
      <c r="AD135" s="451">
        <f>IFERROR(VLOOKUP(AC135,list!I$2:J$12,2,),)</f>
        <v>0</v>
      </c>
      <c r="AE135" s="452">
        <f t="shared" si="328"/>
        <v>0</v>
      </c>
      <c r="AF135" s="451">
        <f t="shared" si="289"/>
        <v>0</v>
      </c>
      <c r="AG135" s="451">
        <f>IF(COUNTIF($C$4:C135,C135)&gt;1,0,1)</f>
        <v>1</v>
      </c>
      <c r="AH135" s="454">
        <f t="shared" si="234"/>
        <v>0</v>
      </c>
      <c r="AI135" s="451" t="str">
        <f t="shared" si="290"/>
        <v/>
      </c>
      <c r="AJ135" s="455" t="str">
        <f>IFERROR(VLOOKUP(AI135,list!A$1:B$100,2,),"")</f>
        <v/>
      </c>
      <c r="AK135" s="451">
        <f>IF(COUNTIF($AE$4:$AE135,$AE135)&gt;1,0,1)</f>
        <v>0</v>
      </c>
      <c r="AL135" s="451">
        <f t="shared" si="329"/>
        <v>0</v>
      </c>
      <c r="AM135" s="451" t="str">
        <f t="shared" si="291"/>
        <v/>
      </c>
      <c r="AN135" s="417">
        <f t="shared" si="330"/>
        <v>0</v>
      </c>
      <c r="AO135" s="420">
        <f t="shared" si="292"/>
        <v>0</v>
      </c>
      <c r="AP135" s="420">
        <f t="shared" si="293"/>
        <v>0</v>
      </c>
      <c r="AQ135" s="420">
        <f t="shared" si="294"/>
        <v>0</v>
      </c>
      <c r="AR135" s="420">
        <f t="shared" si="295"/>
        <v>0</v>
      </c>
      <c r="AS135" s="409">
        <f t="shared" si="296"/>
        <v>0</v>
      </c>
      <c r="AT135" s="422">
        <f t="shared" si="297"/>
        <v>0</v>
      </c>
      <c r="AU135" s="422">
        <f t="shared" si="298"/>
        <v>0</v>
      </c>
      <c r="AV135" s="409">
        <f t="shared" si="299"/>
        <v>0</v>
      </c>
      <c r="AW135" s="422">
        <f t="shared" si="300"/>
        <v>0</v>
      </c>
      <c r="AX135" s="422">
        <f t="shared" si="301"/>
        <v>0</v>
      </c>
      <c r="AY135" s="409">
        <f t="shared" si="302"/>
        <v>0</v>
      </c>
      <c r="AZ135" s="422">
        <f t="shared" si="331"/>
        <v>0</v>
      </c>
      <c r="BA135" s="422">
        <f t="shared" si="332"/>
        <v>0</v>
      </c>
      <c r="BB135" s="420">
        <f t="shared" si="235"/>
        <v>0</v>
      </c>
      <c r="BC135" s="413">
        <f t="shared" si="333"/>
        <v>0</v>
      </c>
      <c r="BD135" s="420">
        <f t="shared" si="236"/>
        <v>0</v>
      </c>
      <c r="BE135" s="409">
        <f t="shared" si="334"/>
        <v>0</v>
      </c>
      <c r="BF135" s="420">
        <f t="shared" si="237"/>
        <v>0</v>
      </c>
      <c r="BG135" s="409">
        <f t="shared" si="335"/>
        <v>0</v>
      </c>
      <c r="BH135" s="425" t="str">
        <f t="shared" si="303"/>
        <v/>
      </c>
      <c r="BI135" s="420">
        <f t="shared" si="336"/>
        <v>0</v>
      </c>
      <c r="BJ135" s="420">
        <f t="shared" si="337"/>
        <v>0</v>
      </c>
      <c r="BK135" s="420">
        <f t="shared" si="304"/>
        <v>0</v>
      </c>
      <c r="BL135" s="420">
        <f t="shared" si="305"/>
        <v>0</v>
      </c>
      <c r="BM135" s="413">
        <f t="shared" si="306"/>
        <v>0</v>
      </c>
      <c r="BN135" s="420">
        <f t="shared" si="307"/>
        <v>0</v>
      </c>
      <c r="BO135" s="420">
        <f t="shared" si="308"/>
        <v>0</v>
      </c>
      <c r="BP135" s="413">
        <f t="shared" si="309"/>
        <v>0</v>
      </c>
      <c r="BQ135" s="422">
        <f t="shared" si="310"/>
        <v>0</v>
      </c>
      <c r="BR135" s="422">
        <f t="shared" si="311"/>
        <v>0</v>
      </c>
      <c r="BS135" s="413">
        <f t="shared" si="312"/>
        <v>0</v>
      </c>
      <c r="BT135" s="420">
        <f t="shared" si="338"/>
        <v>0</v>
      </c>
      <c r="BU135" s="413">
        <f t="shared" si="339"/>
        <v>0</v>
      </c>
      <c r="BV135" s="420">
        <f t="shared" si="340"/>
        <v>0</v>
      </c>
      <c r="BW135" s="409">
        <f t="shared" si="341"/>
        <v>0</v>
      </c>
      <c r="BX135" s="420">
        <f t="shared" si="342"/>
        <v>0</v>
      </c>
      <c r="BY135" s="413">
        <f t="shared" si="343"/>
        <v>0</v>
      </c>
      <c r="BZ135" s="32" t="str">
        <f t="shared" si="248"/>
        <v/>
      </c>
      <c r="CA135">
        <f t="shared" si="344"/>
        <v>0</v>
      </c>
      <c r="CB135" s="32">
        <f t="shared" si="249"/>
        <v>0</v>
      </c>
      <c r="CC135">
        <f t="shared" si="313"/>
        <v>0</v>
      </c>
      <c r="CD135">
        <f t="shared" si="314"/>
        <v>0</v>
      </c>
      <c r="CE135">
        <f t="shared" si="315"/>
        <v>0</v>
      </c>
      <c r="CF135" s="29">
        <f t="shared" si="316"/>
        <v>0</v>
      </c>
      <c r="CG135" s="29">
        <f t="shared" si="317"/>
        <v>0</v>
      </c>
      <c r="CH135" s="29">
        <f t="shared" si="345"/>
        <v>0</v>
      </c>
      <c r="CI135" s="29">
        <f t="shared" si="318"/>
        <v>0</v>
      </c>
      <c r="CJ135" s="29">
        <f t="shared" si="319"/>
        <v>0</v>
      </c>
      <c r="CK135" s="458">
        <f t="shared" si="320"/>
        <v>0</v>
      </c>
      <c r="CL135" s="29">
        <f t="shared" si="346"/>
        <v>0</v>
      </c>
      <c r="CM135" s="29">
        <f t="shared" si="321"/>
        <v>0</v>
      </c>
      <c r="CN135" s="458">
        <f t="shared" si="322"/>
        <v>0</v>
      </c>
      <c r="CO135" s="29">
        <f t="shared" si="347"/>
        <v>0</v>
      </c>
      <c r="CP135" s="29">
        <f t="shared" si="323"/>
        <v>0</v>
      </c>
      <c r="CQ135" s="458">
        <f t="shared" si="324"/>
        <v>0</v>
      </c>
      <c r="CR135" s="29">
        <f t="shared" si="348"/>
        <v>0</v>
      </c>
      <c r="CS135" s="29">
        <f t="shared" si="349"/>
        <v>0</v>
      </c>
      <c r="CT135" s="29">
        <f t="shared" si="350"/>
        <v>0</v>
      </c>
      <c r="CU135" s="29">
        <f t="shared" si="351"/>
        <v>0</v>
      </c>
      <c r="CV135" s="458">
        <f t="shared" si="352"/>
        <v>0</v>
      </c>
      <c r="CW135" s="29">
        <f t="shared" si="353"/>
        <v>0</v>
      </c>
      <c r="CX135" s="29">
        <f t="shared" si="354"/>
        <v>0</v>
      </c>
      <c r="CY135" s="458">
        <f t="shared" si="355"/>
        <v>0</v>
      </c>
      <c r="CZ135" s="29">
        <f t="shared" si="356"/>
        <v>0</v>
      </c>
      <c r="DA135" s="29">
        <f t="shared" si="357"/>
        <v>0</v>
      </c>
      <c r="DB135" s="458">
        <f t="shared" si="358"/>
        <v>0</v>
      </c>
      <c r="DC135" s="29">
        <f t="shared" si="359"/>
        <v>0</v>
      </c>
    </row>
    <row r="136" spans="1:107">
      <c r="A136">
        <f t="shared" si="325"/>
        <v>133</v>
      </c>
      <c r="B136" s="33">
        <f t="shared" si="288"/>
        <v>0</v>
      </c>
      <c r="C136" s="357"/>
      <c r="D136" s="40"/>
      <c r="E136" s="48"/>
      <c r="F136" s="1"/>
      <c r="G136" s="208"/>
      <c r="H136" s="184"/>
      <c r="I136" s="184"/>
      <c r="J136" s="306"/>
      <c r="K136" s="184"/>
      <c r="L136" s="184"/>
      <c r="M136" s="201"/>
      <c r="N136" s="184"/>
      <c r="O136" s="184"/>
      <c r="P136" s="358"/>
      <c r="Q136" s="343">
        <f t="shared" si="238"/>
        <v>0</v>
      </c>
      <c r="R136" s="333">
        <f t="shared" si="239"/>
        <v>0</v>
      </c>
      <c r="S136" s="344">
        <f t="shared" si="240"/>
        <v>0</v>
      </c>
      <c r="T136" s="348">
        <f t="shared" si="241"/>
        <v>0</v>
      </c>
      <c r="U136" s="334">
        <f t="shared" si="242"/>
        <v>0</v>
      </c>
      <c r="V136" s="333">
        <f t="shared" si="243"/>
        <v>0</v>
      </c>
      <c r="W136" s="334">
        <f t="shared" si="244"/>
        <v>0</v>
      </c>
      <c r="X136" s="333">
        <f t="shared" si="245"/>
        <v>0</v>
      </c>
      <c r="Y136" s="403">
        <f t="shared" si="246"/>
        <v>0</v>
      </c>
      <c r="Z136" s="451">
        <f>IFERROR(VLOOKUP(C136,list!B$2:C$100,2,),)</f>
        <v>0</v>
      </c>
      <c r="AA136" s="451">
        <f>IFERROR(VLOOKUP(F136,list!G$1:H$60,2,),)</f>
        <v>0</v>
      </c>
      <c r="AB136" s="452">
        <f t="shared" si="326"/>
        <v>0</v>
      </c>
      <c r="AC136" s="453">
        <f t="shared" si="327"/>
        <v>0</v>
      </c>
      <c r="AD136" s="451">
        <f>IFERROR(VLOOKUP(AC136,list!I$2:J$12,2,),)</f>
        <v>0</v>
      </c>
      <c r="AE136" s="452">
        <f t="shared" si="328"/>
        <v>0</v>
      </c>
      <c r="AF136" s="451">
        <f t="shared" si="289"/>
        <v>0</v>
      </c>
      <c r="AG136" s="451">
        <f>IF(COUNTIF($C$4:C136,C136)&gt;1,0,1)</f>
        <v>1</v>
      </c>
      <c r="AH136" s="454">
        <f t="shared" si="234"/>
        <v>0</v>
      </c>
      <c r="AI136" s="451" t="str">
        <f t="shared" si="290"/>
        <v/>
      </c>
      <c r="AJ136" s="455" t="str">
        <f>IFERROR(VLOOKUP(AI136,list!A$1:B$100,2,),"")</f>
        <v/>
      </c>
      <c r="AK136" s="451">
        <f>IF(COUNTIF($AE$4:$AE136,$AE136)&gt;1,0,1)</f>
        <v>0</v>
      </c>
      <c r="AL136" s="451">
        <f t="shared" si="329"/>
        <v>0</v>
      </c>
      <c r="AM136" s="451" t="str">
        <f t="shared" si="291"/>
        <v/>
      </c>
      <c r="AN136" s="417">
        <f t="shared" si="330"/>
        <v>0</v>
      </c>
      <c r="AO136" s="420">
        <f t="shared" si="292"/>
        <v>0</v>
      </c>
      <c r="AP136" s="420">
        <f t="shared" si="293"/>
        <v>0</v>
      </c>
      <c r="AQ136" s="420">
        <f t="shared" si="294"/>
        <v>0</v>
      </c>
      <c r="AR136" s="420">
        <f t="shared" si="295"/>
        <v>0</v>
      </c>
      <c r="AS136" s="409">
        <f t="shared" si="296"/>
        <v>0</v>
      </c>
      <c r="AT136" s="422">
        <f t="shared" si="297"/>
        <v>0</v>
      </c>
      <c r="AU136" s="422">
        <f t="shared" si="298"/>
        <v>0</v>
      </c>
      <c r="AV136" s="409">
        <f t="shared" si="299"/>
        <v>0</v>
      </c>
      <c r="AW136" s="422">
        <f t="shared" si="300"/>
        <v>0</v>
      </c>
      <c r="AX136" s="422">
        <f t="shared" si="301"/>
        <v>0</v>
      </c>
      <c r="AY136" s="409">
        <f t="shared" si="302"/>
        <v>0</v>
      </c>
      <c r="AZ136" s="422">
        <f t="shared" si="331"/>
        <v>0</v>
      </c>
      <c r="BA136" s="422">
        <f t="shared" si="332"/>
        <v>0</v>
      </c>
      <c r="BB136" s="420">
        <f t="shared" si="235"/>
        <v>0</v>
      </c>
      <c r="BC136" s="413">
        <f t="shared" si="333"/>
        <v>0</v>
      </c>
      <c r="BD136" s="420">
        <f t="shared" si="236"/>
        <v>0</v>
      </c>
      <c r="BE136" s="409">
        <f t="shared" si="334"/>
        <v>0</v>
      </c>
      <c r="BF136" s="420">
        <f t="shared" si="237"/>
        <v>0</v>
      </c>
      <c r="BG136" s="409">
        <f t="shared" si="335"/>
        <v>0</v>
      </c>
      <c r="BH136" s="425" t="str">
        <f t="shared" si="303"/>
        <v/>
      </c>
      <c r="BI136" s="420">
        <f t="shared" si="336"/>
        <v>0</v>
      </c>
      <c r="BJ136" s="420">
        <f t="shared" si="337"/>
        <v>0</v>
      </c>
      <c r="BK136" s="420">
        <f t="shared" si="304"/>
        <v>0</v>
      </c>
      <c r="BL136" s="420">
        <f t="shared" si="305"/>
        <v>0</v>
      </c>
      <c r="BM136" s="413">
        <f t="shared" si="306"/>
        <v>0</v>
      </c>
      <c r="BN136" s="420">
        <f t="shared" si="307"/>
        <v>0</v>
      </c>
      <c r="BO136" s="420">
        <f t="shared" si="308"/>
        <v>0</v>
      </c>
      <c r="BP136" s="413">
        <f t="shared" si="309"/>
        <v>0</v>
      </c>
      <c r="BQ136" s="422">
        <f t="shared" si="310"/>
        <v>0</v>
      </c>
      <c r="BR136" s="422">
        <f t="shared" si="311"/>
        <v>0</v>
      </c>
      <c r="BS136" s="413">
        <f t="shared" si="312"/>
        <v>0</v>
      </c>
      <c r="BT136" s="420">
        <f t="shared" si="338"/>
        <v>0</v>
      </c>
      <c r="BU136" s="413">
        <f t="shared" si="339"/>
        <v>0</v>
      </c>
      <c r="BV136" s="420">
        <f t="shared" si="340"/>
        <v>0</v>
      </c>
      <c r="BW136" s="409">
        <f t="shared" si="341"/>
        <v>0</v>
      </c>
      <c r="BX136" s="420">
        <f t="shared" si="342"/>
        <v>0</v>
      </c>
      <c r="BY136" s="413">
        <f t="shared" si="343"/>
        <v>0</v>
      </c>
      <c r="BZ136" s="32" t="str">
        <f t="shared" si="248"/>
        <v/>
      </c>
      <c r="CA136">
        <f t="shared" si="344"/>
        <v>0</v>
      </c>
      <c r="CB136" s="32">
        <f t="shared" si="249"/>
        <v>0</v>
      </c>
      <c r="CC136">
        <f t="shared" si="313"/>
        <v>0</v>
      </c>
      <c r="CD136">
        <f t="shared" si="314"/>
        <v>0</v>
      </c>
      <c r="CE136">
        <f t="shared" si="315"/>
        <v>0</v>
      </c>
      <c r="CF136" s="29">
        <f t="shared" si="316"/>
        <v>0</v>
      </c>
      <c r="CG136" s="29">
        <f t="shared" si="317"/>
        <v>0</v>
      </c>
      <c r="CH136" s="29">
        <f t="shared" si="345"/>
        <v>0</v>
      </c>
      <c r="CI136" s="29">
        <f t="shared" si="318"/>
        <v>0</v>
      </c>
      <c r="CJ136" s="29">
        <f t="shared" si="319"/>
        <v>0</v>
      </c>
      <c r="CK136" s="458">
        <f t="shared" si="320"/>
        <v>0</v>
      </c>
      <c r="CL136" s="29">
        <f t="shared" si="346"/>
        <v>0</v>
      </c>
      <c r="CM136" s="29">
        <f t="shared" si="321"/>
        <v>0</v>
      </c>
      <c r="CN136" s="458">
        <f t="shared" si="322"/>
        <v>0</v>
      </c>
      <c r="CO136" s="29">
        <f t="shared" si="347"/>
        <v>0</v>
      </c>
      <c r="CP136" s="29">
        <f t="shared" si="323"/>
        <v>0</v>
      </c>
      <c r="CQ136" s="458">
        <f t="shared" si="324"/>
        <v>0</v>
      </c>
      <c r="CR136" s="29">
        <f t="shared" si="348"/>
        <v>0</v>
      </c>
      <c r="CS136" s="29">
        <f t="shared" si="349"/>
        <v>0</v>
      </c>
      <c r="CT136" s="29">
        <f t="shared" si="350"/>
        <v>0</v>
      </c>
      <c r="CU136" s="29">
        <f t="shared" si="351"/>
        <v>0</v>
      </c>
      <c r="CV136" s="458">
        <f t="shared" si="352"/>
        <v>0</v>
      </c>
      <c r="CW136" s="29">
        <f t="shared" si="353"/>
        <v>0</v>
      </c>
      <c r="CX136" s="29">
        <f t="shared" si="354"/>
        <v>0</v>
      </c>
      <c r="CY136" s="458">
        <f t="shared" si="355"/>
        <v>0</v>
      </c>
      <c r="CZ136" s="29">
        <f t="shared" si="356"/>
        <v>0</v>
      </c>
      <c r="DA136" s="29">
        <f t="shared" si="357"/>
        <v>0</v>
      </c>
      <c r="DB136" s="458">
        <f t="shared" si="358"/>
        <v>0</v>
      </c>
      <c r="DC136" s="29">
        <f t="shared" si="359"/>
        <v>0</v>
      </c>
    </row>
    <row r="137" spans="1:107">
      <c r="A137">
        <f t="shared" si="325"/>
        <v>134</v>
      </c>
      <c r="B137" s="33">
        <f t="shared" si="288"/>
        <v>0</v>
      </c>
      <c r="C137" s="357"/>
      <c r="D137" s="40"/>
      <c r="E137" s="48"/>
      <c r="F137" s="1"/>
      <c r="G137" s="208"/>
      <c r="H137" s="184"/>
      <c r="I137" s="184"/>
      <c r="J137" s="306"/>
      <c r="K137" s="184"/>
      <c r="L137" s="184"/>
      <c r="M137" s="201"/>
      <c r="N137" s="184"/>
      <c r="O137" s="184"/>
      <c r="P137" s="358"/>
      <c r="Q137" s="343">
        <f t="shared" si="238"/>
        <v>0</v>
      </c>
      <c r="R137" s="333">
        <f t="shared" si="239"/>
        <v>0</v>
      </c>
      <c r="S137" s="344">
        <f t="shared" si="240"/>
        <v>0</v>
      </c>
      <c r="T137" s="348">
        <f t="shared" si="241"/>
        <v>0</v>
      </c>
      <c r="U137" s="334">
        <f t="shared" si="242"/>
        <v>0</v>
      </c>
      <c r="V137" s="333">
        <f t="shared" si="243"/>
        <v>0</v>
      </c>
      <c r="W137" s="334">
        <f t="shared" si="244"/>
        <v>0</v>
      </c>
      <c r="X137" s="333">
        <f t="shared" si="245"/>
        <v>0</v>
      </c>
      <c r="Y137" s="403">
        <f t="shared" si="246"/>
        <v>0</v>
      </c>
      <c r="Z137" s="451">
        <f>IFERROR(VLOOKUP(C137,list!B$2:C$100,2,),)</f>
        <v>0</v>
      </c>
      <c r="AA137" s="451">
        <f>IFERROR(VLOOKUP(F137,list!G$1:H$60,2,),)</f>
        <v>0</v>
      </c>
      <c r="AB137" s="452">
        <f t="shared" si="326"/>
        <v>0</v>
      </c>
      <c r="AC137" s="453">
        <f t="shared" si="327"/>
        <v>0</v>
      </c>
      <c r="AD137" s="451">
        <f>IFERROR(VLOOKUP(AC137,list!I$2:J$12,2,),)</f>
        <v>0</v>
      </c>
      <c r="AE137" s="452">
        <f t="shared" si="328"/>
        <v>0</v>
      </c>
      <c r="AF137" s="451">
        <f t="shared" si="289"/>
        <v>0</v>
      </c>
      <c r="AG137" s="451">
        <f>IF(COUNTIF($C$4:C137,C137)&gt;1,0,1)</f>
        <v>1</v>
      </c>
      <c r="AH137" s="454">
        <f t="shared" si="234"/>
        <v>0</v>
      </c>
      <c r="AI137" s="451" t="str">
        <f t="shared" si="290"/>
        <v/>
      </c>
      <c r="AJ137" s="455" t="str">
        <f>IFERROR(VLOOKUP(AI137,list!A$1:B$100,2,),"")</f>
        <v/>
      </c>
      <c r="AK137" s="451">
        <f>IF(COUNTIF($AE$4:$AE137,$AE137)&gt;1,0,1)</f>
        <v>0</v>
      </c>
      <c r="AL137" s="451">
        <f t="shared" si="329"/>
        <v>0</v>
      </c>
      <c r="AM137" s="451" t="str">
        <f t="shared" si="291"/>
        <v/>
      </c>
      <c r="AN137" s="417">
        <f t="shared" si="330"/>
        <v>0</v>
      </c>
      <c r="AO137" s="420">
        <f t="shared" si="292"/>
        <v>0</v>
      </c>
      <c r="AP137" s="420">
        <f t="shared" si="293"/>
        <v>0</v>
      </c>
      <c r="AQ137" s="420">
        <f t="shared" si="294"/>
        <v>0</v>
      </c>
      <c r="AR137" s="420">
        <f t="shared" si="295"/>
        <v>0</v>
      </c>
      <c r="AS137" s="409">
        <f t="shared" si="296"/>
        <v>0</v>
      </c>
      <c r="AT137" s="422">
        <f t="shared" si="297"/>
        <v>0</v>
      </c>
      <c r="AU137" s="422">
        <f t="shared" si="298"/>
        <v>0</v>
      </c>
      <c r="AV137" s="409">
        <f t="shared" si="299"/>
        <v>0</v>
      </c>
      <c r="AW137" s="422">
        <f t="shared" si="300"/>
        <v>0</v>
      </c>
      <c r="AX137" s="422">
        <f t="shared" si="301"/>
        <v>0</v>
      </c>
      <c r="AY137" s="409">
        <f t="shared" si="302"/>
        <v>0</v>
      </c>
      <c r="AZ137" s="422">
        <f t="shared" si="331"/>
        <v>0</v>
      </c>
      <c r="BA137" s="422">
        <f t="shared" si="332"/>
        <v>0</v>
      </c>
      <c r="BB137" s="420">
        <f t="shared" si="235"/>
        <v>0</v>
      </c>
      <c r="BC137" s="413">
        <f t="shared" si="333"/>
        <v>0</v>
      </c>
      <c r="BD137" s="420">
        <f t="shared" si="236"/>
        <v>0</v>
      </c>
      <c r="BE137" s="409">
        <f t="shared" si="334"/>
        <v>0</v>
      </c>
      <c r="BF137" s="420">
        <f t="shared" si="237"/>
        <v>0</v>
      </c>
      <c r="BG137" s="409">
        <f t="shared" si="335"/>
        <v>0</v>
      </c>
      <c r="BH137" s="425" t="str">
        <f t="shared" si="303"/>
        <v/>
      </c>
      <c r="BI137" s="420">
        <f t="shared" si="336"/>
        <v>0</v>
      </c>
      <c r="BJ137" s="420">
        <f t="shared" si="337"/>
        <v>0</v>
      </c>
      <c r="BK137" s="420">
        <f t="shared" si="304"/>
        <v>0</v>
      </c>
      <c r="BL137" s="420">
        <f t="shared" si="305"/>
        <v>0</v>
      </c>
      <c r="BM137" s="413">
        <f t="shared" si="306"/>
        <v>0</v>
      </c>
      <c r="BN137" s="420">
        <f t="shared" si="307"/>
        <v>0</v>
      </c>
      <c r="BO137" s="420">
        <f t="shared" si="308"/>
        <v>0</v>
      </c>
      <c r="BP137" s="413">
        <f t="shared" si="309"/>
        <v>0</v>
      </c>
      <c r="BQ137" s="422">
        <f t="shared" si="310"/>
        <v>0</v>
      </c>
      <c r="BR137" s="422">
        <f t="shared" si="311"/>
        <v>0</v>
      </c>
      <c r="BS137" s="413">
        <f t="shared" si="312"/>
        <v>0</v>
      </c>
      <c r="BT137" s="420">
        <f t="shared" si="338"/>
        <v>0</v>
      </c>
      <c r="BU137" s="413">
        <f t="shared" si="339"/>
        <v>0</v>
      </c>
      <c r="BV137" s="420">
        <f t="shared" si="340"/>
        <v>0</v>
      </c>
      <c r="BW137" s="409">
        <f t="shared" si="341"/>
        <v>0</v>
      </c>
      <c r="BX137" s="420">
        <f t="shared" si="342"/>
        <v>0</v>
      </c>
      <c r="BY137" s="413">
        <f t="shared" si="343"/>
        <v>0</v>
      </c>
      <c r="BZ137" s="32" t="str">
        <f t="shared" si="248"/>
        <v/>
      </c>
      <c r="CA137">
        <f t="shared" si="344"/>
        <v>0</v>
      </c>
      <c r="CB137" s="32">
        <f t="shared" si="249"/>
        <v>0</v>
      </c>
      <c r="CC137">
        <f t="shared" si="313"/>
        <v>0</v>
      </c>
      <c r="CD137">
        <f t="shared" si="314"/>
        <v>0</v>
      </c>
      <c r="CE137">
        <f t="shared" si="315"/>
        <v>0</v>
      </c>
      <c r="CF137" s="29">
        <f t="shared" si="316"/>
        <v>0</v>
      </c>
      <c r="CG137" s="29">
        <f t="shared" si="317"/>
        <v>0</v>
      </c>
      <c r="CH137" s="29">
        <f t="shared" si="345"/>
        <v>0</v>
      </c>
      <c r="CI137" s="29">
        <f t="shared" si="318"/>
        <v>0</v>
      </c>
      <c r="CJ137" s="29">
        <f t="shared" si="319"/>
        <v>0</v>
      </c>
      <c r="CK137" s="458">
        <f t="shared" si="320"/>
        <v>0</v>
      </c>
      <c r="CL137" s="29">
        <f t="shared" si="346"/>
        <v>0</v>
      </c>
      <c r="CM137" s="29">
        <f t="shared" si="321"/>
        <v>0</v>
      </c>
      <c r="CN137" s="458">
        <f t="shared" si="322"/>
        <v>0</v>
      </c>
      <c r="CO137" s="29">
        <f t="shared" si="347"/>
        <v>0</v>
      </c>
      <c r="CP137" s="29">
        <f t="shared" si="323"/>
        <v>0</v>
      </c>
      <c r="CQ137" s="458">
        <f t="shared" si="324"/>
        <v>0</v>
      </c>
      <c r="CR137" s="29">
        <f t="shared" si="348"/>
        <v>0</v>
      </c>
      <c r="CS137" s="29">
        <f t="shared" si="349"/>
        <v>0</v>
      </c>
      <c r="CT137" s="29">
        <f t="shared" si="350"/>
        <v>0</v>
      </c>
      <c r="CU137" s="29">
        <f t="shared" si="351"/>
        <v>0</v>
      </c>
      <c r="CV137" s="458">
        <f t="shared" si="352"/>
        <v>0</v>
      </c>
      <c r="CW137" s="29">
        <f t="shared" si="353"/>
        <v>0</v>
      </c>
      <c r="CX137" s="29">
        <f t="shared" si="354"/>
        <v>0</v>
      </c>
      <c r="CY137" s="458">
        <f t="shared" si="355"/>
        <v>0</v>
      </c>
      <c r="CZ137" s="29">
        <f t="shared" si="356"/>
        <v>0</v>
      </c>
      <c r="DA137" s="29">
        <f t="shared" si="357"/>
        <v>0</v>
      </c>
      <c r="DB137" s="458">
        <f t="shared" si="358"/>
        <v>0</v>
      </c>
      <c r="DC137" s="29">
        <f t="shared" si="359"/>
        <v>0</v>
      </c>
    </row>
    <row r="138" spans="1:107">
      <c r="A138">
        <f t="shared" si="325"/>
        <v>135</v>
      </c>
      <c r="B138" s="33">
        <f t="shared" si="288"/>
        <v>0</v>
      </c>
      <c r="C138" s="357"/>
      <c r="D138" s="40"/>
      <c r="E138" s="48"/>
      <c r="F138" s="1"/>
      <c r="G138" s="208"/>
      <c r="H138" s="184"/>
      <c r="I138" s="184"/>
      <c r="J138" s="306"/>
      <c r="K138" s="184"/>
      <c r="L138" s="184"/>
      <c r="M138" s="201"/>
      <c r="N138" s="184"/>
      <c r="O138" s="184"/>
      <c r="P138" s="358"/>
      <c r="Q138" s="343">
        <f t="shared" si="238"/>
        <v>0</v>
      </c>
      <c r="R138" s="333">
        <f t="shared" si="239"/>
        <v>0</v>
      </c>
      <c r="S138" s="344">
        <f t="shared" si="240"/>
        <v>0</v>
      </c>
      <c r="T138" s="348">
        <f t="shared" si="241"/>
        <v>0</v>
      </c>
      <c r="U138" s="334">
        <f t="shared" si="242"/>
        <v>0</v>
      </c>
      <c r="V138" s="333">
        <f t="shared" si="243"/>
        <v>0</v>
      </c>
      <c r="W138" s="334">
        <f t="shared" si="244"/>
        <v>0</v>
      </c>
      <c r="X138" s="333">
        <f t="shared" si="245"/>
        <v>0</v>
      </c>
      <c r="Y138" s="403">
        <f t="shared" si="246"/>
        <v>0</v>
      </c>
      <c r="Z138" s="451">
        <f>IFERROR(VLOOKUP(C138,list!B$2:C$100,2,),)</f>
        <v>0</v>
      </c>
      <c r="AA138" s="451">
        <f>IFERROR(VLOOKUP(F138,list!G$1:H$60,2,),)</f>
        <v>0</v>
      </c>
      <c r="AB138" s="452">
        <f t="shared" si="326"/>
        <v>0</v>
      </c>
      <c r="AC138" s="453">
        <f t="shared" si="327"/>
        <v>0</v>
      </c>
      <c r="AD138" s="451">
        <f>IFERROR(VLOOKUP(AC138,list!I$2:J$12,2,),)</f>
        <v>0</v>
      </c>
      <c r="AE138" s="452">
        <f t="shared" si="328"/>
        <v>0</v>
      </c>
      <c r="AF138" s="451">
        <f t="shared" si="289"/>
        <v>0</v>
      </c>
      <c r="AG138" s="451">
        <f>IF(COUNTIF($C$4:C138,C138)&gt;1,0,1)</f>
        <v>1</v>
      </c>
      <c r="AH138" s="454">
        <f t="shared" si="234"/>
        <v>0</v>
      </c>
      <c r="AI138" s="451" t="str">
        <f t="shared" si="290"/>
        <v/>
      </c>
      <c r="AJ138" s="455" t="str">
        <f>IFERROR(VLOOKUP(AI138,list!A$1:B$100,2,),"")</f>
        <v/>
      </c>
      <c r="AK138" s="451">
        <f>IF(COUNTIF($AE$4:$AE138,$AE138)&gt;1,0,1)</f>
        <v>0</v>
      </c>
      <c r="AL138" s="451">
        <f t="shared" si="329"/>
        <v>0</v>
      </c>
      <c r="AM138" s="451" t="str">
        <f t="shared" si="291"/>
        <v/>
      </c>
      <c r="AN138" s="417">
        <f t="shared" si="330"/>
        <v>0</v>
      </c>
      <c r="AO138" s="420">
        <f t="shared" si="292"/>
        <v>0</v>
      </c>
      <c r="AP138" s="420">
        <f t="shared" si="293"/>
        <v>0</v>
      </c>
      <c r="AQ138" s="420">
        <f t="shared" si="294"/>
        <v>0</v>
      </c>
      <c r="AR138" s="420">
        <f t="shared" si="295"/>
        <v>0</v>
      </c>
      <c r="AS138" s="409">
        <f t="shared" si="296"/>
        <v>0</v>
      </c>
      <c r="AT138" s="422">
        <f t="shared" si="297"/>
        <v>0</v>
      </c>
      <c r="AU138" s="422">
        <f t="shared" si="298"/>
        <v>0</v>
      </c>
      <c r="AV138" s="409">
        <f t="shared" si="299"/>
        <v>0</v>
      </c>
      <c r="AW138" s="422">
        <f t="shared" si="300"/>
        <v>0</v>
      </c>
      <c r="AX138" s="422">
        <f t="shared" si="301"/>
        <v>0</v>
      </c>
      <c r="AY138" s="409">
        <f t="shared" si="302"/>
        <v>0</v>
      </c>
      <c r="AZ138" s="422">
        <f t="shared" si="331"/>
        <v>0</v>
      </c>
      <c r="BA138" s="422">
        <f t="shared" si="332"/>
        <v>0</v>
      </c>
      <c r="BB138" s="420">
        <f t="shared" si="235"/>
        <v>0</v>
      </c>
      <c r="BC138" s="413">
        <f t="shared" si="333"/>
        <v>0</v>
      </c>
      <c r="BD138" s="420">
        <f t="shared" si="236"/>
        <v>0</v>
      </c>
      <c r="BE138" s="409">
        <f t="shared" si="334"/>
        <v>0</v>
      </c>
      <c r="BF138" s="420">
        <f t="shared" si="237"/>
        <v>0</v>
      </c>
      <c r="BG138" s="409">
        <f t="shared" si="335"/>
        <v>0</v>
      </c>
      <c r="BH138" s="425" t="str">
        <f t="shared" si="303"/>
        <v/>
      </c>
      <c r="BI138" s="420">
        <f t="shared" si="336"/>
        <v>0</v>
      </c>
      <c r="BJ138" s="420">
        <f t="shared" si="337"/>
        <v>0</v>
      </c>
      <c r="BK138" s="420">
        <f t="shared" si="304"/>
        <v>0</v>
      </c>
      <c r="BL138" s="420">
        <f t="shared" si="305"/>
        <v>0</v>
      </c>
      <c r="BM138" s="413">
        <f t="shared" si="306"/>
        <v>0</v>
      </c>
      <c r="BN138" s="420">
        <f t="shared" si="307"/>
        <v>0</v>
      </c>
      <c r="BO138" s="420">
        <f t="shared" si="308"/>
        <v>0</v>
      </c>
      <c r="BP138" s="413">
        <f t="shared" si="309"/>
        <v>0</v>
      </c>
      <c r="BQ138" s="422">
        <f t="shared" si="310"/>
        <v>0</v>
      </c>
      <c r="BR138" s="422">
        <f t="shared" si="311"/>
        <v>0</v>
      </c>
      <c r="BS138" s="413">
        <f t="shared" si="312"/>
        <v>0</v>
      </c>
      <c r="BT138" s="420">
        <f t="shared" si="338"/>
        <v>0</v>
      </c>
      <c r="BU138" s="413">
        <f t="shared" si="339"/>
        <v>0</v>
      </c>
      <c r="BV138" s="420">
        <f t="shared" si="340"/>
        <v>0</v>
      </c>
      <c r="BW138" s="409">
        <f t="shared" si="341"/>
        <v>0</v>
      </c>
      <c r="BX138" s="420">
        <f t="shared" si="342"/>
        <v>0</v>
      </c>
      <c r="BY138" s="413">
        <f t="shared" si="343"/>
        <v>0</v>
      </c>
      <c r="BZ138" s="32" t="str">
        <f t="shared" si="248"/>
        <v/>
      </c>
      <c r="CA138">
        <f t="shared" si="344"/>
        <v>0</v>
      </c>
      <c r="CB138" s="32">
        <f t="shared" si="249"/>
        <v>0</v>
      </c>
      <c r="CC138">
        <f t="shared" si="313"/>
        <v>0</v>
      </c>
      <c r="CD138">
        <f t="shared" si="314"/>
        <v>0</v>
      </c>
      <c r="CE138">
        <f t="shared" si="315"/>
        <v>0</v>
      </c>
      <c r="CF138" s="29">
        <f t="shared" si="316"/>
        <v>0</v>
      </c>
      <c r="CG138" s="29">
        <f t="shared" si="317"/>
        <v>0</v>
      </c>
      <c r="CH138" s="29">
        <f t="shared" si="345"/>
        <v>0</v>
      </c>
      <c r="CI138" s="29">
        <f t="shared" si="318"/>
        <v>0</v>
      </c>
      <c r="CJ138" s="29">
        <f t="shared" si="319"/>
        <v>0</v>
      </c>
      <c r="CK138" s="458">
        <f t="shared" si="320"/>
        <v>0</v>
      </c>
      <c r="CL138" s="29">
        <f t="shared" si="346"/>
        <v>0</v>
      </c>
      <c r="CM138" s="29">
        <f t="shared" si="321"/>
        <v>0</v>
      </c>
      <c r="CN138" s="458">
        <f t="shared" si="322"/>
        <v>0</v>
      </c>
      <c r="CO138" s="29">
        <f t="shared" si="347"/>
        <v>0</v>
      </c>
      <c r="CP138" s="29">
        <f t="shared" si="323"/>
        <v>0</v>
      </c>
      <c r="CQ138" s="458">
        <f t="shared" si="324"/>
        <v>0</v>
      </c>
      <c r="CR138" s="29">
        <f t="shared" si="348"/>
        <v>0</v>
      </c>
      <c r="CS138" s="29">
        <f t="shared" si="349"/>
        <v>0</v>
      </c>
      <c r="CT138" s="29">
        <f t="shared" si="350"/>
        <v>0</v>
      </c>
      <c r="CU138" s="29">
        <f t="shared" si="351"/>
        <v>0</v>
      </c>
      <c r="CV138" s="458">
        <f t="shared" si="352"/>
        <v>0</v>
      </c>
      <c r="CW138" s="29">
        <f t="shared" si="353"/>
        <v>0</v>
      </c>
      <c r="CX138" s="29">
        <f t="shared" si="354"/>
        <v>0</v>
      </c>
      <c r="CY138" s="458">
        <f t="shared" si="355"/>
        <v>0</v>
      </c>
      <c r="CZ138" s="29">
        <f t="shared" si="356"/>
        <v>0</v>
      </c>
      <c r="DA138" s="29">
        <f t="shared" si="357"/>
        <v>0</v>
      </c>
      <c r="DB138" s="458">
        <f t="shared" si="358"/>
        <v>0</v>
      </c>
      <c r="DC138" s="29">
        <f t="shared" si="359"/>
        <v>0</v>
      </c>
    </row>
    <row r="139" spans="1:107">
      <c r="A139">
        <f t="shared" si="325"/>
        <v>136</v>
      </c>
      <c r="B139" s="33">
        <f t="shared" si="288"/>
        <v>0</v>
      </c>
      <c r="C139" s="357"/>
      <c r="D139" s="40"/>
      <c r="E139" s="48"/>
      <c r="F139" s="1"/>
      <c r="G139" s="208"/>
      <c r="H139" s="184"/>
      <c r="I139" s="184"/>
      <c r="J139" s="306"/>
      <c r="K139" s="184"/>
      <c r="L139" s="184"/>
      <c r="M139" s="201"/>
      <c r="N139" s="184"/>
      <c r="O139" s="184"/>
      <c r="P139" s="358"/>
      <c r="Q139" s="343">
        <f t="shared" si="238"/>
        <v>0</v>
      </c>
      <c r="R139" s="333">
        <f t="shared" si="239"/>
        <v>0</v>
      </c>
      <c r="S139" s="344">
        <f t="shared" si="240"/>
        <v>0</v>
      </c>
      <c r="T139" s="348">
        <f t="shared" si="241"/>
        <v>0</v>
      </c>
      <c r="U139" s="334">
        <f t="shared" si="242"/>
        <v>0</v>
      </c>
      <c r="V139" s="333">
        <f t="shared" si="243"/>
        <v>0</v>
      </c>
      <c r="W139" s="334">
        <f t="shared" si="244"/>
        <v>0</v>
      </c>
      <c r="X139" s="333">
        <f t="shared" si="245"/>
        <v>0</v>
      </c>
      <c r="Y139" s="403">
        <f t="shared" si="246"/>
        <v>0</v>
      </c>
      <c r="Z139" s="451">
        <f>IFERROR(VLOOKUP(C139,list!B$2:C$100,2,),)</f>
        <v>0</v>
      </c>
      <c r="AA139" s="451">
        <f>IFERROR(VLOOKUP(F139,list!G$1:H$60,2,),)</f>
        <v>0</v>
      </c>
      <c r="AB139" s="452">
        <f t="shared" si="326"/>
        <v>0</v>
      </c>
      <c r="AC139" s="453">
        <f t="shared" si="327"/>
        <v>0</v>
      </c>
      <c r="AD139" s="451">
        <f>IFERROR(VLOOKUP(AC139,list!I$2:J$12,2,),)</f>
        <v>0</v>
      </c>
      <c r="AE139" s="452">
        <f t="shared" si="328"/>
        <v>0</v>
      </c>
      <c r="AF139" s="451">
        <f t="shared" si="289"/>
        <v>0</v>
      </c>
      <c r="AG139" s="451">
        <f>IF(COUNTIF($C$4:C139,C139)&gt;1,0,1)</f>
        <v>1</v>
      </c>
      <c r="AH139" s="454">
        <f t="shared" si="234"/>
        <v>0</v>
      </c>
      <c r="AI139" s="451" t="str">
        <f t="shared" si="290"/>
        <v/>
      </c>
      <c r="AJ139" s="455" t="str">
        <f>IFERROR(VLOOKUP(AI139,list!A$1:B$100,2,),"")</f>
        <v/>
      </c>
      <c r="AK139" s="451">
        <f>IF(COUNTIF($AE$4:$AE139,$AE139)&gt;1,0,1)</f>
        <v>0</v>
      </c>
      <c r="AL139" s="451">
        <f t="shared" si="329"/>
        <v>0</v>
      </c>
      <c r="AM139" s="451" t="str">
        <f t="shared" si="291"/>
        <v/>
      </c>
      <c r="AN139" s="417">
        <f t="shared" si="330"/>
        <v>0</v>
      </c>
      <c r="AO139" s="420">
        <f t="shared" si="292"/>
        <v>0</v>
      </c>
      <c r="AP139" s="420">
        <f t="shared" si="293"/>
        <v>0</v>
      </c>
      <c r="AQ139" s="420">
        <f t="shared" si="294"/>
        <v>0</v>
      </c>
      <c r="AR139" s="420">
        <f t="shared" si="295"/>
        <v>0</v>
      </c>
      <c r="AS139" s="409">
        <f t="shared" si="296"/>
        <v>0</v>
      </c>
      <c r="AT139" s="422">
        <f t="shared" si="297"/>
        <v>0</v>
      </c>
      <c r="AU139" s="422">
        <f t="shared" si="298"/>
        <v>0</v>
      </c>
      <c r="AV139" s="409">
        <f t="shared" si="299"/>
        <v>0</v>
      </c>
      <c r="AW139" s="422">
        <f t="shared" si="300"/>
        <v>0</v>
      </c>
      <c r="AX139" s="422">
        <f t="shared" si="301"/>
        <v>0</v>
      </c>
      <c r="AY139" s="409">
        <f t="shared" si="302"/>
        <v>0</v>
      </c>
      <c r="AZ139" s="422">
        <f t="shared" si="331"/>
        <v>0</v>
      </c>
      <c r="BA139" s="422">
        <f t="shared" si="332"/>
        <v>0</v>
      </c>
      <c r="BB139" s="420">
        <f t="shared" si="235"/>
        <v>0</v>
      </c>
      <c r="BC139" s="413">
        <f t="shared" si="333"/>
        <v>0</v>
      </c>
      <c r="BD139" s="420">
        <f t="shared" si="236"/>
        <v>0</v>
      </c>
      <c r="BE139" s="409">
        <f t="shared" si="334"/>
        <v>0</v>
      </c>
      <c r="BF139" s="420">
        <f t="shared" si="237"/>
        <v>0</v>
      </c>
      <c r="BG139" s="409">
        <f t="shared" si="335"/>
        <v>0</v>
      </c>
      <c r="BH139" s="425" t="str">
        <f t="shared" si="303"/>
        <v/>
      </c>
      <c r="BI139" s="420">
        <f t="shared" si="336"/>
        <v>0</v>
      </c>
      <c r="BJ139" s="420">
        <f t="shared" si="337"/>
        <v>0</v>
      </c>
      <c r="BK139" s="420">
        <f t="shared" si="304"/>
        <v>0</v>
      </c>
      <c r="BL139" s="420">
        <f t="shared" si="305"/>
        <v>0</v>
      </c>
      <c r="BM139" s="413">
        <f t="shared" si="306"/>
        <v>0</v>
      </c>
      <c r="BN139" s="420">
        <f t="shared" si="307"/>
        <v>0</v>
      </c>
      <c r="BO139" s="420">
        <f t="shared" si="308"/>
        <v>0</v>
      </c>
      <c r="BP139" s="413">
        <f t="shared" si="309"/>
        <v>0</v>
      </c>
      <c r="BQ139" s="422">
        <f t="shared" si="310"/>
        <v>0</v>
      </c>
      <c r="BR139" s="422">
        <f t="shared" si="311"/>
        <v>0</v>
      </c>
      <c r="BS139" s="413">
        <f t="shared" si="312"/>
        <v>0</v>
      </c>
      <c r="BT139" s="420">
        <f t="shared" si="338"/>
        <v>0</v>
      </c>
      <c r="BU139" s="413">
        <f t="shared" si="339"/>
        <v>0</v>
      </c>
      <c r="BV139" s="420">
        <f t="shared" si="340"/>
        <v>0</v>
      </c>
      <c r="BW139" s="409">
        <f t="shared" si="341"/>
        <v>0</v>
      </c>
      <c r="BX139" s="420">
        <f t="shared" si="342"/>
        <v>0</v>
      </c>
      <c r="BY139" s="413">
        <f t="shared" si="343"/>
        <v>0</v>
      </c>
      <c r="BZ139" s="32" t="str">
        <f t="shared" si="248"/>
        <v/>
      </c>
      <c r="CA139">
        <f t="shared" si="344"/>
        <v>0</v>
      </c>
      <c r="CB139" s="32">
        <f t="shared" si="249"/>
        <v>0</v>
      </c>
      <c r="CC139">
        <f t="shared" si="313"/>
        <v>0</v>
      </c>
      <c r="CD139">
        <f t="shared" si="314"/>
        <v>0</v>
      </c>
      <c r="CE139">
        <f t="shared" si="315"/>
        <v>0</v>
      </c>
      <c r="CF139" s="29">
        <f t="shared" si="316"/>
        <v>0</v>
      </c>
      <c r="CG139" s="29">
        <f t="shared" si="317"/>
        <v>0</v>
      </c>
      <c r="CH139" s="29">
        <f t="shared" si="345"/>
        <v>0</v>
      </c>
      <c r="CI139" s="29">
        <f t="shared" si="318"/>
        <v>0</v>
      </c>
      <c r="CJ139" s="29">
        <f t="shared" si="319"/>
        <v>0</v>
      </c>
      <c r="CK139" s="458">
        <f t="shared" si="320"/>
        <v>0</v>
      </c>
      <c r="CL139" s="29">
        <f t="shared" si="346"/>
        <v>0</v>
      </c>
      <c r="CM139" s="29">
        <f t="shared" si="321"/>
        <v>0</v>
      </c>
      <c r="CN139" s="458">
        <f t="shared" si="322"/>
        <v>0</v>
      </c>
      <c r="CO139" s="29">
        <f t="shared" si="347"/>
        <v>0</v>
      </c>
      <c r="CP139" s="29">
        <f t="shared" si="323"/>
        <v>0</v>
      </c>
      <c r="CQ139" s="458">
        <f t="shared" si="324"/>
        <v>0</v>
      </c>
      <c r="CR139" s="29">
        <f t="shared" si="348"/>
        <v>0</v>
      </c>
      <c r="CS139" s="29">
        <f t="shared" si="349"/>
        <v>0</v>
      </c>
      <c r="CT139" s="29">
        <f t="shared" si="350"/>
        <v>0</v>
      </c>
      <c r="CU139" s="29">
        <f t="shared" si="351"/>
        <v>0</v>
      </c>
      <c r="CV139" s="458">
        <f t="shared" si="352"/>
        <v>0</v>
      </c>
      <c r="CW139" s="29">
        <f t="shared" si="353"/>
        <v>0</v>
      </c>
      <c r="CX139" s="29">
        <f t="shared" si="354"/>
        <v>0</v>
      </c>
      <c r="CY139" s="458">
        <f t="shared" si="355"/>
        <v>0</v>
      </c>
      <c r="CZ139" s="29">
        <f t="shared" si="356"/>
        <v>0</v>
      </c>
      <c r="DA139" s="29">
        <f t="shared" si="357"/>
        <v>0</v>
      </c>
      <c r="DB139" s="458">
        <f t="shared" si="358"/>
        <v>0</v>
      </c>
      <c r="DC139" s="29">
        <f t="shared" si="359"/>
        <v>0</v>
      </c>
    </row>
    <row r="140" spans="1:107">
      <c r="A140">
        <f t="shared" si="325"/>
        <v>137</v>
      </c>
      <c r="B140" s="33">
        <f t="shared" si="288"/>
        <v>0</v>
      </c>
      <c r="C140" s="357"/>
      <c r="D140" s="40"/>
      <c r="E140" s="48"/>
      <c r="F140" s="1"/>
      <c r="G140" s="208"/>
      <c r="H140" s="184"/>
      <c r="I140" s="184"/>
      <c r="J140" s="306"/>
      <c r="K140" s="184"/>
      <c r="L140" s="184"/>
      <c r="M140" s="201"/>
      <c r="N140" s="184"/>
      <c r="O140" s="184"/>
      <c r="P140" s="358"/>
      <c r="Q140" s="343">
        <f t="shared" si="238"/>
        <v>0</v>
      </c>
      <c r="R140" s="333">
        <f t="shared" si="239"/>
        <v>0</v>
      </c>
      <c r="S140" s="344">
        <f t="shared" si="240"/>
        <v>0</v>
      </c>
      <c r="T140" s="348">
        <f t="shared" si="241"/>
        <v>0</v>
      </c>
      <c r="U140" s="334">
        <f t="shared" si="242"/>
        <v>0</v>
      </c>
      <c r="V140" s="333">
        <f t="shared" si="243"/>
        <v>0</v>
      </c>
      <c r="W140" s="334">
        <f t="shared" si="244"/>
        <v>0</v>
      </c>
      <c r="X140" s="333">
        <f t="shared" si="245"/>
        <v>0</v>
      </c>
      <c r="Y140" s="403">
        <f t="shared" si="246"/>
        <v>0</v>
      </c>
      <c r="Z140" s="451">
        <f>IFERROR(VLOOKUP(C140,list!B$2:C$100,2,),)</f>
        <v>0</v>
      </c>
      <c r="AA140" s="451">
        <f>IFERROR(VLOOKUP(F140,list!G$1:H$60,2,),)</f>
        <v>0</v>
      </c>
      <c r="AB140" s="452">
        <f t="shared" si="326"/>
        <v>0</v>
      </c>
      <c r="AC140" s="453">
        <f t="shared" si="327"/>
        <v>0</v>
      </c>
      <c r="AD140" s="451">
        <f>IFERROR(VLOOKUP(AC140,list!I$2:J$12,2,),)</f>
        <v>0</v>
      </c>
      <c r="AE140" s="452">
        <f t="shared" si="328"/>
        <v>0</v>
      </c>
      <c r="AF140" s="451">
        <f t="shared" si="289"/>
        <v>0</v>
      </c>
      <c r="AG140" s="451">
        <f>IF(COUNTIF($C$4:C140,C140)&gt;1,0,1)</f>
        <v>1</v>
      </c>
      <c r="AH140" s="454">
        <f t="shared" ref="AH140:AH203" si="360">IF(AG140&gt;0,Z140,)</f>
        <v>0</v>
      </c>
      <c r="AI140" s="451" t="str">
        <f t="shared" si="290"/>
        <v/>
      </c>
      <c r="AJ140" s="455" t="str">
        <f>IFERROR(VLOOKUP(AI140,list!A$1:B$100,2,),"")</f>
        <v/>
      </c>
      <c r="AK140" s="451">
        <f>IF(COUNTIF($AE$4:$AE140,$AE140)&gt;1,0,1)</f>
        <v>0</v>
      </c>
      <c r="AL140" s="451">
        <f t="shared" si="329"/>
        <v>0</v>
      </c>
      <c r="AM140" s="451" t="str">
        <f t="shared" si="291"/>
        <v/>
      </c>
      <c r="AN140" s="417">
        <f t="shared" si="330"/>
        <v>0</v>
      </c>
      <c r="AO140" s="420">
        <f t="shared" si="292"/>
        <v>0</v>
      </c>
      <c r="AP140" s="420">
        <f t="shared" si="293"/>
        <v>0</v>
      </c>
      <c r="AQ140" s="420">
        <f t="shared" si="294"/>
        <v>0</v>
      </c>
      <c r="AR140" s="420">
        <f t="shared" si="295"/>
        <v>0</v>
      </c>
      <c r="AS140" s="409">
        <f t="shared" si="296"/>
        <v>0</v>
      </c>
      <c r="AT140" s="422">
        <f t="shared" si="297"/>
        <v>0</v>
      </c>
      <c r="AU140" s="422">
        <f t="shared" si="298"/>
        <v>0</v>
      </c>
      <c r="AV140" s="409">
        <f t="shared" si="299"/>
        <v>0</v>
      </c>
      <c r="AW140" s="422">
        <f t="shared" si="300"/>
        <v>0</v>
      </c>
      <c r="AX140" s="422">
        <f t="shared" si="301"/>
        <v>0</v>
      </c>
      <c r="AY140" s="409">
        <f t="shared" si="302"/>
        <v>0</v>
      </c>
      <c r="AZ140" s="422">
        <f t="shared" si="331"/>
        <v>0</v>
      </c>
      <c r="BA140" s="422">
        <f t="shared" si="332"/>
        <v>0</v>
      </c>
      <c r="BB140" s="420">
        <f t="shared" ref="BB140:BB203" si="361">IFERROR(AR140/AS140,)</f>
        <v>0</v>
      </c>
      <c r="BC140" s="413">
        <f t="shared" si="333"/>
        <v>0</v>
      </c>
      <c r="BD140" s="420">
        <f t="shared" ref="BD140:BD203" si="362">IFERROR(AU140/AV140,)</f>
        <v>0</v>
      </c>
      <c r="BE140" s="409">
        <f t="shared" si="334"/>
        <v>0</v>
      </c>
      <c r="BF140" s="420">
        <f t="shared" ref="BF140:BF203" si="363">IFERROR(AX140/AY140,)</f>
        <v>0</v>
      </c>
      <c r="BG140" s="409">
        <f t="shared" si="335"/>
        <v>0</v>
      </c>
      <c r="BH140" s="425" t="str">
        <f t="shared" si="303"/>
        <v/>
      </c>
      <c r="BI140" s="420">
        <f t="shared" si="336"/>
        <v>0</v>
      </c>
      <c r="BJ140" s="420">
        <f t="shared" si="337"/>
        <v>0</v>
      </c>
      <c r="BK140" s="420">
        <f t="shared" si="304"/>
        <v>0</v>
      </c>
      <c r="BL140" s="420">
        <f t="shared" si="305"/>
        <v>0</v>
      </c>
      <c r="BM140" s="413">
        <f t="shared" si="306"/>
        <v>0</v>
      </c>
      <c r="BN140" s="420">
        <f t="shared" si="307"/>
        <v>0</v>
      </c>
      <c r="BO140" s="420">
        <f t="shared" si="308"/>
        <v>0</v>
      </c>
      <c r="BP140" s="413">
        <f t="shared" si="309"/>
        <v>0</v>
      </c>
      <c r="BQ140" s="422">
        <f t="shared" si="310"/>
        <v>0</v>
      </c>
      <c r="BR140" s="422">
        <f t="shared" si="311"/>
        <v>0</v>
      </c>
      <c r="BS140" s="413">
        <f t="shared" si="312"/>
        <v>0</v>
      </c>
      <c r="BT140" s="420">
        <f t="shared" si="338"/>
        <v>0</v>
      </c>
      <c r="BU140" s="413">
        <f t="shared" si="339"/>
        <v>0</v>
      </c>
      <c r="BV140" s="420">
        <f t="shared" si="340"/>
        <v>0</v>
      </c>
      <c r="BW140" s="409">
        <f t="shared" si="341"/>
        <v>0</v>
      </c>
      <c r="BX140" s="420">
        <f t="shared" si="342"/>
        <v>0</v>
      </c>
      <c r="BY140" s="413">
        <f t="shared" si="343"/>
        <v>0</v>
      </c>
      <c r="BZ140" s="32" t="str">
        <f t="shared" si="248"/>
        <v/>
      </c>
      <c r="CA140">
        <f t="shared" si="344"/>
        <v>0</v>
      </c>
      <c r="CB140" s="32">
        <f t="shared" si="249"/>
        <v>0</v>
      </c>
      <c r="CC140">
        <f t="shared" si="313"/>
        <v>0</v>
      </c>
      <c r="CD140">
        <f t="shared" si="314"/>
        <v>0</v>
      </c>
      <c r="CE140">
        <f t="shared" si="315"/>
        <v>0</v>
      </c>
      <c r="CF140" s="29">
        <f t="shared" si="316"/>
        <v>0</v>
      </c>
      <c r="CG140" s="29">
        <f t="shared" si="317"/>
        <v>0</v>
      </c>
      <c r="CH140" s="29">
        <f t="shared" si="345"/>
        <v>0</v>
      </c>
      <c r="CI140" s="29">
        <f t="shared" si="318"/>
        <v>0</v>
      </c>
      <c r="CJ140" s="29">
        <f t="shared" si="319"/>
        <v>0</v>
      </c>
      <c r="CK140" s="458">
        <f t="shared" si="320"/>
        <v>0</v>
      </c>
      <c r="CL140" s="29">
        <f t="shared" si="346"/>
        <v>0</v>
      </c>
      <c r="CM140" s="29">
        <f t="shared" si="321"/>
        <v>0</v>
      </c>
      <c r="CN140" s="458">
        <f t="shared" si="322"/>
        <v>0</v>
      </c>
      <c r="CO140" s="29">
        <f t="shared" si="347"/>
        <v>0</v>
      </c>
      <c r="CP140" s="29">
        <f t="shared" si="323"/>
        <v>0</v>
      </c>
      <c r="CQ140" s="458">
        <f t="shared" si="324"/>
        <v>0</v>
      </c>
      <c r="CR140" s="29">
        <f t="shared" si="348"/>
        <v>0</v>
      </c>
      <c r="CS140" s="29">
        <f t="shared" si="349"/>
        <v>0</v>
      </c>
      <c r="CT140" s="29">
        <f t="shared" si="350"/>
        <v>0</v>
      </c>
      <c r="CU140" s="29">
        <f t="shared" si="351"/>
        <v>0</v>
      </c>
      <c r="CV140" s="458">
        <f t="shared" si="352"/>
        <v>0</v>
      </c>
      <c r="CW140" s="29">
        <f t="shared" si="353"/>
        <v>0</v>
      </c>
      <c r="CX140" s="29">
        <f t="shared" si="354"/>
        <v>0</v>
      </c>
      <c r="CY140" s="458">
        <f t="shared" si="355"/>
        <v>0</v>
      </c>
      <c r="CZ140" s="29">
        <f t="shared" si="356"/>
        <v>0</v>
      </c>
      <c r="DA140" s="29">
        <f t="shared" si="357"/>
        <v>0</v>
      </c>
      <c r="DB140" s="458">
        <f t="shared" si="358"/>
        <v>0</v>
      </c>
      <c r="DC140" s="29">
        <f t="shared" si="359"/>
        <v>0</v>
      </c>
    </row>
    <row r="141" spans="1:107">
      <c r="A141">
        <f t="shared" si="325"/>
        <v>138</v>
      </c>
      <c r="B141" s="33">
        <f t="shared" si="288"/>
        <v>0</v>
      </c>
      <c r="C141" s="357"/>
      <c r="D141" s="40"/>
      <c r="E141" s="48"/>
      <c r="F141" s="1"/>
      <c r="G141" s="208"/>
      <c r="H141" s="184"/>
      <c r="I141" s="184"/>
      <c r="J141" s="306"/>
      <c r="K141" s="184"/>
      <c r="L141" s="184"/>
      <c r="M141" s="201"/>
      <c r="N141" s="184"/>
      <c r="O141" s="184"/>
      <c r="P141" s="358"/>
      <c r="Q141" s="343">
        <f t="shared" si="238"/>
        <v>0</v>
      </c>
      <c r="R141" s="333">
        <f t="shared" si="239"/>
        <v>0</v>
      </c>
      <c r="S141" s="344">
        <f t="shared" si="240"/>
        <v>0</v>
      </c>
      <c r="T141" s="348">
        <f t="shared" si="241"/>
        <v>0</v>
      </c>
      <c r="U141" s="334">
        <f t="shared" si="242"/>
        <v>0</v>
      </c>
      <c r="V141" s="333">
        <f t="shared" si="243"/>
        <v>0</v>
      </c>
      <c r="W141" s="334">
        <f t="shared" si="244"/>
        <v>0</v>
      </c>
      <c r="X141" s="333">
        <f t="shared" si="245"/>
        <v>0</v>
      </c>
      <c r="Y141" s="403">
        <f t="shared" si="246"/>
        <v>0</v>
      </c>
      <c r="Z141" s="451">
        <f>IFERROR(VLOOKUP(C141,list!B$2:C$100,2,),)</f>
        <v>0</v>
      </c>
      <c r="AA141" s="451">
        <f>IFERROR(VLOOKUP(F141,list!G$1:H$60,2,),)</f>
        <v>0</v>
      </c>
      <c r="AB141" s="452">
        <f t="shared" si="326"/>
        <v>0</v>
      </c>
      <c r="AC141" s="453">
        <f t="shared" si="327"/>
        <v>0</v>
      </c>
      <c r="AD141" s="451">
        <f>IFERROR(VLOOKUP(AC141,list!I$2:J$12,2,),)</f>
        <v>0</v>
      </c>
      <c r="AE141" s="452">
        <f t="shared" si="328"/>
        <v>0</v>
      </c>
      <c r="AF141" s="451">
        <f t="shared" si="289"/>
        <v>0</v>
      </c>
      <c r="AG141" s="451">
        <f>IF(COUNTIF($C$4:C141,C141)&gt;1,0,1)</f>
        <v>1</v>
      </c>
      <c r="AH141" s="454">
        <f t="shared" si="360"/>
        <v>0</v>
      </c>
      <c r="AI141" s="451" t="str">
        <f t="shared" si="290"/>
        <v/>
      </c>
      <c r="AJ141" s="455" t="str">
        <f>IFERROR(VLOOKUP(AI141,list!A$1:B$100,2,),"")</f>
        <v/>
      </c>
      <c r="AK141" s="451">
        <f>IF(COUNTIF($AE$4:$AE141,$AE141)&gt;1,0,1)</f>
        <v>0</v>
      </c>
      <c r="AL141" s="451">
        <f t="shared" si="329"/>
        <v>0</v>
      </c>
      <c r="AM141" s="451" t="str">
        <f t="shared" si="291"/>
        <v/>
      </c>
      <c r="AN141" s="417">
        <f t="shared" si="330"/>
        <v>0</v>
      </c>
      <c r="AO141" s="420">
        <f t="shared" si="292"/>
        <v>0</v>
      </c>
      <c r="AP141" s="420">
        <f t="shared" si="293"/>
        <v>0</v>
      </c>
      <c r="AQ141" s="420">
        <f t="shared" si="294"/>
        <v>0</v>
      </c>
      <c r="AR141" s="420">
        <f t="shared" si="295"/>
        <v>0</v>
      </c>
      <c r="AS141" s="409">
        <f t="shared" si="296"/>
        <v>0</v>
      </c>
      <c r="AT141" s="422">
        <f t="shared" si="297"/>
        <v>0</v>
      </c>
      <c r="AU141" s="422">
        <f t="shared" si="298"/>
        <v>0</v>
      </c>
      <c r="AV141" s="409">
        <f t="shared" si="299"/>
        <v>0</v>
      </c>
      <c r="AW141" s="422">
        <f t="shared" si="300"/>
        <v>0</v>
      </c>
      <c r="AX141" s="422">
        <f t="shared" si="301"/>
        <v>0</v>
      </c>
      <c r="AY141" s="409">
        <f t="shared" si="302"/>
        <v>0</v>
      </c>
      <c r="AZ141" s="422">
        <f t="shared" si="331"/>
        <v>0</v>
      </c>
      <c r="BA141" s="422">
        <f t="shared" si="332"/>
        <v>0</v>
      </c>
      <c r="BB141" s="420">
        <f t="shared" si="361"/>
        <v>0</v>
      </c>
      <c r="BC141" s="413">
        <f t="shared" si="333"/>
        <v>0</v>
      </c>
      <c r="BD141" s="420">
        <f t="shared" si="362"/>
        <v>0</v>
      </c>
      <c r="BE141" s="409">
        <f t="shared" si="334"/>
        <v>0</v>
      </c>
      <c r="BF141" s="420">
        <f t="shared" si="363"/>
        <v>0</v>
      </c>
      <c r="BG141" s="409">
        <f t="shared" si="335"/>
        <v>0</v>
      </c>
      <c r="BH141" s="425" t="str">
        <f t="shared" si="303"/>
        <v/>
      </c>
      <c r="BI141" s="420">
        <f t="shared" si="336"/>
        <v>0</v>
      </c>
      <c r="BJ141" s="420">
        <f t="shared" si="337"/>
        <v>0</v>
      </c>
      <c r="BK141" s="420">
        <f t="shared" si="304"/>
        <v>0</v>
      </c>
      <c r="BL141" s="420">
        <f t="shared" si="305"/>
        <v>0</v>
      </c>
      <c r="BM141" s="413">
        <f t="shared" si="306"/>
        <v>0</v>
      </c>
      <c r="BN141" s="420">
        <f t="shared" si="307"/>
        <v>0</v>
      </c>
      <c r="BO141" s="420">
        <f t="shared" si="308"/>
        <v>0</v>
      </c>
      <c r="BP141" s="413">
        <f t="shared" si="309"/>
        <v>0</v>
      </c>
      <c r="BQ141" s="422">
        <f t="shared" si="310"/>
        <v>0</v>
      </c>
      <c r="BR141" s="422">
        <f t="shared" si="311"/>
        <v>0</v>
      </c>
      <c r="BS141" s="413">
        <f t="shared" si="312"/>
        <v>0</v>
      </c>
      <c r="BT141" s="420">
        <f t="shared" si="338"/>
        <v>0</v>
      </c>
      <c r="BU141" s="413">
        <f t="shared" si="339"/>
        <v>0</v>
      </c>
      <c r="BV141" s="420">
        <f t="shared" si="340"/>
        <v>0</v>
      </c>
      <c r="BW141" s="409">
        <f t="shared" si="341"/>
        <v>0</v>
      </c>
      <c r="BX141" s="420">
        <f t="shared" si="342"/>
        <v>0</v>
      </c>
      <c r="BY141" s="413">
        <f t="shared" si="343"/>
        <v>0</v>
      </c>
      <c r="BZ141" s="32" t="str">
        <f t="shared" si="248"/>
        <v/>
      </c>
      <c r="CA141">
        <f t="shared" si="344"/>
        <v>0</v>
      </c>
      <c r="CB141" s="32">
        <f t="shared" si="249"/>
        <v>0</v>
      </c>
      <c r="CC141">
        <f t="shared" si="313"/>
        <v>0</v>
      </c>
      <c r="CD141">
        <f t="shared" si="314"/>
        <v>0</v>
      </c>
      <c r="CE141">
        <f t="shared" si="315"/>
        <v>0</v>
      </c>
      <c r="CF141" s="29">
        <f t="shared" si="316"/>
        <v>0</v>
      </c>
      <c r="CG141" s="29">
        <f t="shared" si="317"/>
        <v>0</v>
      </c>
      <c r="CH141" s="29">
        <f t="shared" si="345"/>
        <v>0</v>
      </c>
      <c r="CI141" s="29">
        <f t="shared" si="318"/>
        <v>0</v>
      </c>
      <c r="CJ141" s="29">
        <f t="shared" si="319"/>
        <v>0</v>
      </c>
      <c r="CK141" s="458">
        <f t="shared" si="320"/>
        <v>0</v>
      </c>
      <c r="CL141" s="29">
        <f t="shared" si="346"/>
        <v>0</v>
      </c>
      <c r="CM141" s="29">
        <f t="shared" si="321"/>
        <v>0</v>
      </c>
      <c r="CN141" s="458">
        <f t="shared" si="322"/>
        <v>0</v>
      </c>
      <c r="CO141" s="29">
        <f t="shared" si="347"/>
        <v>0</v>
      </c>
      <c r="CP141" s="29">
        <f t="shared" si="323"/>
        <v>0</v>
      </c>
      <c r="CQ141" s="458">
        <f t="shared" si="324"/>
        <v>0</v>
      </c>
      <c r="CR141" s="29">
        <f t="shared" si="348"/>
        <v>0</v>
      </c>
      <c r="CS141" s="29">
        <f t="shared" si="349"/>
        <v>0</v>
      </c>
      <c r="CT141" s="29">
        <f t="shared" si="350"/>
        <v>0</v>
      </c>
      <c r="CU141" s="29">
        <f t="shared" si="351"/>
        <v>0</v>
      </c>
      <c r="CV141" s="458">
        <f t="shared" si="352"/>
        <v>0</v>
      </c>
      <c r="CW141" s="29">
        <f t="shared" si="353"/>
        <v>0</v>
      </c>
      <c r="CX141" s="29">
        <f t="shared" si="354"/>
        <v>0</v>
      </c>
      <c r="CY141" s="458">
        <f t="shared" si="355"/>
        <v>0</v>
      </c>
      <c r="CZ141" s="29">
        <f t="shared" si="356"/>
        <v>0</v>
      </c>
      <c r="DA141" s="29">
        <f t="shared" si="357"/>
        <v>0</v>
      </c>
      <c r="DB141" s="458">
        <f t="shared" si="358"/>
        <v>0</v>
      </c>
      <c r="DC141" s="29">
        <f t="shared" si="359"/>
        <v>0</v>
      </c>
    </row>
    <row r="142" spans="1:107">
      <c r="A142">
        <f t="shared" si="325"/>
        <v>139</v>
      </c>
      <c r="B142" s="33">
        <f t="shared" si="288"/>
        <v>0</v>
      </c>
      <c r="C142" s="357"/>
      <c r="D142" s="40"/>
      <c r="E142" s="48"/>
      <c r="F142" s="1"/>
      <c r="G142" s="208"/>
      <c r="H142" s="184"/>
      <c r="I142" s="184"/>
      <c r="J142" s="306"/>
      <c r="K142" s="184"/>
      <c r="L142" s="184"/>
      <c r="M142" s="201"/>
      <c r="N142" s="184"/>
      <c r="O142" s="184"/>
      <c r="P142" s="358"/>
      <c r="Q142" s="343">
        <f t="shared" si="238"/>
        <v>0</v>
      </c>
      <c r="R142" s="333">
        <f t="shared" si="239"/>
        <v>0</v>
      </c>
      <c r="S142" s="344">
        <f t="shared" si="240"/>
        <v>0</v>
      </c>
      <c r="T142" s="348">
        <f t="shared" si="241"/>
        <v>0</v>
      </c>
      <c r="U142" s="334">
        <f t="shared" si="242"/>
        <v>0</v>
      </c>
      <c r="V142" s="333">
        <f t="shared" si="243"/>
        <v>0</v>
      </c>
      <c r="W142" s="334">
        <f t="shared" si="244"/>
        <v>0</v>
      </c>
      <c r="X142" s="333">
        <f t="shared" si="245"/>
        <v>0</v>
      </c>
      <c r="Y142" s="403">
        <f t="shared" si="246"/>
        <v>0</v>
      </c>
      <c r="Z142" s="451">
        <f>IFERROR(VLOOKUP(C142,list!B$2:C$100,2,),)</f>
        <v>0</v>
      </c>
      <c r="AA142" s="451">
        <f>IFERROR(VLOOKUP(F142,list!G$1:H$60,2,),)</f>
        <v>0</v>
      </c>
      <c r="AB142" s="452">
        <f t="shared" si="326"/>
        <v>0</v>
      </c>
      <c r="AC142" s="453">
        <f t="shared" si="327"/>
        <v>0</v>
      </c>
      <c r="AD142" s="451">
        <f>IFERROR(VLOOKUP(AC142,list!I$2:J$12,2,),)</f>
        <v>0</v>
      </c>
      <c r="AE142" s="452">
        <f t="shared" si="328"/>
        <v>0</v>
      </c>
      <c r="AF142" s="451">
        <f t="shared" si="289"/>
        <v>0</v>
      </c>
      <c r="AG142" s="451">
        <f>IF(COUNTIF($C$4:C142,C142)&gt;1,0,1)</f>
        <v>1</v>
      </c>
      <c r="AH142" s="454">
        <f t="shared" si="360"/>
        <v>0</v>
      </c>
      <c r="AI142" s="451" t="str">
        <f t="shared" si="290"/>
        <v/>
      </c>
      <c r="AJ142" s="455" t="str">
        <f>IFERROR(VLOOKUP(AI142,list!A$1:B$100,2,),"")</f>
        <v/>
      </c>
      <c r="AK142" s="451">
        <f>IF(COUNTIF($AE$4:$AE142,$AE142)&gt;1,0,1)</f>
        <v>0</v>
      </c>
      <c r="AL142" s="451">
        <f t="shared" si="329"/>
        <v>0</v>
      </c>
      <c r="AM142" s="451" t="str">
        <f t="shared" si="291"/>
        <v/>
      </c>
      <c r="AN142" s="417">
        <f t="shared" si="330"/>
        <v>0</v>
      </c>
      <c r="AO142" s="420">
        <f t="shared" si="292"/>
        <v>0</v>
      </c>
      <c r="AP142" s="420">
        <f t="shared" si="293"/>
        <v>0</v>
      </c>
      <c r="AQ142" s="420">
        <f t="shared" si="294"/>
        <v>0</v>
      </c>
      <c r="AR142" s="420">
        <f t="shared" si="295"/>
        <v>0</v>
      </c>
      <c r="AS142" s="409">
        <f t="shared" si="296"/>
        <v>0</v>
      </c>
      <c r="AT142" s="422">
        <f t="shared" si="297"/>
        <v>0</v>
      </c>
      <c r="AU142" s="422">
        <f t="shared" si="298"/>
        <v>0</v>
      </c>
      <c r="AV142" s="409">
        <f t="shared" si="299"/>
        <v>0</v>
      </c>
      <c r="AW142" s="422">
        <f t="shared" si="300"/>
        <v>0</v>
      </c>
      <c r="AX142" s="422">
        <f t="shared" si="301"/>
        <v>0</v>
      </c>
      <c r="AY142" s="409">
        <f t="shared" si="302"/>
        <v>0</v>
      </c>
      <c r="AZ142" s="422">
        <f t="shared" si="331"/>
        <v>0</v>
      </c>
      <c r="BA142" s="422">
        <f t="shared" si="332"/>
        <v>0</v>
      </c>
      <c r="BB142" s="420">
        <f t="shared" si="361"/>
        <v>0</v>
      </c>
      <c r="BC142" s="413">
        <f t="shared" si="333"/>
        <v>0</v>
      </c>
      <c r="BD142" s="420">
        <f t="shared" si="362"/>
        <v>0</v>
      </c>
      <c r="BE142" s="409">
        <f t="shared" si="334"/>
        <v>0</v>
      </c>
      <c r="BF142" s="420">
        <f t="shared" si="363"/>
        <v>0</v>
      </c>
      <c r="BG142" s="409">
        <f t="shared" si="335"/>
        <v>0</v>
      </c>
      <c r="BH142" s="425" t="str">
        <f t="shared" si="303"/>
        <v/>
      </c>
      <c r="BI142" s="420">
        <f t="shared" si="336"/>
        <v>0</v>
      </c>
      <c r="BJ142" s="420">
        <f t="shared" si="337"/>
        <v>0</v>
      </c>
      <c r="BK142" s="420">
        <f t="shared" si="304"/>
        <v>0</v>
      </c>
      <c r="BL142" s="420">
        <f t="shared" si="305"/>
        <v>0</v>
      </c>
      <c r="BM142" s="413">
        <f t="shared" si="306"/>
        <v>0</v>
      </c>
      <c r="BN142" s="420">
        <f t="shared" si="307"/>
        <v>0</v>
      </c>
      <c r="BO142" s="420">
        <f t="shared" si="308"/>
        <v>0</v>
      </c>
      <c r="BP142" s="413">
        <f t="shared" si="309"/>
        <v>0</v>
      </c>
      <c r="BQ142" s="422">
        <f t="shared" si="310"/>
        <v>0</v>
      </c>
      <c r="BR142" s="422">
        <f t="shared" si="311"/>
        <v>0</v>
      </c>
      <c r="BS142" s="413">
        <f t="shared" si="312"/>
        <v>0</v>
      </c>
      <c r="BT142" s="420">
        <f t="shared" si="338"/>
        <v>0</v>
      </c>
      <c r="BU142" s="413">
        <f t="shared" si="339"/>
        <v>0</v>
      </c>
      <c r="BV142" s="420">
        <f t="shared" si="340"/>
        <v>0</v>
      </c>
      <c r="BW142" s="409">
        <f t="shared" si="341"/>
        <v>0</v>
      </c>
      <c r="BX142" s="420">
        <f t="shared" si="342"/>
        <v>0</v>
      </c>
      <c r="BY142" s="413">
        <f t="shared" si="343"/>
        <v>0</v>
      </c>
      <c r="BZ142" s="32" t="str">
        <f t="shared" si="248"/>
        <v/>
      </c>
      <c r="CA142">
        <f t="shared" si="344"/>
        <v>0</v>
      </c>
      <c r="CB142" s="32">
        <f t="shared" si="249"/>
        <v>0</v>
      </c>
      <c r="CC142">
        <f t="shared" si="313"/>
        <v>0</v>
      </c>
      <c r="CD142">
        <f t="shared" si="314"/>
        <v>0</v>
      </c>
      <c r="CE142">
        <f t="shared" si="315"/>
        <v>0</v>
      </c>
      <c r="CF142" s="29">
        <f t="shared" si="316"/>
        <v>0</v>
      </c>
      <c r="CG142" s="29">
        <f t="shared" si="317"/>
        <v>0</v>
      </c>
      <c r="CH142" s="29">
        <f t="shared" si="345"/>
        <v>0</v>
      </c>
      <c r="CI142" s="29">
        <f t="shared" si="318"/>
        <v>0</v>
      </c>
      <c r="CJ142" s="29">
        <f t="shared" si="319"/>
        <v>0</v>
      </c>
      <c r="CK142" s="458">
        <f t="shared" si="320"/>
        <v>0</v>
      </c>
      <c r="CL142" s="29">
        <f t="shared" si="346"/>
        <v>0</v>
      </c>
      <c r="CM142" s="29">
        <f t="shared" si="321"/>
        <v>0</v>
      </c>
      <c r="CN142" s="458">
        <f t="shared" si="322"/>
        <v>0</v>
      </c>
      <c r="CO142" s="29">
        <f t="shared" si="347"/>
        <v>0</v>
      </c>
      <c r="CP142" s="29">
        <f t="shared" si="323"/>
        <v>0</v>
      </c>
      <c r="CQ142" s="458">
        <f t="shared" si="324"/>
        <v>0</v>
      </c>
      <c r="CR142" s="29">
        <f t="shared" si="348"/>
        <v>0</v>
      </c>
      <c r="CS142" s="29">
        <f t="shared" si="349"/>
        <v>0</v>
      </c>
      <c r="CT142" s="29">
        <f t="shared" si="350"/>
        <v>0</v>
      </c>
      <c r="CU142" s="29">
        <f t="shared" si="351"/>
        <v>0</v>
      </c>
      <c r="CV142" s="458">
        <f t="shared" si="352"/>
        <v>0</v>
      </c>
      <c r="CW142" s="29">
        <f t="shared" si="353"/>
        <v>0</v>
      </c>
      <c r="CX142" s="29">
        <f t="shared" si="354"/>
        <v>0</v>
      </c>
      <c r="CY142" s="458">
        <f t="shared" si="355"/>
        <v>0</v>
      </c>
      <c r="CZ142" s="29">
        <f t="shared" si="356"/>
        <v>0</v>
      </c>
      <c r="DA142" s="29">
        <f t="shared" si="357"/>
        <v>0</v>
      </c>
      <c r="DB142" s="458">
        <f t="shared" si="358"/>
        <v>0</v>
      </c>
      <c r="DC142" s="29">
        <f t="shared" si="359"/>
        <v>0</v>
      </c>
    </row>
    <row r="143" spans="1:107">
      <c r="A143">
        <f t="shared" si="325"/>
        <v>140</v>
      </c>
      <c r="B143" s="33">
        <f t="shared" si="288"/>
        <v>0</v>
      </c>
      <c r="C143" s="357"/>
      <c r="D143" s="40"/>
      <c r="E143" s="48"/>
      <c r="F143" s="1"/>
      <c r="G143" s="208"/>
      <c r="H143" s="184"/>
      <c r="I143" s="184"/>
      <c r="J143" s="306"/>
      <c r="K143" s="184"/>
      <c r="L143" s="184"/>
      <c r="M143" s="201"/>
      <c r="N143" s="184"/>
      <c r="O143" s="184"/>
      <c r="P143" s="358"/>
      <c r="Q143" s="343">
        <f t="shared" ref="Q143:Q203" si="364">H143+K143+N143</f>
        <v>0</v>
      </c>
      <c r="R143" s="333">
        <f t="shared" ref="R143:R203" si="365">I143+L143+O143</f>
        <v>0</v>
      </c>
      <c r="S143" s="344">
        <f t="shared" ref="S143:S203" si="366">J143+M143+P143</f>
        <v>0</v>
      </c>
      <c r="T143" s="348">
        <f t="shared" si="241"/>
        <v>0</v>
      </c>
      <c r="U143" s="334">
        <f t="shared" si="242"/>
        <v>0</v>
      </c>
      <c r="V143" s="333">
        <f t="shared" si="243"/>
        <v>0</v>
      </c>
      <c r="W143" s="334">
        <f t="shared" si="244"/>
        <v>0</v>
      </c>
      <c r="X143" s="333">
        <f t="shared" si="245"/>
        <v>0</v>
      </c>
      <c r="Y143" s="403">
        <f t="shared" si="246"/>
        <v>0</v>
      </c>
      <c r="Z143" s="451">
        <f>IFERROR(VLOOKUP(C143,list!B$2:C$100,2,),)</f>
        <v>0</v>
      </c>
      <c r="AA143" s="451">
        <f>IFERROR(VLOOKUP(F143,list!G$1:H$60,2,),)</f>
        <v>0</v>
      </c>
      <c r="AB143" s="452">
        <f t="shared" si="326"/>
        <v>0</v>
      </c>
      <c r="AC143" s="453">
        <f t="shared" si="327"/>
        <v>0</v>
      </c>
      <c r="AD143" s="451">
        <f>IFERROR(VLOOKUP(AC143,list!I$2:J$12,2,),)</f>
        <v>0</v>
      </c>
      <c r="AE143" s="452">
        <f t="shared" si="328"/>
        <v>0</v>
      </c>
      <c r="AF143" s="451">
        <f t="shared" si="289"/>
        <v>0</v>
      </c>
      <c r="AG143" s="451">
        <f>IF(COUNTIF($C$4:C143,C143)&gt;1,0,1)</f>
        <v>1</v>
      </c>
      <c r="AH143" s="454">
        <f t="shared" si="360"/>
        <v>0</v>
      </c>
      <c r="AI143" s="451" t="str">
        <f t="shared" si="290"/>
        <v/>
      </c>
      <c r="AJ143" s="455" t="str">
        <f>IFERROR(VLOOKUP(AI143,list!A$1:B$100,2,),"")</f>
        <v/>
      </c>
      <c r="AK143" s="451">
        <f>IF(COUNTIF($AE$4:$AE143,$AE143)&gt;1,0,1)</f>
        <v>0</v>
      </c>
      <c r="AL143" s="451">
        <f t="shared" si="329"/>
        <v>0</v>
      </c>
      <c r="AM143" s="451" t="str">
        <f t="shared" si="291"/>
        <v/>
      </c>
      <c r="AN143" s="417">
        <f t="shared" si="330"/>
        <v>0</v>
      </c>
      <c r="AO143" s="420">
        <f t="shared" si="292"/>
        <v>0</v>
      </c>
      <c r="AP143" s="420">
        <f t="shared" si="293"/>
        <v>0</v>
      </c>
      <c r="AQ143" s="420">
        <f t="shared" si="294"/>
        <v>0</v>
      </c>
      <c r="AR143" s="420">
        <f t="shared" si="295"/>
        <v>0</v>
      </c>
      <c r="AS143" s="409">
        <f t="shared" si="296"/>
        <v>0</v>
      </c>
      <c r="AT143" s="422">
        <f t="shared" si="297"/>
        <v>0</v>
      </c>
      <c r="AU143" s="422">
        <f t="shared" si="298"/>
        <v>0</v>
      </c>
      <c r="AV143" s="409">
        <f t="shared" si="299"/>
        <v>0</v>
      </c>
      <c r="AW143" s="422">
        <f t="shared" si="300"/>
        <v>0</v>
      </c>
      <c r="AX143" s="422">
        <f t="shared" si="301"/>
        <v>0</v>
      </c>
      <c r="AY143" s="409">
        <f t="shared" si="302"/>
        <v>0</v>
      </c>
      <c r="AZ143" s="422">
        <f t="shared" si="331"/>
        <v>0</v>
      </c>
      <c r="BA143" s="422">
        <f t="shared" si="332"/>
        <v>0</v>
      </c>
      <c r="BB143" s="420">
        <f t="shared" si="361"/>
        <v>0</v>
      </c>
      <c r="BC143" s="413">
        <f t="shared" si="333"/>
        <v>0</v>
      </c>
      <c r="BD143" s="420">
        <f t="shared" si="362"/>
        <v>0</v>
      </c>
      <c r="BE143" s="409">
        <f t="shared" si="334"/>
        <v>0</v>
      </c>
      <c r="BF143" s="420">
        <f t="shared" si="363"/>
        <v>0</v>
      </c>
      <c r="BG143" s="409">
        <f t="shared" si="335"/>
        <v>0</v>
      </c>
      <c r="BH143" s="425" t="str">
        <f t="shared" si="303"/>
        <v/>
      </c>
      <c r="BI143" s="420">
        <f t="shared" si="336"/>
        <v>0</v>
      </c>
      <c r="BJ143" s="420">
        <f t="shared" si="337"/>
        <v>0</v>
      </c>
      <c r="BK143" s="420">
        <f t="shared" si="304"/>
        <v>0</v>
      </c>
      <c r="BL143" s="420">
        <f t="shared" si="305"/>
        <v>0</v>
      </c>
      <c r="BM143" s="413">
        <f t="shared" si="306"/>
        <v>0</v>
      </c>
      <c r="BN143" s="420">
        <f t="shared" si="307"/>
        <v>0</v>
      </c>
      <c r="BO143" s="420">
        <f t="shared" si="308"/>
        <v>0</v>
      </c>
      <c r="BP143" s="413">
        <f t="shared" si="309"/>
        <v>0</v>
      </c>
      <c r="BQ143" s="422">
        <f t="shared" si="310"/>
        <v>0</v>
      </c>
      <c r="BR143" s="422">
        <f t="shared" si="311"/>
        <v>0</v>
      </c>
      <c r="BS143" s="413">
        <f t="shared" si="312"/>
        <v>0</v>
      </c>
      <c r="BT143" s="420">
        <f t="shared" si="338"/>
        <v>0</v>
      </c>
      <c r="BU143" s="413">
        <f t="shared" si="339"/>
        <v>0</v>
      </c>
      <c r="BV143" s="420">
        <f t="shared" si="340"/>
        <v>0</v>
      </c>
      <c r="BW143" s="409">
        <f t="shared" si="341"/>
        <v>0</v>
      </c>
      <c r="BX143" s="420">
        <f t="shared" si="342"/>
        <v>0</v>
      </c>
      <c r="BY143" s="413">
        <f t="shared" si="343"/>
        <v>0</v>
      </c>
      <c r="BZ143" s="32" t="str">
        <f t="shared" si="248"/>
        <v/>
      </c>
      <c r="CA143">
        <f t="shared" si="344"/>
        <v>0</v>
      </c>
      <c r="CB143" s="32">
        <f t="shared" si="249"/>
        <v>0</v>
      </c>
      <c r="CC143">
        <f t="shared" si="313"/>
        <v>0</v>
      </c>
      <c r="CD143">
        <f t="shared" si="314"/>
        <v>0</v>
      </c>
      <c r="CE143">
        <f t="shared" si="315"/>
        <v>0</v>
      </c>
      <c r="CF143" s="29">
        <f t="shared" si="316"/>
        <v>0</v>
      </c>
      <c r="CG143" s="29">
        <f t="shared" si="317"/>
        <v>0</v>
      </c>
      <c r="CH143" s="29">
        <f t="shared" si="345"/>
        <v>0</v>
      </c>
      <c r="CI143" s="29">
        <f t="shared" si="318"/>
        <v>0</v>
      </c>
      <c r="CJ143" s="29">
        <f t="shared" si="319"/>
        <v>0</v>
      </c>
      <c r="CK143" s="458">
        <f t="shared" si="320"/>
        <v>0</v>
      </c>
      <c r="CL143" s="29">
        <f t="shared" si="346"/>
        <v>0</v>
      </c>
      <c r="CM143" s="29">
        <f t="shared" si="321"/>
        <v>0</v>
      </c>
      <c r="CN143" s="458">
        <f t="shared" si="322"/>
        <v>0</v>
      </c>
      <c r="CO143" s="29">
        <f t="shared" si="347"/>
        <v>0</v>
      </c>
      <c r="CP143" s="29">
        <f t="shared" si="323"/>
        <v>0</v>
      </c>
      <c r="CQ143" s="458">
        <f t="shared" si="324"/>
        <v>0</v>
      </c>
      <c r="CR143" s="29">
        <f t="shared" si="348"/>
        <v>0</v>
      </c>
      <c r="CS143" s="29">
        <f t="shared" si="349"/>
        <v>0</v>
      </c>
      <c r="CT143" s="29">
        <f t="shared" si="350"/>
        <v>0</v>
      </c>
      <c r="CU143" s="29">
        <f t="shared" si="351"/>
        <v>0</v>
      </c>
      <c r="CV143" s="458">
        <f t="shared" si="352"/>
        <v>0</v>
      </c>
      <c r="CW143" s="29">
        <f t="shared" si="353"/>
        <v>0</v>
      </c>
      <c r="CX143" s="29">
        <f t="shared" si="354"/>
        <v>0</v>
      </c>
      <c r="CY143" s="458">
        <f t="shared" si="355"/>
        <v>0</v>
      </c>
      <c r="CZ143" s="29">
        <f t="shared" si="356"/>
        <v>0</v>
      </c>
      <c r="DA143" s="29">
        <f t="shared" si="357"/>
        <v>0</v>
      </c>
      <c r="DB143" s="458">
        <f t="shared" si="358"/>
        <v>0</v>
      </c>
      <c r="DC143" s="29">
        <f t="shared" si="359"/>
        <v>0</v>
      </c>
    </row>
    <row r="144" spans="1:107">
      <c r="A144">
        <f t="shared" si="325"/>
        <v>141</v>
      </c>
      <c r="B144" s="33">
        <f t="shared" si="288"/>
        <v>0</v>
      </c>
      <c r="C144" s="357"/>
      <c r="D144" s="40"/>
      <c r="E144" s="48"/>
      <c r="F144" s="1"/>
      <c r="G144" s="208"/>
      <c r="H144" s="184"/>
      <c r="I144" s="184"/>
      <c r="J144" s="306"/>
      <c r="K144" s="184"/>
      <c r="L144" s="184"/>
      <c r="M144" s="201"/>
      <c r="N144" s="184"/>
      <c r="O144" s="184"/>
      <c r="P144" s="358"/>
      <c r="Q144" s="343">
        <f t="shared" si="364"/>
        <v>0</v>
      </c>
      <c r="R144" s="333">
        <f t="shared" si="365"/>
        <v>0</v>
      </c>
      <c r="S144" s="344">
        <f t="shared" si="366"/>
        <v>0</v>
      </c>
      <c r="T144" s="348">
        <f t="shared" ref="T144:T169" si="367">IFERROR(I144/J144,)</f>
        <v>0</v>
      </c>
      <c r="U144" s="334">
        <f t="shared" ref="U144:U169" si="368">J144</f>
        <v>0</v>
      </c>
      <c r="V144" s="333">
        <f t="shared" ref="V144:V169" si="369">IFERROR(L144/M144,)</f>
        <v>0</v>
      </c>
      <c r="W144" s="334">
        <f t="shared" ref="W144:W169" si="370">M144</f>
        <v>0</v>
      </c>
      <c r="X144" s="333">
        <f t="shared" ref="X144:X169" si="371">IFERROR(O144/P144,)</f>
        <v>0</v>
      </c>
      <c r="Y144" s="403">
        <f t="shared" ref="Y144:Y169" si="372">P144</f>
        <v>0</v>
      </c>
      <c r="Z144" s="451">
        <f>IFERROR(VLOOKUP(C144,list!B$2:C$100,2,),)</f>
        <v>0</v>
      </c>
      <c r="AA144" s="451">
        <f>IFERROR(VLOOKUP(F144,list!G$1:H$60,2,),)</f>
        <v>0</v>
      </c>
      <c r="AB144" s="452">
        <f t="shared" si="326"/>
        <v>0</v>
      </c>
      <c r="AC144" s="453">
        <f t="shared" si="327"/>
        <v>0</v>
      </c>
      <c r="AD144" s="451">
        <f>IFERROR(VLOOKUP(AC144,list!I$2:J$12,2,),)</f>
        <v>0</v>
      </c>
      <c r="AE144" s="452">
        <f t="shared" si="328"/>
        <v>0</v>
      </c>
      <c r="AF144" s="451">
        <f t="shared" si="289"/>
        <v>0</v>
      </c>
      <c r="AG144" s="451">
        <f>IF(COUNTIF($C$4:C144,C144)&gt;1,0,1)</f>
        <v>1</v>
      </c>
      <c r="AH144" s="454">
        <f t="shared" si="360"/>
        <v>0</v>
      </c>
      <c r="AI144" s="451" t="str">
        <f t="shared" si="290"/>
        <v/>
      </c>
      <c r="AJ144" s="455" t="str">
        <f>IFERROR(VLOOKUP(AI144,list!A$1:B$100,2,),"")</f>
        <v/>
      </c>
      <c r="AK144" s="451">
        <f>IF(COUNTIF($AE$4:$AE144,$AE144)&gt;1,0,1)</f>
        <v>0</v>
      </c>
      <c r="AL144" s="451">
        <f t="shared" si="329"/>
        <v>0</v>
      </c>
      <c r="AM144" s="451" t="str">
        <f t="shared" si="291"/>
        <v/>
      </c>
      <c r="AN144" s="417">
        <f t="shared" si="330"/>
        <v>0</v>
      </c>
      <c r="AO144" s="420">
        <f t="shared" si="292"/>
        <v>0</v>
      </c>
      <c r="AP144" s="420">
        <f t="shared" si="293"/>
        <v>0</v>
      </c>
      <c r="AQ144" s="420">
        <f t="shared" si="294"/>
        <v>0</v>
      </c>
      <c r="AR144" s="420">
        <f t="shared" si="295"/>
        <v>0</v>
      </c>
      <c r="AS144" s="409">
        <f t="shared" si="296"/>
        <v>0</v>
      </c>
      <c r="AT144" s="422">
        <f t="shared" si="297"/>
        <v>0</v>
      </c>
      <c r="AU144" s="422">
        <f t="shared" si="298"/>
        <v>0</v>
      </c>
      <c r="AV144" s="409">
        <f t="shared" si="299"/>
        <v>0</v>
      </c>
      <c r="AW144" s="422">
        <f t="shared" si="300"/>
        <v>0</v>
      </c>
      <c r="AX144" s="422">
        <f t="shared" si="301"/>
        <v>0</v>
      </c>
      <c r="AY144" s="409">
        <f t="shared" si="302"/>
        <v>0</v>
      </c>
      <c r="AZ144" s="422">
        <f t="shared" si="331"/>
        <v>0</v>
      </c>
      <c r="BA144" s="422">
        <f t="shared" si="332"/>
        <v>0</v>
      </c>
      <c r="BB144" s="420">
        <f t="shared" si="361"/>
        <v>0</v>
      </c>
      <c r="BC144" s="413">
        <f t="shared" si="333"/>
        <v>0</v>
      </c>
      <c r="BD144" s="420">
        <f t="shared" si="362"/>
        <v>0</v>
      </c>
      <c r="BE144" s="409">
        <f t="shared" si="334"/>
        <v>0</v>
      </c>
      <c r="BF144" s="420">
        <f t="shared" si="363"/>
        <v>0</v>
      </c>
      <c r="BG144" s="409">
        <f t="shared" si="335"/>
        <v>0</v>
      </c>
      <c r="BH144" s="425" t="str">
        <f t="shared" si="303"/>
        <v/>
      </c>
      <c r="BI144" s="420">
        <f t="shared" si="336"/>
        <v>0</v>
      </c>
      <c r="BJ144" s="420">
        <f t="shared" si="337"/>
        <v>0</v>
      </c>
      <c r="BK144" s="420">
        <f t="shared" si="304"/>
        <v>0</v>
      </c>
      <c r="BL144" s="420">
        <f t="shared" si="305"/>
        <v>0</v>
      </c>
      <c r="BM144" s="413">
        <f t="shared" si="306"/>
        <v>0</v>
      </c>
      <c r="BN144" s="420">
        <f t="shared" si="307"/>
        <v>0</v>
      </c>
      <c r="BO144" s="420">
        <f t="shared" si="308"/>
        <v>0</v>
      </c>
      <c r="BP144" s="413">
        <f t="shared" si="309"/>
        <v>0</v>
      </c>
      <c r="BQ144" s="422">
        <f t="shared" si="310"/>
        <v>0</v>
      </c>
      <c r="BR144" s="422">
        <f t="shared" si="311"/>
        <v>0</v>
      </c>
      <c r="BS144" s="413">
        <f t="shared" si="312"/>
        <v>0</v>
      </c>
      <c r="BT144" s="420">
        <f t="shared" si="338"/>
        <v>0</v>
      </c>
      <c r="BU144" s="413">
        <f t="shared" si="339"/>
        <v>0</v>
      </c>
      <c r="BV144" s="420">
        <f t="shared" si="340"/>
        <v>0</v>
      </c>
      <c r="BW144" s="409">
        <f t="shared" si="341"/>
        <v>0</v>
      </c>
      <c r="BX144" s="420">
        <f t="shared" si="342"/>
        <v>0</v>
      </c>
      <c r="BY144" s="413">
        <f t="shared" si="343"/>
        <v>0</v>
      </c>
      <c r="BZ144" s="32" t="str">
        <f t="shared" si="248"/>
        <v/>
      </c>
      <c r="CA144">
        <f t="shared" si="344"/>
        <v>0</v>
      </c>
      <c r="CB144" s="32">
        <f t="shared" si="249"/>
        <v>0</v>
      </c>
      <c r="CC144">
        <f t="shared" si="313"/>
        <v>0</v>
      </c>
      <c r="CD144">
        <f t="shared" si="314"/>
        <v>0</v>
      </c>
      <c r="CE144">
        <f t="shared" si="315"/>
        <v>0</v>
      </c>
      <c r="CF144" s="29">
        <f t="shared" si="316"/>
        <v>0</v>
      </c>
      <c r="CG144" s="29">
        <f t="shared" si="317"/>
        <v>0</v>
      </c>
      <c r="CH144" s="29">
        <f t="shared" si="345"/>
        <v>0</v>
      </c>
      <c r="CI144" s="29">
        <f t="shared" si="318"/>
        <v>0</v>
      </c>
      <c r="CJ144" s="29">
        <f t="shared" si="319"/>
        <v>0</v>
      </c>
      <c r="CK144" s="458">
        <f t="shared" si="320"/>
        <v>0</v>
      </c>
      <c r="CL144" s="29">
        <f t="shared" si="346"/>
        <v>0</v>
      </c>
      <c r="CM144" s="29">
        <f t="shared" si="321"/>
        <v>0</v>
      </c>
      <c r="CN144" s="458">
        <f t="shared" si="322"/>
        <v>0</v>
      </c>
      <c r="CO144" s="29">
        <f t="shared" si="347"/>
        <v>0</v>
      </c>
      <c r="CP144" s="29">
        <f t="shared" si="323"/>
        <v>0</v>
      </c>
      <c r="CQ144" s="458">
        <f t="shared" si="324"/>
        <v>0</v>
      </c>
      <c r="CR144" s="29">
        <f t="shared" si="348"/>
        <v>0</v>
      </c>
      <c r="CS144" s="29">
        <f t="shared" si="349"/>
        <v>0</v>
      </c>
      <c r="CT144" s="29">
        <f t="shared" si="350"/>
        <v>0</v>
      </c>
      <c r="CU144" s="29">
        <f t="shared" si="351"/>
        <v>0</v>
      </c>
      <c r="CV144" s="458">
        <f t="shared" si="352"/>
        <v>0</v>
      </c>
      <c r="CW144" s="29">
        <f t="shared" si="353"/>
        <v>0</v>
      </c>
      <c r="CX144" s="29">
        <f t="shared" si="354"/>
        <v>0</v>
      </c>
      <c r="CY144" s="458">
        <f t="shared" si="355"/>
        <v>0</v>
      </c>
      <c r="CZ144" s="29">
        <f t="shared" si="356"/>
        <v>0</v>
      </c>
      <c r="DA144" s="29">
        <f t="shared" si="357"/>
        <v>0</v>
      </c>
      <c r="DB144" s="458">
        <f t="shared" si="358"/>
        <v>0</v>
      </c>
      <c r="DC144" s="29">
        <f t="shared" si="359"/>
        <v>0</v>
      </c>
    </row>
    <row r="145" spans="1:107">
      <c r="A145">
        <f t="shared" si="325"/>
        <v>142</v>
      </c>
      <c r="B145" s="33">
        <f t="shared" si="288"/>
        <v>0</v>
      </c>
      <c r="C145" s="357"/>
      <c r="D145" s="40"/>
      <c r="E145" s="48"/>
      <c r="F145" s="1"/>
      <c r="G145" s="208"/>
      <c r="H145" s="184"/>
      <c r="I145" s="184"/>
      <c r="J145" s="306"/>
      <c r="K145" s="184"/>
      <c r="L145" s="184"/>
      <c r="M145" s="201"/>
      <c r="N145" s="184"/>
      <c r="O145" s="184"/>
      <c r="P145" s="358"/>
      <c r="Q145" s="343">
        <f t="shared" si="364"/>
        <v>0</v>
      </c>
      <c r="R145" s="333">
        <f t="shared" si="365"/>
        <v>0</v>
      </c>
      <c r="S145" s="344">
        <f t="shared" si="366"/>
        <v>0</v>
      </c>
      <c r="T145" s="348">
        <f t="shared" si="367"/>
        <v>0</v>
      </c>
      <c r="U145" s="334">
        <f t="shared" si="368"/>
        <v>0</v>
      </c>
      <c r="V145" s="333">
        <f t="shared" si="369"/>
        <v>0</v>
      </c>
      <c r="W145" s="334">
        <f t="shared" si="370"/>
        <v>0</v>
      </c>
      <c r="X145" s="333">
        <f t="shared" si="371"/>
        <v>0</v>
      </c>
      <c r="Y145" s="403">
        <f t="shared" si="372"/>
        <v>0</v>
      </c>
      <c r="Z145" s="451">
        <f>IFERROR(VLOOKUP(C145,list!B$2:C$100,2,),)</f>
        <v>0</v>
      </c>
      <c r="AA145" s="451">
        <f>IFERROR(VLOOKUP(F145,list!G$1:H$60,2,),)</f>
        <v>0</v>
      </c>
      <c r="AB145" s="452">
        <f t="shared" si="326"/>
        <v>0</v>
      </c>
      <c r="AC145" s="453">
        <f t="shared" si="327"/>
        <v>0</v>
      </c>
      <c r="AD145" s="451">
        <f>IFERROR(VLOOKUP(AC145,list!I$2:J$12,2,),)</f>
        <v>0</v>
      </c>
      <c r="AE145" s="452">
        <f t="shared" si="328"/>
        <v>0</v>
      </c>
      <c r="AF145" s="451">
        <f t="shared" si="289"/>
        <v>0</v>
      </c>
      <c r="AG145" s="451">
        <f>IF(COUNTIF($C$4:C145,C145)&gt;1,0,1)</f>
        <v>1</v>
      </c>
      <c r="AH145" s="454">
        <f t="shared" si="360"/>
        <v>0</v>
      </c>
      <c r="AI145" s="451" t="str">
        <f t="shared" si="290"/>
        <v/>
      </c>
      <c r="AJ145" s="455" t="str">
        <f>IFERROR(VLOOKUP(AI145,list!A$1:B$100,2,),"")</f>
        <v/>
      </c>
      <c r="AK145" s="451">
        <f>IF(COUNTIF($AE$4:$AE145,$AE145)&gt;1,0,1)</f>
        <v>0</v>
      </c>
      <c r="AL145" s="451">
        <f t="shared" si="329"/>
        <v>0</v>
      </c>
      <c r="AM145" s="451" t="str">
        <f t="shared" si="291"/>
        <v/>
      </c>
      <c r="AN145" s="417">
        <f t="shared" si="330"/>
        <v>0</v>
      </c>
      <c r="AO145" s="420">
        <f t="shared" si="292"/>
        <v>0</v>
      </c>
      <c r="AP145" s="420">
        <f t="shared" si="293"/>
        <v>0</v>
      </c>
      <c r="AQ145" s="420">
        <f t="shared" si="294"/>
        <v>0</v>
      </c>
      <c r="AR145" s="420">
        <f t="shared" si="295"/>
        <v>0</v>
      </c>
      <c r="AS145" s="409">
        <f t="shared" si="296"/>
        <v>0</v>
      </c>
      <c r="AT145" s="422">
        <f t="shared" si="297"/>
        <v>0</v>
      </c>
      <c r="AU145" s="422">
        <f t="shared" si="298"/>
        <v>0</v>
      </c>
      <c r="AV145" s="409">
        <f t="shared" si="299"/>
        <v>0</v>
      </c>
      <c r="AW145" s="422">
        <f t="shared" si="300"/>
        <v>0</v>
      </c>
      <c r="AX145" s="422">
        <f t="shared" si="301"/>
        <v>0</v>
      </c>
      <c r="AY145" s="409">
        <f t="shared" si="302"/>
        <v>0</v>
      </c>
      <c r="AZ145" s="422">
        <f t="shared" si="331"/>
        <v>0</v>
      </c>
      <c r="BA145" s="422">
        <f t="shared" si="332"/>
        <v>0</v>
      </c>
      <c r="BB145" s="420">
        <f t="shared" si="361"/>
        <v>0</v>
      </c>
      <c r="BC145" s="413">
        <f t="shared" si="333"/>
        <v>0</v>
      </c>
      <c r="BD145" s="420">
        <f t="shared" si="362"/>
        <v>0</v>
      </c>
      <c r="BE145" s="409">
        <f t="shared" si="334"/>
        <v>0</v>
      </c>
      <c r="BF145" s="420">
        <f t="shared" si="363"/>
        <v>0</v>
      </c>
      <c r="BG145" s="409">
        <f t="shared" si="335"/>
        <v>0</v>
      </c>
      <c r="BH145" s="425" t="str">
        <f t="shared" si="303"/>
        <v/>
      </c>
      <c r="BI145" s="420">
        <f t="shared" si="336"/>
        <v>0</v>
      </c>
      <c r="BJ145" s="420">
        <f t="shared" si="337"/>
        <v>0</v>
      </c>
      <c r="BK145" s="420">
        <f t="shared" si="304"/>
        <v>0</v>
      </c>
      <c r="BL145" s="420">
        <f t="shared" si="305"/>
        <v>0</v>
      </c>
      <c r="BM145" s="413">
        <f t="shared" si="306"/>
        <v>0</v>
      </c>
      <c r="BN145" s="420">
        <f t="shared" si="307"/>
        <v>0</v>
      </c>
      <c r="BO145" s="420">
        <f t="shared" si="308"/>
        <v>0</v>
      </c>
      <c r="BP145" s="413">
        <f t="shared" si="309"/>
        <v>0</v>
      </c>
      <c r="BQ145" s="422">
        <f t="shared" si="310"/>
        <v>0</v>
      </c>
      <c r="BR145" s="422">
        <f t="shared" si="311"/>
        <v>0</v>
      </c>
      <c r="BS145" s="413">
        <f t="shared" si="312"/>
        <v>0</v>
      </c>
      <c r="BT145" s="420">
        <f t="shared" si="338"/>
        <v>0</v>
      </c>
      <c r="BU145" s="413">
        <f t="shared" si="339"/>
        <v>0</v>
      </c>
      <c r="BV145" s="420">
        <f t="shared" si="340"/>
        <v>0</v>
      </c>
      <c r="BW145" s="409">
        <f t="shared" si="341"/>
        <v>0</v>
      </c>
      <c r="BX145" s="420">
        <f t="shared" si="342"/>
        <v>0</v>
      </c>
      <c r="BY145" s="413">
        <f t="shared" si="343"/>
        <v>0</v>
      </c>
      <c r="BZ145" s="32" t="str">
        <f t="shared" si="248"/>
        <v/>
      </c>
      <c r="CA145">
        <f t="shared" si="344"/>
        <v>0</v>
      </c>
      <c r="CB145" s="32">
        <f t="shared" si="249"/>
        <v>0</v>
      </c>
      <c r="CC145">
        <f t="shared" si="313"/>
        <v>0</v>
      </c>
      <c r="CD145">
        <f t="shared" si="314"/>
        <v>0</v>
      </c>
      <c r="CE145">
        <f t="shared" si="315"/>
        <v>0</v>
      </c>
      <c r="CF145" s="29">
        <f t="shared" si="316"/>
        <v>0</v>
      </c>
      <c r="CG145" s="29">
        <f t="shared" si="317"/>
        <v>0</v>
      </c>
      <c r="CH145" s="29">
        <f t="shared" si="345"/>
        <v>0</v>
      </c>
      <c r="CI145" s="29">
        <f t="shared" si="318"/>
        <v>0</v>
      </c>
      <c r="CJ145" s="29">
        <f t="shared" si="319"/>
        <v>0</v>
      </c>
      <c r="CK145" s="458">
        <f t="shared" si="320"/>
        <v>0</v>
      </c>
      <c r="CL145" s="29">
        <f t="shared" si="346"/>
        <v>0</v>
      </c>
      <c r="CM145" s="29">
        <f t="shared" si="321"/>
        <v>0</v>
      </c>
      <c r="CN145" s="458">
        <f t="shared" si="322"/>
        <v>0</v>
      </c>
      <c r="CO145" s="29">
        <f t="shared" si="347"/>
        <v>0</v>
      </c>
      <c r="CP145" s="29">
        <f t="shared" si="323"/>
        <v>0</v>
      </c>
      <c r="CQ145" s="458">
        <f t="shared" si="324"/>
        <v>0</v>
      </c>
      <c r="CR145" s="29">
        <f t="shared" si="348"/>
        <v>0</v>
      </c>
      <c r="CS145" s="29">
        <f t="shared" si="349"/>
        <v>0</v>
      </c>
      <c r="CT145" s="29">
        <f t="shared" si="350"/>
        <v>0</v>
      </c>
      <c r="CU145" s="29">
        <f t="shared" si="351"/>
        <v>0</v>
      </c>
      <c r="CV145" s="458">
        <f t="shared" si="352"/>
        <v>0</v>
      </c>
      <c r="CW145" s="29">
        <f t="shared" si="353"/>
        <v>0</v>
      </c>
      <c r="CX145" s="29">
        <f t="shared" si="354"/>
        <v>0</v>
      </c>
      <c r="CY145" s="458">
        <f t="shared" si="355"/>
        <v>0</v>
      </c>
      <c r="CZ145" s="29">
        <f t="shared" si="356"/>
        <v>0</v>
      </c>
      <c r="DA145" s="29">
        <f t="shared" si="357"/>
        <v>0</v>
      </c>
      <c r="DB145" s="458">
        <f t="shared" si="358"/>
        <v>0</v>
      </c>
      <c r="DC145" s="29">
        <f t="shared" si="359"/>
        <v>0</v>
      </c>
    </row>
    <row r="146" spans="1:107">
      <c r="A146">
        <f t="shared" si="325"/>
        <v>143</v>
      </c>
      <c r="B146" s="33">
        <f t="shared" ref="B146:B177" si="373">IFERROR(VALUE(Z146&amp;AE146&amp;AA146),)</f>
        <v>0</v>
      </c>
      <c r="C146" s="357"/>
      <c r="D146" s="40"/>
      <c r="E146" s="48"/>
      <c r="F146" s="1"/>
      <c r="G146" s="208"/>
      <c r="H146" s="184"/>
      <c r="I146" s="184"/>
      <c r="J146" s="306"/>
      <c r="K146" s="184"/>
      <c r="L146" s="184"/>
      <c r="M146" s="201"/>
      <c r="N146" s="184"/>
      <c r="O146" s="184"/>
      <c r="P146" s="358"/>
      <c r="Q146" s="343">
        <f t="shared" si="364"/>
        <v>0</v>
      </c>
      <c r="R146" s="333">
        <f t="shared" si="365"/>
        <v>0</v>
      </c>
      <c r="S146" s="344">
        <f t="shared" si="366"/>
        <v>0</v>
      </c>
      <c r="T146" s="348">
        <f t="shared" si="367"/>
        <v>0</v>
      </c>
      <c r="U146" s="334">
        <f t="shared" si="368"/>
        <v>0</v>
      </c>
      <c r="V146" s="333">
        <f t="shared" si="369"/>
        <v>0</v>
      </c>
      <c r="W146" s="334">
        <f t="shared" si="370"/>
        <v>0</v>
      </c>
      <c r="X146" s="333">
        <f t="shared" si="371"/>
        <v>0</v>
      </c>
      <c r="Y146" s="403">
        <f t="shared" si="372"/>
        <v>0</v>
      </c>
      <c r="Z146" s="451">
        <f>IFERROR(VLOOKUP(C146,list!B$2:C$100,2,),)</f>
        <v>0</v>
      </c>
      <c r="AA146" s="451">
        <f>IFERROR(VLOOKUP(F146,list!G$1:H$60,2,),)</f>
        <v>0</v>
      </c>
      <c r="AB146" s="452">
        <f t="shared" si="326"/>
        <v>0</v>
      </c>
      <c r="AC146" s="453">
        <f t="shared" si="327"/>
        <v>0</v>
      </c>
      <c r="AD146" s="451">
        <f>IFERROR(VLOOKUP(AC146,list!I$2:J$12,2,),)</f>
        <v>0</v>
      </c>
      <c r="AE146" s="452">
        <f t="shared" si="328"/>
        <v>0</v>
      </c>
      <c r="AF146" s="451">
        <f t="shared" si="289"/>
        <v>0</v>
      </c>
      <c r="AG146" s="451">
        <f>IF(COUNTIF($C$4:C146,C146)&gt;1,0,1)</f>
        <v>1</v>
      </c>
      <c r="AH146" s="454">
        <f t="shared" si="360"/>
        <v>0</v>
      </c>
      <c r="AI146" s="451" t="str">
        <f t="shared" si="290"/>
        <v/>
      </c>
      <c r="AJ146" s="455" t="str">
        <f>IFERROR(VLOOKUP(AI146,list!A$1:B$100,2,),"")</f>
        <v/>
      </c>
      <c r="AK146" s="451">
        <f>IF(COUNTIF($AE$4:$AE146,$AE146)&gt;1,0,1)</f>
        <v>0</v>
      </c>
      <c r="AL146" s="451">
        <f t="shared" si="329"/>
        <v>0</v>
      </c>
      <c r="AM146" s="451" t="str">
        <f t="shared" si="291"/>
        <v/>
      </c>
      <c r="AN146" s="417">
        <f t="shared" si="330"/>
        <v>0</v>
      </c>
      <c r="AO146" s="420">
        <f t="shared" si="292"/>
        <v>0</v>
      </c>
      <c r="AP146" s="420">
        <f t="shared" si="293"/>
        <v>0</v>
      </c>
      <c r="AQ146" s="420">
        <f t="shared" si="294"/>
        <v>0</v>
      </c>
      <c r="AR146" s="420">
        <f t="shared" si="295"/>
        <v>0</v>
      </c>
      <c r="AS146" s="409">
        <f t="shared" si="296"/>
        <v>0</v>
      </c>
      <c r="AT146" s="422">
        <f t="shared" si="297"/>
        <v>0</v>
      </c>
      <c r="AU146" s="422">
        <f t="shared" si="298"/>
        <v>0</v>
      </c>
      <c r="AV146" s="409">
        <f t="shared" si="299"/>
        <v>0</v>
      </c>
      <c r="AW146" s="422">
        <f t="shared" si="300"/>
        <v>0</v>
      </c>
      <c r="AX146" s="422">
        <f t="shared" si="301"/>
        <v>0</v>
      </c>
      <c r="AY146" s="409">
        <f t="shared" si="302"/>
        <v>0</v>
      </c>
      <c r="AZ146" s="422">
        <f t="shared" si="331"/>
        <v>0</v>
      </c>
      <c r="BA146" s="422">
        <f t="shared" si="332"/>
        <v>0</v>
      </c>
      <c r="BB146" s="420">
        <f t="shared" si="361"/>
        <v>0</v>
      </c>
      <c r="BC146" s="413">
        <f t="shared" si="333"/>
        <v>0</v>
      </c>
      <c r="BD146" s="420">
        <f t="shared" si="362"/>
        <v>0</v>
      </c>
      <c r="BE146" s="409">
        <f t="shared" si="334"/>
        <v>0</v>
      </c>
      <c r="BF146" s="420">
        <f t="shared" si="363"/>
        <v>0</v>
      </c>
      <c r="BG146" s="409">
        <f t="shared" si="335"/>
        <v>0</v>
      </c>
      <c r="BH146" s="425" t="str">
        <f t="shared" si="303"/>
        <v/>
      </c>
      <c r="BI146" s="420">
        <f t="shared" si="336"/>
        <v>0</v>
      </c>
      <c r="BJ146" s="420">
        <f t="shared" si="337"/>
        <v>0</v>
      </c>
      <c r="BK146" s="420">
        <f t="shared" si="304"/>
        <v>0</v>
      </c>
      <c r="BL146" s="420">
        <f t="shared" si="305"/>
        <v>0</v>
      </c>
      <c r="BM146" s="413">
        <f t="shared" si="306"/>
        <v>0</v>
      </c>
      <c r="BN146" s="420">
        <f t="shared" si="307"/>
        <v>0</v>
      </c>
      <c r="BO146" s="420">
        <f t="shared" si="308"/>
        <v>0</v>
      </c>
      <c r="BP146" s="413">
        <f t="shared" si="309"/>
        <v>0</v>
      </c>
      <c r="BQ146" s="422">
        <f t="shared" si="310"/>
        <v>0</v>
      </c>
      <c r="BR146" s="422">
        <f t="shared" si="311"/>
        <v>0</v>
      </c>
      <c r="BS146" s="413">
        <f t="shared" si="312"/>
        <v>0</v>
      </c>
      <c r="BT146" s="420">
        <f t="shared" si="338"/>
        <v>0</v>
      </c>
      <c r="BU146" s="413">
        <f t="shared" si="339"/>
        <v>0</v>
      </c>
      <c r="BV146" s="420">
        <f t="shared" si="340"/>
        <v>0</v>
      </c>
      <c r="BW146" s="409">
        <f t="shared" si="341"/>
        <v>0</v>
      </c>
      <c r="BX146" s="420">
        <f t="shared" si="342"/>
        <v>0</v>
      </c>
      <c r="BY146" s="413">
        <f t="shared" si="343"/>
        <v>0</v>
      </c>
      <c r="BZ146" s="32" t="str">
        <f t="shared" si="248"/>
        <v/>
      </c>
      <c r="CA146">
        <f t="shared" si="344"/>
        <v>0</v>
      </c>
      <c r="CB146" s="32">
        <f t="shared" si="249"/>
        <v>0</v>
      </c>
      <c r="CC146">
        <f t="shared" si="313"/>
        <v>0</v>
      </c>
      <c r="CD146">
        <f t="shared" si="314"/>
        <v>0</v>
      </c>
      <c r="CE146">
        <f t="shared" si="315"/>
        <v>0</v>
      </c>
      <c r="CF146" s="29">
        <f t="shared" si="316"/>
        <v>0</v>
      </c>
      <c r="CG146" s="29">
        <f t="shared" si="317"/>
        <v>0</v>
      </c>
      <c r="CH146" s="29">
        <f t="shared" si="345"/>
        <v>0</v>
      </c>
      <c r="CI146" s="29">
        <f t="shared" si="318"/>
        <v>0</v>
      </c>
      <c r="CJ146" s="29">
        <f t="shared" si="319"/>
        <v>0</v>
      </c>
      <c r="CK146" s="458">
        <f t="shared" si="320"/>
        <v>0</v>
      </c>
      <c r="CL146" s="29">
        <f t="shared" si="346"/>
        <v>0</v>
      </c>
      <c r="CM146" s="29">
        <f t="shared" si="321"/>
        <v>0</v>
      </c>
      <c r="CN146" s="458">
        <f t="shared" si="322"/>
        <v>0</v>
      </c>
      <c r="CO146" s="29">
        <f t="shared" si="347"/>
        <v>0</v>
      </c>
      <c r="CP146" s="29">
        <f t="shared" si="323"/>
        <v>0</v>
      </c>
      <c r="CQ146" s="458">
        <f t="shared" si="324"/>
        <v>0</v>
      </c>
      <c r="CR146" s="29">
        <f t="shared" si="348"/>
        <v>0</v>
      </c>
      <c r="CS146" s="29">
        <f t="shared" si="349"/>
        <v>0</v>
      </c>
      <c r="CT146" s="29">
        <f t="shared" si="350"/>
        <v>0</v>
      </c>
      <c r="CU146" s="29">
        <f t="shared" si="351"/>
        <v>0</v>
      </c>
      <c r="CV146" s="458">
        <f t="shared" si="352"/>
        <v>0</v>
      </c>
      <c r="CW146" s="29">
        <f t="shared" si="353"/>
        <v>0</v>
      </c>
      <c r="CX146" s="29">
        <f t="shared" si="354"/>
        <v>0</v>
      </c>
      <c r="CY146" s="458">
        <f t="shared" si="355"/>
        <v>0</v>
      </c>
      <c r="CZ146" s="29">
        <f t="shared" si="356"/>
        <v>0</v>
      </c>
      <c r="DA146" s="29">
        <f t="shared" si="357"/>
        <v>0</v>
      </c>
      <c r="DB146" s="458">
        <f t="shared" si="358"/>
        <v>0</v>
      </c>
      <c r="DC146" s="29">
        <f t="shared" si="359"/>
        <v>0</v>
      </c>
    </row>
    <row r="147" spans="1:107">
      <c r="A147">
        <f t="shared" si="325"/>
        <v>144</v>
      </c>
      <c r="B147" s="33">
        <f t="shared" si="373"/>
        <v>0</v>
      </c>
      <c r="C147" s="357"/>
      <c r="D147" s="40"/>
      <c r="E147" s="48"/>
      <c r="F147" s="1"/>
      <c r="G147" s="208"/>
      <c r="H147" s="184"/>
      <c r="I147" s="184"/>
      <c r="J147" s="306"/>
      <c r="K147" s="184"/>
      <c r="L147" s="184"/>
      <c r="M147" s="201"/>
      <c r="N147" s="184"/>
      <c r="O147" s="184"/>
      <c r="P147" s="358"/>
      <c r="Q147" s="343">
        <f t="shared" si="364"/>
        <v>0</v>
      </c>
      <c r="R147" s="333">
        <f t="shared" si="365"/>
        <v>0</v>
      </c>
      <c r="S147" s="344">
        <f t="shared" si="366"/>
        <v>0</v>
      </c>
      <c r="T147" s="348">
        <f t="shared" si="367"/>
        <v>0</v>
      </c>
      <c r="U147" s="334">
        <f t="shared" si="368"/>
        <v>0</v>
      </c>
      <c r="V147" s="333">
        <f t="shared" si="369"/>
        <v>0</v>
      </c>
      <c r="W147" s="334">
        <f t="shared" si="370"/>
        <v>0</v>
      </c>
      <c r="X147" s="333">
        <f t="shared" si="371"/>
        <v>0</v>
      </c>
      <c r="Y147" s="403">
        <f t="shared" si="372"/>
        <v>0</v>
      </c>
      <c r="Z147" s="451">
        <f>IFERROR(VLOOKUP(C147,list!B$2:C$100,2,),)</f>
        <v>0</v>
      </c>
      <c r="AA147" s="451">
        <f>IFERROR(VLOOKUP(F147,list!G$1:H$60,2,),)</f>
        <v>0</v>
      </c>
      <c r="AB147" s="452">
        <f t="shared" si="326"/>
        <v>0</v>
      </c>
      <c r="AC147" s="453">
        <f t="shared" si="327"/>
        <v>0</v>
      </c>
      <c r="AD147" s="451">
        <f>IFERROR(VLOOKUP(AC147,list!I$2:J$12,2,),)</f>
        <v>0</v>
      </c>
      <c r="AE147" s="452">
        <f t="shared" si="328"/>
        <v>0</v>
      </c>
      <c r="AF147" s="451">
        <f t="shared" si="289"/>
        <v>0</v>
      </c>
      <c r="AG147" s="451">
        <f>IF(COUNTIF($C$4:C147,C147)&gt;1,0,1)</f>
        <v>1</v>
      </c>
      <c r="AH147" s="454">
        <f t="shared" si="360"/>
        <v>0</v>
      </c>
      <c r="AI147" s="451" t="str">
        <f t="shared" si="290"/>
        <v/>
      </c>
      <c r="AJ147" s="455" t="str">
        <f>IFERROR(VLOOKUP(AI147,list!A$1:B$100,2,),"")</f>
        <v/>
      </c>
      <c r="AK147" s="451">
        <f>IF(COUNTIF($AE$4:$AE147,$AE147)&gt;1,0,1)</f>
        <v>0</v>
      </c>
      <c r="AL147" s="451">
        <f t="shared" si="329"/>
        <v>0</v>
      </c>
      <c r="AM147" s="451" t="str">
        <f t="shared" si="291"/>
        <v/>
      </c>
      <c r="AN147" s="417">
        <f t="shared" si="330"/>
        <v>0</v>
      </c>
      <c r="AO147" s="420">
        <f t="shared" si="292"/>
        <v>0</v>
      </c>
      <c r="AP147" s="420">
        <f t="shared" si="293"/>
        <v>0</v>
      </c>
      <c r="AQ147" s="420">
        <f t="shared" si="294"/>
        <v>0</v>
      </c>
      <c r="AR147" s="420">
        <f t="shared" si="295"/>
        <v>0</v>
      </c>
      <c r="AS147" s="409">
        <f t="shared" si="296"/>
        <v>0</v>
      </c>
      <c r="AT147" s="422">
        <f t="shared" si="297"/>
        <v>0</v>
      </c>
      <c r="AU147" s="422">
        <f t="shared" si="298"/>
        <v>0</v>
      </c>
      <c r="AV147" s="409">
        <f t="shared" si="299"/>
        <v>0</v>
      </c>
      <c r="AW147" s="422">
        <f t="shared" si="300"/>
        <v>0</v>
      </c>
      <c r="AX147" s="422">
        <f t="shared" si="301"/>
        <v>0</v>
      </c>
      <c r="AY147" s="409">
        <f t="shared" si="302"/>
        <v>0</v>
      </c>
      <c r="AZ147" s="422">
        <f t="shared" si="331"/>
        <v>0</v>
      </c>
      <c r="BA147" s="422">
        <f t="shared" si="332"/>
        <v>0</v>
      </c>
      <c r="BB147" s="420">
        <f t="shared" si="361"/>
        <v>0</v>
      </c>
      <c r="BC147" s="413">
        <f t="shared" si="333"/>
        <v>0</v>
      </c>
      <c r="BD147" s="420">
        <f t="shared" si="362"/>
        <v>0</v>
      </c>
      <c r="BE147" s="409">
        <f t="shared" si="334"/>
        <v>0</v>
      </c>
      <c r="BF147" s="420">
        <f t="shared" si="363"/>
        <v>0</v>
      </c>
      <c r="BG147" s="409">
        <f t="shared" si="335"/>
        <v>0</v>
      </c>
      <c r="BH147" s="425" t="str">
        <f t="shared" si="303"/>
        <v/>
      </c>
      <c r="BI147" s="420">
        <f t="shared" si="336"/>
        <v>0</v>
      </c>
      <c r="BJ147" s="420">
        <f t="shared" si="337"/>
        <v>0</v>
      </c>
      <c r="BK147" s="420">
        <f t="shared" si="304"/>
        <v>0</v>
      </c>
      <c r="BL147" s="420">
        <f t="shared" si="305"/>
        <v>0</v>
      </c>
      <c r="BM147" s="413">
        <f t="shared" si="306"/>
        <v>0</v>
      </c>
      <c r="BN147" s="420">
        <f t="shared" si="307"/>
        <v>0</v>
      </c>
      <c r="BO147" s="420">
        <f t="shared" si="308"/>
        <v>0</v>
      </c>
      <c r="BP147" s="413">
        <f t="shared" si="309"/>
        <v>0</v>
      </c>
      <c r="BQ147" s="422">
        <f t="shared" si="310"/>
        <v>0</v>
      </c>
      <c r="BR147" s="422">
        <f t="shared" si="311"/>
        <v>0</v>
      </c>
      <c r="BS147" s="413">
        <f t="shared" si="312"/>
        <v>0</v>
      </c>
      <c r="BT147" s="420">
        <f t="shared" si="338"/>
        <v>0</v>
      </c>
      <c r="BU147" s="413">
        <f t="shared" si="339"/>
        <v>0</v>
      </c>
      <c r="BV147" s="420">
        <f t="shared" si="340"/>
        <v>0</v>
      </c>
      <c r="BW147" s="409">
        <f t="shared" si="341"/>
        <v>0</v>
      </c>
      <c r="BX147" s="420">
        <f t="shared" si="342"/>
        <v>0</v>
      </c>
      <c r="BY147" s="413">
        <f t="shared" si="343"/>
        <v>0</v>
      </c>
      <c r="BZ147" s="32" t="str">
        <f t="shared" si="248"/>
        <v/>
      </c>
      <c r="CA147">
        <f t="shared" si="344"/>
        <v>0</v>
      </c>
      <c r="CB147" s="32">
        <f t="shared" si="249"/>
        <v>0</v>
      </c>
      <c r="CC147">
        <f t="shared" si="313"/>
        <v>0</v>
      </c>
      <c r="CD147">
        <f t="shared" si="314"/>
        <v>0</v>
      </c>
      <c r="CE147">
        <f t="shared" si="315"/>
        <v>0</v>
      </c>
      <c r="CF147" s="29">
        <f t="shared" si="316"/>
        <v>0</v>
      </c>
      <c r="CG147" s="29">
        <f t="shared" si="317"/>
        <v>0</v>
      </c>
      <c r="CH147" s="29">
        <f t="shared" si="345"/>
        <v>0</v>
      </c>
      <c r="CI147" s="29">
        <f t="shared" si="318"/>
        <v>0</v>
      </c>
      <c r="CJ147" s="29">
        <f t="shared" si="319"/>
        <v>0</v>
      </c>
      <c r="CK147" s="458">
        <f t="shared" si="320"/>
        <v>0</v>
      </c>
      <c r="CL147" s="29">
        <f t="shared" si="346"/>
        <v>0</v>
      </c>
      <c r="CM147" s="29">
        <f t="shared" si="321"/>
        <v>0</v>
      </c>
      <c r="CN147" s="458">
        <f t="shared" si="322"/>
        <v>0</v>
      </c>
      <c r="CO147" s="29">
        <f t="shared" si="347"/>
        <v>0</v>
      </c>
      <c r="CP147" s="29">
        <f t="shared" si="323"/>
        <v>0</v>
      </c>
      <c r="CQ147" s="458">
        <f t="shared" si="324"/>
        <v>0</v>
      </c>
      <c r="CR147" s="29">
        <f t="shared" si="348"/>
        <v>0</v>
      </c>
      <c r="CS147" s="29">
        <f t="shared" si="349"/>
        <v>0</v>
      </c>
      <c r="CT147" s="29">
        <f t="shared" si="350"/>
        <v>0</v>
      </c>
      <c r="CU147" s="29">
        <f t="shared" si="351"/>
        <v>0</v>
      </c>
      <c r="CV147" s="458">
        <f t="shared" si="352"/>
        <v>0</v>
      </c>
      <c r="CW147" s="29">
        <f t="shared" si="353"/>
        <v>0</v>
      </c>
      <c r="CX147" s="29">
        <f t="shared" si="354"/>
        <v>0</v>
      </c>
      <c r="CY147" s="458">
        <f t="shared" si="355"/>
        <v>0</v>
      </c>
      <c r="CZ147" s="29">
        <f t="shared" si="356"/>
        <v>0</v>
      </c>
      <c r="DA147" s="29">
        <f t="shared" si="357"/>
        <v>0</v>
      </c>
      <c r="DB147" s="458">
        <f t="shared" si="358"/>
        <v>0</v>
      </c>
      <c r="DC147" s="29">
        <f t="shared" si="359"/>
        <v>0</v>
      </c>
    </row>
    <row r="148" spans="1:107">
      <c r="A148">
        <f t="shared" si="325"/>
        <v>145</v>
      </c>
      <c r="B148" s="33">
        <f t="shared" si="373"/>
        <v>0</v>
      </c>
      <c r="C148" s="357"/>
      <c r="D148" s="40"/>
      <c r="E148" s="48"/>
      <c r="F148" s="1"/>
      <c r="G148" s="208"/>
      <c r="H148" s="184"/>
      <c r="I148" s="184"/>
      <c r="J148" s="306"/>
      <c r="K148" s="184"/>
      <c r="L148" s="184"/>
      <c r="M148" s="201"/>
      <c r="N148" s="184"/>
      <c r="O148" s="184"/>
      <c r="P148" s="358"/>
      <c r="Q148" s="343">
        <f t="shared" si="364"/>
        <v>0</v>
      </c>
      <c r="R148" s="333">
        <f t="shared" si="365"/>
        <v>0</v>
      </c>
      <c r="S148" s="344">
        <f t="shared" si="366"/>
        <v>0</v>
      </c>
      <c r="T148" s="348">
        <f t="shared" si="367"/>
        <v>0</v>
      </c>
      <c r="U148" s="334">
        <f t="shared" si="368"/>
        <v>0</v>
      </c>
      <c r="V148" s="333">
        <f t="shared" si="369"/>
        <v>0</v>
      </c>
      <c r="W148" s="334">
        <f t="shared" si="370"/>
        <v>0</v>
      </c>
      <c r="X148" s="333">
        <f t="shared" si="371"/>
        <v>0</v>
      </c>
      <c r="Y148" s="403">
        <f t="shared" si="372"/>
        <v>0</v>
      </c>
      <c r="Z148" s="451">
        <f>IFERROR(VLOOKUP(C148,list!B$2:C$100,2,),)</f>
        <v>0</v>
      </c>
      <c r="AA148" s="451">
        <f>IFERROR(VLOOKUP(F148,list!G$1:H$60,2,),)</f>
        <v>0</v>
      </c>
      <c r="AB148" s="452">
        <f t="shared" si="326"/>
        <v>0</v>
      </c>
      <c r="AC148" s="453">
        <f t="shared" si="327"/>
        <v>0</v>
      </c>
      <c r="AD148" s="451">
        <f>IFERROR(VLOOKUP(AC148,list!I$2:J$12,2,),)</f>
        <v>0</v>
      </c>
      <c r="AE148" s="452">
        <f t="shared" si="328"/>
        <v>0</v>
      </c>
      <c r="AF148" s="451">
        <f t="shared" si="289"/>
        <v>0</v>
      </c>
      <c r="AG148" s="451">
        <f>IF(COUNTIF($C$4:C148,C148)&gt;1,0,1)</f>
        <v>1</v>
      </c>
      <c r="AH148" s="454">
        <f t="shared" si="360"/>
        <v>0</v>
      </c>
      <c r="AI148" s="451" t="str">
        <f t="shared" si="290"/>
        <v/>
      </c>
      <c r="AJ148" s="455" t="str">
        <f>IFERROR(VLOOKUP(AI148,list!A$1:B$100,2,),"")</f>
        <v/>
      </c>
      <c r="AK148" s="451">
        <f>IF(COUNTIF($AE$4:$AE148,$AE148)&gt;1,0,1)</f>
        <v>0</v>
      </c>
      <c r="AL148" s="451">
        <f t="shared" si="329"/>
        <v>0</v>
      </c>
      <c r="AM148" s="451" t="str">
        <f t="shared" si="291"/>
        <v/>
      </c>
      <c r="AN148" s="417">
        <f t="shared" si="330"/>
        <v>0</v>
      </c>
      <c r="AO148" s="420">
        <f t="shared" si="292"/>
        <v>0</v>
      </c>
      <c r="AP148" s="420">
        <f t="shared" si="293"/>
        <v>0</v>
      </c>
      <c r="AQ148" s="420">
        <f t="shared" si="294"/>
        <v>0</v>
      </c>
      <c r="AR148" s="420">
        <f t="shared" si="295"/>
        <v>0</v>
      </c>
      <c r="AS148" s="409">
        <f t="shared" si="296"/>
        <v>0</v>
      </c>
      <c r="AT148" s="422">
        <f t="shared" si="297"/>
        <v>0</v>
      </c>
      <c r="AU148" s="422">
        <f t="shared" si="298"/>
        <v>0</v>
      </c>
      <c r="AV148" s="409">
        <f t="shared" si="299"/>
        <v>0</v>
      </c>
      <c r="AW148" s="422">
        <f t="shared" si="300"/>
        <v>0</v>
      </c>
      <c r="AX148" s="422">
        <f t="shared" si="301"/>
        <v>0</v>
      </c>
      <c r="AY148" s="409">
        <f t="shared" si="302"/>
        <v>0</v>
      </c>
      <c r="AZ148" s="422">
        <f t="shared" si="331"/>
        <v>0</v>
      </c>
      <c r="BA148" s="422">
        <f t="shared" si="332"/>
        <v>0</v>
      </c>
      <c r="BB148" s="420">
        <f t="shared" si="361"/>
        <v>0</v>
      </c>
      <c r="BC148" s="413">
        <f t="shared" si="333"/>
        <v>0</v>
      </c>
      <c r="BD148" s="420">
        <f t="shared" si="362"/>
        <v>0</v>
      </c>
      <c r="BE148" s="409">
        <f t="shared" si="334"/>
        <v>0</v>
      </c>
      <c r="BF148" s="420">
        <f t="shared" si="363"/>
        <v>0</v>
      </c>
      <c r="BG148" s="409">
        <f t="shared" si="335"/>
        <v>0</v>
      </c>
      <c r="BH148" s="425" t="str">
        <f t="shared" si="303"/>
        <v/>
      </c>
      <c r="BI148" s="420">
        <f t="shared" si="336"/>
        <v>0</v>
      </c>
      <c r="BJ148" s="420">
        <f t="shared" si="337"/>
        <v>0</v>
      </c>
      <c r="BK148" s="420">
        <f t="shared" si="304"/>
        <v>0</v>
      </c>
      <c r="BL148" s="420">
        <f t="shared" si="305"/>
        <v>0</v>
      </c>
      <c r="BM148" s="413">
        <f t="shared" si="306"/>
        <v>0</v>
      </c>
      <c r="BN148" s="420">
        <f t="shared" si="307"/>
        <v>0</v>
      </c>
      <c r="BO148" s="420">
        <f t="shared" si="308"/>
        <v>0</v>
      </c>
      <c r="BP148" s="413">
        <f t="shared" si="309"/>
        <v>0</v>
      </c>
      <c r="BQ148" s="422">
        <f t="shared" si="310"/>
        <v>0</v>
      </c>
      <c r="BR148" s="422">
        <f t="shared" si="311"/>
        <v>0</v>
      </c>
      <c r="BS148" s="413">
        <f t="shared" si="312"/>
        <v>0</v>
      </c>
      <c r="BT148" s="420">
        <f t="shared" si="338"/>
        <v>0</v>
      </c>
      <c r="BU148" s="413">
        <f t="shared" si="339"/>
        <v>0</v>
      </c>
      <c r="BV148" s="420">
        <f t="shared" si="340"/>
        <v>0</v>
      </c>
      <c r="BW148" s="409">
        <f t="shared" si="341"/>
        <v>0</v>
      </c>
      <c r="BX148" s="420">
        <f t="shared" si="342"/>
        <v>0</v>
      </c>
      <c r="BY148" s="413">
        <f t="shared" si="343"/>
        <v>0</v>
      </c>
      <c r="BZ148" s="32" t="str">
        <f t="shared" si="248"/>
        <v/>
      </c>
      <c r="CA148">
        <f t="shared" si="344"/>
        <v>0</v>
      </c>
      <c r="CB148" s="32">
        <f t="shared" si="249"/>
        <v>0</v>
      </c>
      <c r="CC148">
        <f t="shared" si="313"/>
        <v>0</v>
      </c>
      <c r="CD148">
        <f t="shared" si="314"/>
        <v>0</v>
      </c>
      <c r="CE148">
        <f t="shared" si="315"/>
        <v>0</v>
      </c>
      <c r="CF148" s="29">
        <f t="shared" si="316"/>
        <v>0</v>
      </c>
      <c r="CG148" s="29">
        <f t="shared" si="317"/>
        <v>0</v>
      </c>
      <c r="CH148" s="29">
        <f t="shared" si="345"/>
        <v>0</v>
      </c>
      <c r="CI148" s="29">
        <f t="shared" si="318"/>
        <v>0</v>
      </c>
      <c r="CJ148" s="29">
        <f t="shared" si="319"/>
        <v>0</v>
      </c>
      <c r="CK148" s="458">
        <f t="shared" si="320"/>
        <v>0</v>
      </c>
      <c r="CL148" s="29">
        <f t="shared" si="346"/>
        <v>0</v>
      </c>
      <c r="CM148" s="29">
        <f t="shared" si="321"/>
        <v>0</v>
      </c>
      <c r="CN148" s="458">
        <f t="shared" si="322"/>
        <v>0</v>
      </c>
      <c r="CO148" s="29">
        <f t="shared" si="347"/>
        <v>0</v>
      </c>
      <c r="CP148" s="29">
        <f t="shared" si="323"/>
        <v>0</v>
      </c>
      <c r="CQ148" s="458">
        <f t="shared" si="324"/>
        <v>0</v>
      </c>
      <c r="CR148" s="29">
        <f t="shared" si="348"/>
        <v>0</v>
      </c>
      <c r="CS148" s="29">
        <f t="shared" si="349"/>
        <v>0</v>
      </c>
      <c r="CT148" s="29">
        <f t="shared" si="350"/>
        <v>0</v>
      </c>
      <c r="CU148" s="29">
        <f t="shared" si="351"/>
        <v>0</v>
      </c>
      <c r="CV148" s="458">
        <f t="shared" si="352"/>
        <v>0</v>
      </c>
      <c r="CW148" s="29">
        <f t="shared" si="353"/>
        <v>0</v>
      </c>
      <c r="CX148" s="29">
        <f t="shared" si="354"/>
        <v>0</v>
      </c>
      <c r="CY148" s="458">
        <f t="shared" si="355"/>
        <v>0</v>
      </c>
      <c r="CZ148" s="29">
        <f t="shared" si="356"/>
        <v>0</v>
      </c>
      <c r="DA148" s="29">
        <f t="shared" si="357"/>
        <v>0</v>
      </c>
      <c r="DB148" s="458">
        <f t="shared" si="358"/>
        <v>0</v>
      </c>
      <c r="DC148" s="29">
        <f t="shared" si="359"/>
        <v>0</v>
      </c>
    </row>
    <row r="149" spans="1:107">
      <c r="A149">
        <f t="shared" si="325"/>
        <v>146</v>
      </c>
      <c r="B149" s="33">
        <f t="shared" si="373"/>
        <v>0</v>
      </c>
      <c r="C149" s="357"/>
      <c r="D149" s="40"/>
      <c r="E149" s="48"/>
      <c r="F149" s="1"/>
      <c r="G149" s="208"/>
      <c r="H149" s="184"/>
      <c r="I149" s="184"/>
      <c r="J149" s="306"/>
      <c r="K149" s="184"/>
      <c r="L149" s="184"/>
      <c r="M149" s="201"/>
      <c r="N149" s="184"/>
      <c r="O149" s="184"/>
      <c r="P149" s="358"/>
      <c r="Q149" s="343">
        <f t="shared" si="364"/>
        <v>0</v>
      </c>
      <c r="R149" s="333">
        <f t="shared" si="365"/>
        <v>0</v>
      </c>
      <c r="S149" s="344">
        <f t="shared" si="366"/>
        <v>0</v>
      </c>
      <c r="T149" s="348">
        <f t="shared" si="367"/>
        <v>0</v>
      </c>
      <c r="U149" s="334">
        <f t="shared" si="368"/>
        <v>0</v>
      </c>
      <c r="V149" s="333">
        <f t="shared" si="369"/>
        <v>0</v>
      </c>
      <c r="W149" s="334">
        <f t="shared" si="370"/>
        <v>0</v>
      </c>
      <c r="X149" s="333">
        <f t="shared" si="371"/>
        <v>0</v>
      </c>
      <c r="Y149" s="403">
        <f t="shared" si="372"/>
        <v>0</v>
      </c>
      <c r="Z149" s="451">
        <f>IFERROR(VLOOKUP(C149,list!B$2:C$100,2,),)</f>
        <v>0</v>
      </c>
      <c r="AA149" s="451">
        <f>IFERROR(VLOOKUP(F149,list!G$1:H$60,2,),)</f>
        <v>0</v>
      </c>
      <c r="AB149" s="452">
        <f t="shared" si="326"/>
        <v>0</v>
      </c>
      <c r="AC149" s="453">
        <f t="shared" si="327"/>
        <v>0</v>
      </c>
      <c r="AD149" s="451">
        <f>IFERROR(VLOOKUP(AC149,list!I$2:J$12,2,),)</f>
        <v>0</v>
      </c>
      <c r="AE149" s="452">
        <f t="shared" si="328"/>
        <v>0</v>
      </c>
      <c r="AF149" s="451">
        <f t="shared" si="289"/>
        <v>0</v>
      </c>
      <c r="AG149" s="451">
        <f>IF(COUNTIF($C$4:C149,C149)&gt;1,0,1)</f>
        <v>1</v>
      </c>
      <c r="AH149" s="454">
        <f t="shared" si="360"/>
        <v>0</v>
      </c>
      <c r="AI149" s="451" t="str">
        <f t="shared" si="290"/>
        <v/>
      </c>
      <c r="AJ149" s="455" t="str">
        <f>IFERROR(VLOOKUP(AI149,list!A$1:B$100,2,),"")</f>
        <v/>
      </c>
      <c r="AK149" s="451">
        <f>IF(COUNTIF($AE$4:$AE149,$AE149)&gt;1,0,1)</f>
        <v>0</v>
      </c>
      <c r="AL149" s="451">
        <f t="shared" si="329"/>
        <v>0</v>
      </c>
      <c r="AM149" s="451" t="str">
        <f t="shared" si="291"/>
        <v/>
      </c>
      <c r="AN149" s="417">
        <f t="shared" si="330"/>
        <v>0</v>
      </c>
      <c r="AO149" s="420">
        <f t="shared" si="292"/>
        <v>0</v>
      </c>
      <c r="AP149" s="420">
        <f t="shared" si="293"/>
        <v>0</v>
      </c>
      <c r="AQ149" s="420">
        <f t="shared" si="294"/>
        <v>0</v>
      </c>
      <c r="AR149" s="420">
        <f t="shared" si="295"/>
        <v>0</v>
      </c>
      <c r="AS149" s="409">
        <f t="shared" si="296"/>
        <v>0</v>
      </c>
      <c r="AT149" s="422">
        <f t="shared" si="297"/>
        <v>0</v>
      </c>
      <c r="AU149" s="422">
        <f t="shared" si="298"/>
        <v>0</v>
      </c>
      <c r="AV149" s="409">
        <f t="shared" si="299"/>
        <v>0</v>
      </c>
      <c r="AW149" s="422">
        <f t="shared" si="300"/>
        <v>0</v>
      </c>
      <c r="AX149" s="422">
        <f t="shared" si="301"/>
        <v>0</v>
      </c>
      <c r="AY149" s="409">
        <f t="shared" si="302"/>
        <v>0</v>
      </c>
      <c r="AZ149" s="422">
        <f t="shared" si="331"/>
        <v>0</v>
      </c>
      <c r="BA149" s="422">
        <f t="shared" si="332"/>
        <v>0</v>
      </c>
      <c r="BB149" s="420">
        <f t="shared" si="361"/>
        <v>0</v>
      </c>
      <c r="BC149" s="413">
        <f t="shared" si="333"/>
        <v>0</v>
      </c>
      <c r="BD149" s="420">
        <f t="shared" si="362"/>
        <v>0</v>
      </c>
      <c r="BE149" s="409">
        <f t="shared" si="334"/>
        <v>0</v>
      </c>
      <c r="BF149" s="420">
        <f t="shared" si="363"/>
        <v>0</v>
      </c>
      <c r="BG149" s="409">
        <f t="shared" si="335"/>
        <v>0</v>
      </c>
      <c r="BH149" s="425" t="str">
        <f t="shared" si="303"/>
        <v/>
      </c>
      <c r="BI149" s="420">
        <f t="shared" si="336"/>
        <v>0</v>
      </c>
      <c r="BJ149" s="420">
        <f t="shared" si="337"/>
        <v>0</v>
      </c>
      <c r="BK149" s="420">
        <f t="shared" si="304"/>
        <v>0</v>
      </c>
      <c r="BL149" s="420">
        <f t="shared" si="305"/>
        <v>0</v>
      </c>
      <c r="BM149" s="413">
        <f t="shared" si="306"/>
        <v>0</v>
      </c>
      <c r="BN149" s="420">
        <f t="shared" si="307"/>
        <v>0</v>
      </c>
      <c r="BO149" s="420">
        <f t="shared" si="308"/>
        <v>0</v>
      </c>
      <c r="BP149" s="413">
        <f t="shared" si="309"/>
        <v>0</v>
      </c>
      <c r="BQ149" s="422">
        <f t="shared" si="310"/>
        <v>0</v>
      </c>
      <c r="BR149" s="422">
        <f t="shared" si="311"/>
        <v>0</v>
      </c>
      <c r="BS149" s="413">
        <f t="shared" si="312"/>
        <v>0</v>
      </c>
      <c r="BT149" s="420">
        <f t="shared" si="338"/>
        <v>0</v>
      </c>
      <c r="BU149" s="413">
        <f t="shared" si="339"/>
        <v>0</v>
      </c>
      <c r="BV149" s="420">
        <f t="shared" si="340"/>
        <v>0</v>
      </c>
      <c r="BW149" s="409">
        <f t="shared" si="341"/>
        <v>0</v>
      </c>
      <c r="BX149" s="420">
        <f t="shared" si="342"/>
        <v>0</v>
      </c>
      <c r="BY149" s="413">
        <f t="shared" si="343"/>
        <v>0</v>
      </c>
      <c r="BZ149" s="32" t="str">
        <f t="shared" si="248"/>
        <v/>
      </c>
      <c r="CA149">
        <f t="shared" si="344"/>
        <v>0</v>
      </c>
      <c r="CB149" s="32">
        <f t="shared" si="249"/>
        <v>0</v>
      </c>
      <c r="CC149">
        <f t="shared" si="313"/>
        <v>0</v>
      </c>
      <c r="CD149">
        <f t="shared" si="314"/>
        <v>0</v>
      </c>
      <c r="CE149">
        <f t="shared" si="315"/>
        <v>0</v>
      </c>
      <c r="CF149" s="29">
        <f t="shared" si="316"/>
        <v>0</v>
      </c>
      <c r="CG149" s="29">
        <f t="shared" si="317"/>
        <v>0</v>
      </c>
      <c r="CH149" s="29">
        <f t="shared" si="345"/>
        <v>0</v>
      </c>
      <c r="CI149" s="29">
        <f t="shared" si="318"/>
        <v>0</v>
      </c>
      <c r="CJ149" s="29">
        <f t="shared" si="319"/>
        <v>0</v>
      </c>
      <c r="CK149" s="458">
        <f t="shared" si="320"/>
        <v>0</v>
      </c>
      <c r="CL149" s="29">
        <f t="shared" si="346"/>
        <v>0</v>
      </c>
      <c r="CM149" s="29">
        <f t="shared" si="321"/>
        <v>0</v>
      </c>
      <c r="CN149" s="458">
        <f t="shared" si="322"/>
        <v>0</v>
      </c>
      <c r="CO149" s="29">
        <f t="shared" si="347"/>
        <v>0</v>
      </c>
      <c r="CP149" s="29">
        <f t="shared" si="323"/>
        <v>0</v>
      </c>
      <c r="CQ149" s="458">
        <f t="shared" si="324"/>
        <v>0</v>
      </c>
      <c r="CR149" s="29">
        <f t="shared" si="348"/>
        <v>0</v>
      </c>
      <c r="CS149" s="29">
        <f t="shared" si="349"/>
        <v>0</v>
      </c>
      <c r="CT149" s="29">
        <f t="shared" si="350"/>
        <v>0</v>
      </c>
      <c r="CU149" s="29">
        <f t="shared" si="351"/>
        <v>0</v>
      </c>
      <c r="CV149" s="458">
        <f t="shared" si="352"/>
        <v>0</v>
      </c>
      <c r="CW149" s="29">
        <f t="shared" si="353"/>
        <v>0</v>
      </c>
      <c r="CX149" s="29">
        <f t="shared" si="354"/>
        <v>0</v>
      </c>
      <c r="CY149" s="458">
        <f t="shared" si="355"/>
        <v>0</v>
      </c>
      <c r="CZ149" s="29">
        <f t="shared" si="356"/>
        <v>0</v>
      </c>
      <c r="DA149" s="29">
        <f t="shared" si="357"/>
        <v>0</v>
      </c>
      <c r="DB149" s="458">
        <f t="shared" si="358"/>
        <v>0</v>
      </c>
      <c r="DC149" s="29">
        <f t="shared" si="359"/>
        <v>0</v>
      </c>
    </row>
    <row r="150" spans="1:107">
      <c r="A150">
        <f t="shared" si="325"/>
        <v>147</v>
      </c>
      <c r="B150" s="33">
        <f t="shared" si="373"/>
        <v>0</v>
      </c>
      <c r="C150" s="357"/>
      <c r="D150" s="40"/>
      <c r="E150" s="48"/>
      <c r="F150" s="1"/>
      <c r="G150" s="208"/>
      <c r="H150" s="184"/>
      <c r="I150" s="184"/>
      <c r="J150" s="306"/>
      <c r="K150" s="184"/>
      <c r="L150" s="184"/>
      <c r="M150" s="201"/>
      <c r="N150" s="184"/>
      <c r="O150" s="184"/>
      <c r="P150" s="358"/>
      <c r="Q150" s="343">
        <f t="shared" si="364"/>
        <v>0</v>
      </c>
      <c r="R150" s="333">
        <f t="shared" si="365"/>
        <v>0</v>
      </c>
      <c r="S150" s="344">
        <f t="shared" si="366"/>
        <v>0</v>
      </c>
      <c r="T150" s="348">
        <f t="shared" si="367"/>
        <v>0</v>
      </c>
      <c r="U150" s="334">
        <f t="shared" si="368"/>
        <v>0</v>
      </c>
      <c r="V150" s="333">
        <f t="shared" si="369"/>
        <v>0</v>
      </c>
      <c r="W150" s="334">
        <f t="shared" si="370"/>
        <v>0</v>
      </c>
      <c r="X150" s="333">
        <f t="shared" si="371"/>
        <v>0</v>
      </c>
      <c r="Y150" s="403">
        <f t="shared" si="372"/>
        <v>0</v>
      </c>
      <c r="Z150" s="451">
        <f>IFERROR(VLOOKUP(C150,list!B$2:C$100,2,),)</f>
        <v>0</v>
      </c>
      <c r="AA150" s="451">
        <f>IFERROR(VLOOKUP(F150,list!G$1:H$60,2,),)</f>
        <v>0</v>
      </c>
      <c r="AB150" s="452">
        <f t="shared" si="326"/>
        <v>0</v>
      </c>
      <c r="AC150" s="453">
        <f t="shared" si="327"/>
        <v>0</v>
      </c>
      <c r="AD150" s="451">
        <f>IFERROR(VLOOKUP(AC150,list!I$2:J$12,2,),)</f>
        <v>0</v>
      </c>
      <c r="AE150" s="452">
        <f t="shared" si="328"/>
        <v>0</v>
      </c>
      <c r="AF150" s="451">
        <f t="shared" si="289"/>
        <v>0</v>
      </c>
      <c r="AG150" s="451">
        <f>IF(COUNTIF($C$4:C150,C150)&gt;1,0,1)</f>
        <v>1</v>
      </c>
      <c r="AH150" s="454">
        <f t="shared" si="360"/>
        <v>0</v>
      </c>
      <c r="AI150" s="451" t="str">
        <f t="shared" si="290"/>
        <v/>
      </c>
      <c r="AJ150" s="455" t="str">
        <f>IFERROR(VLOOKUP(AI150,list!A$1:B$100,2,),"")</f>
        <v/>
      </c>
      <c r="AK150" s="451">
        <f>IF(COUNTIF($AE$4:$AE150,$AE150)&gt;1,0,1)</f>
        <v>0</v>
      </c>
      <c r="AL150" s="451">
        <f t="shared" si="329"/>
        <v>0</v>
      </c>
      <c r="AM150" s="451" t="str">
        <f t="shared" si="291"/>
        <v/>
      </c>
      <c r="AN150" s="417">
        <f t="shared" si="330"/>
        <v>0</v>
      </c>
      <c r="AO150" s="420">
        <f t="shared" si="292"/>
        <v>0</v>
      </c>
      <c r="AP150" s="420">
        <f t="shared" si="293"/>
        <v>0</v>
      </c>
      <c r="AQ150" s="420">
        <f t="shared" si="294"/>
        <v>0</v>
      </c>
      <c r="AR150" s="420">
        <f t="shared" si="295"/>
        <v>0</v>
      </c>
      <c r="AS150" s="409">
        <f t="shared" si="296"/>
        <v>0</v>
      </c>
      <c r="AT150" s="422">
        <f t="shared" si="297"/>
        <v>0</v>
      </c>
      <c r="AU150" s="422">
        <f t="shared" si="298"/>
        <v>0</v>
      </c>
      <c r="AV150" s="409">
        <f t="shared" si="299"/>
        <v>0</v>
      </c>
      <c r="AW150" s="422">
        <f t="shared" si="300"/>
        <v>0</v>
      </c>
      <c r="AX150" s="422">
        <f t="shared" si="301"/>
        <v>0</v>
      </c>
      <c r="AY150" s="409">
        <f t="shared" si="302"/>
        <v>0</v>
      </c>
      <c r="AZ150" s="422">
        <f t="shared" si="331"/>
        <v>0</v>
      </c>
      <c r="BA150" s="422">
        <f t="shared" si="332"/>
        <v>0</v>
      </c>
      <c r="BB150" s="420">
        <f t="shared" si="361"/>
        <v>0</v>
      </c>
      <c r="BC150" s="413">
        <f t="shared" si="333"/>
        <v>0</v>
      </c>
      <c r="BD150" s="420">
        <f t="shared" si="362"/>
        <v>0</v>
      </c>
      <c r="BE150" s="409">
        <f t="shared" si="334"/>
        <v>0</v>
      </c>
      <c r="BF150" s="420">
        <f t="shared" si="363"/>
        <v>0</v>
      </c>
      <c r="BG150" s="409">
        <f t="shared" si="335"/>
        <v>0</v>
      </c>
      <c r="BH150" s="425" t="str">
        <f t="shared" si="303"/>
        <v/>
      </c>
      <c r="BI150" s="420">
        <f t="shared" si="336"/>
        <v>0</v>
      </c>
      <c r="BJ150" s="420">
        <f t="shared" si="337"/>
        <v>0</v>
      </c>
      <c r="BK150" s="420">
        <f t="shared" si="304"/>
        <v>0</v>
      </c>
      <c r="BL150" s="420">
        <f t="shared" si="305"/>
        <v>0</v>
      </c>
      <c r="BM150" s="413">
        <f t="shared" si="306"/>
        <v>0</v>
      </c>
      <c r="BN150" s="420">
        <f t="shared" si="307"/>
        <v>0</v>
      </c>
      <c r="BO150" s="420">
        <f t="shared" si="308"/>
        <v>0</v>
      </c>
      <c r="BP150" s="413">
        <f t="shared" si="309"/>
        <v>0</v>
      </c>
      <c r="BQ150" s="422">
        <f t="shared" si="310"/>
        <v>0</v>
      </c>
      <c r="BR150" s="422">
        <f t="shared" si="311"/>
        <v>0</v>
      </c>
      <c r="BS150" s="413">
        <f t="shared" si="312"/>
        <v>0</v>
      </c>
      <c r="BT150" s="420">
        <f t="shared" si="338"/>
        <v>0</v>
      </c>
      <c r="BU150" s="413">
        <f t="shared" si="339"/>
        <v>0</v>
      </c>
      <c r="BV150" s="420">
        <f t="shared" si="340"/>
        <v>0</v>
      </c>
      <c r="BW150" s="409">
        <f t="shared" si="341"/>
        <v>0</v>
      </c>
      <c r="BX150" s="420">
        <f t="shared" si="342"/>
        <v>0</v>
      </c>
      <c r="BY150" s="413">
        <f t="shared" si="343"/>
        <v>0</v>
      </c>
      <c r="BZ150" s="32" t="str">
        <f t="shared" si="248"/>
        <v/>
      </c>
      <c r="CA150">
        <f t="shared" si="344"/>
        <v>0</v>
      </c>
      <c r="CB150" s="32">
        <f t="shared" si="249"/>
        <v>0</v>
      </c>
      <c r="CC150">
        <f t="shared" si="313"/>
        <v>0</v>
      </c>
      <c r="CD150">
        <f t="shared" si="314"/>
        <v>0</v>
      </c>
      <c r="CE150">
        <f t="shared" si="315"/>
        <v>0</v>
      </c>
      <c r="CF150" s="29">
        <f t="shared" si="316"/>
        <v>0</v>
      </c>
      <c r="CG150" s="29">
        <f t="shared" si="317"/>
        <v>0</v>
      </c>
      <c r="CH150" s="29">
        <f t="shared" si="345"/>
        <v>0</v>
      </c>
      <c r="CI150" s="29">
        <f t="shared" si="318"/>
        <v>0</v>
      </c>
      <c r="CJ150" s="29">
        <f t="shared" si="319"/>
        <v>0</v>
      </c>
      <c r="CK150" s="458">
        <f t="shared" si="320"/>
        <v>0</v>
      </c>
      <c r="CL150" s="29">
        <f t="shared" si="346"/>
        <v>0</v>
      </c>
      <c r="CM150" s="29">
        <f t="shared" si="321"/>
        <v>0</v>
      </c>
      <c r="CN150" s="458">
        <f t="shared" si="322"/>
        <v>0</v>
      </c>
      <c r="CO150" s="29">
        <f t="shared" si="347"/>
        <v>0</v>
      </c>
      <c r="CP150" s="29">
        <f t="shared" si="323"/>
        <v>0</v>
      </c>
      <c r="CQ150" s="458">
        <f t="shared" si="324"/>
        <v>0</v>
      </c>
      <c r="CR150" s="29">
        <f t="shared" si="348"/>
        <v>0</v>
      </c>
      <c r="CS150" s="29">
        <f t="shared" si="349"/>
        <v>0</v>
      </c>
      <c r="CT150" s="29">
        <f t="shared" si="350"/>
        <v>0</v>
      </c>
      <c r="CU150" s="29">
        <f t="shared" si="351"/>
        <v>0</v>
      </c>
      <c r="CV150" s="458">
        <f t="shared" si="352"/>
        <v>0</v>
      </c>
      <c r="CW150" s="29">
        <f t="shared" si="353"/>
        <v>0</v>
      </c>
      <c r="CX150" s="29">
        <f t="shared" si="354"/>
        <v>0</v>
      </c>
      <c r="CY150" s="458">
        <f t="shared" si="355"/>
        <v>0</v>
      </c>
      <c r="CZ150" s="29">
        <f t="shared" si="356"/>
        <v>0</v>
      </c>
      <c r="DA150" s="29">
        <f t="shared" si="357"/>
        <v>0</v>
      </c>
      <c r="DB150" s="458">
        <f t="shared" si="358"/>
        <v>0</v>
      </c>
      <c r="DC150" s="29">
        <f t="shared" si="359"/>
        <v>0</v>
      </c>
    </row>
    <row r="151" spans="1:107">
      <c r="A151">
        <f t="shared" si="325"/>
        <v>148</v>
      </c>
      <c r="B151" s="33">
        <f t="shared" si="373"/>
        <v>0</v>
      </c>
      <c r="C151" s="357"/>
      <c r="D151" s="40"/>
      <c r="E151" s="48"/>
      <c r="F151" s="1"/>
      <c r="G151" s="208"/>
      <c r="H151" s="184"/>
      <c r="I151" s="184"/>
      <c r="J151" s="306"/>
      <c r="K151" s="184"/>
      <c r="L151" s="184"/>
      <c r="M151" s="201"/>
      <c r="N151" s="184"/>
      <c r="O151" s="184"/>
      <c r="P151" s="358"/>
      <c r="Q151" s="343">
        <f t="shared" si="364"/>
        <v>0</v>
      </c>
      <c r="R151" s="333">
        <f t="shared" si="365"/>
        <v>0</v>
      </c>
      <c r="S151" s="344">
        <f t="shared" si="366"/>
        <v>0</v>
      </c>
      <c r="T151" s="348">
        <f t="shared" si="367"/>
        <v>0</v>
      </c>
      <c r="U151" s="334">
        <f t="shared" si="368"/>
        <v>0</v>
      </c>
      <c r="V151" s="333">
        <f t="shared" si="369"/>
        <v>0</v>
      </c>
      <c r="W151" s="334">
        <f t="shared" si="370"/>
        <v>0</v>
      </c>
      <c r="X151" s="333">
        <f t="shared" si="371"/>
        <v>0</v>
      </c>
      <c r="Y151" s="403">
        <f t="shared" si="372"/>
        <v>0</v>
      </c>
      <c r="Z151" s="451">
        <f>IFERROR(VLOOKUP(C151,list!B$2:C$100,2,),)</f>
        <v>0</v>
      </c>
      <c r="AA151" s="451">
        <f>IFERROR(VLOOKUP(F151,list!G$1:H$60,2,),)</f>
        <v>0</v>
      </c>
      <c r="AB151" s="452">
        <f t="shared" si="326"/>
        <v>0</v>
      </c>
      <c r="AC151" s="453">
        <f t="shared" si="327"/>
        <v>0</v>
      </c>
      <c r="AD151" s="451">
        <f>IFERROR(VLOOKUP(AC151,list!I$2:J$12,2,),)</f>
        <v>0</v>
      </c>
      <c r="AE151" s="452">
        <f t="shared" si="328"/>
        <v>0</v>
      </c>
      <c r="AF151" s="451">
        <f t="shared" si="289"/>
        <v>0</v>
      </c>
      <c r="AG151" s="451">
        <f>IF(COUNTIF($C$4:C151,C151)&gt;1,0,1)</f>
        <v>1</v>
      </c>
      <c r="AH151" s="454">
        <f t="shared" si="360"/>
        <v>0</v>
      </c>
      <c r="AI151" s="451" t="str">
        <f t="shared" si="290"/>
        <v/>
      </c>
      <c r="AJ151" s="455" t="str">
        <f>IFERROR(VLOOKUP(AI151,list!A$1:B$100,2,),"")</f>
        <v/>
      </c>
      <c r="AK151" s="451">
        <f>IF(COUNTIF($AE$4:$AE151,$AE151)&gt;1,0,1)</f>
        <v>0</v>
      </c>
      <c r="AL151" s="451">
        <f t="shared" si="329"/>
        <v>0</v>
      </c>
      <c r="AM151" s="451" t="str">
        <f t="shared" si="291"/>
        <v/>
      </c>
      <c r="AN151" s="417">
        <f t="shared" si="330"/>
        <v>0</v>
      </c>
      <c r="AO151" s="420">
        <f t="shared" si="292"/>
        <v>0</v>
      </c>
      <c r="AP151" s="420">
        <f t="shared" si="293"/>
        <v>0</v>
      </c>
      <c r="AQ151" s="420">
        <f t="shared" si="294"/>
        <v>0</v>
      </c>
      <c r="AR151" s="420">
        <f t="shared" si="295"/>
        <v>0</v>
      </c>
      <c r="AS151" s="409">
        <f t="shared" si="296"/>
        <v>0</v>
      </c>
      <c r="AT151" s="422">
        <f t="shared" si="297"/>
        <v>0</v>
      </c>
      <c r="AU151" s="422">
        <f t="shared" si="298"/>
        <v>0</v>
      </c>
      <c r="AV151" s="409">
        <f t="shared" si="299"/>
        <v>0</v>
      </c>
      <c r="AW151" s="422">
        <f t="shared" si="300"/>
        <v>0</v>
      </c>
      <c r="AX151" s="422">
        <f t="shared" si="301"/>
        <v>0</v>
      </c>
      <c r="AY151" s="409">
        <f t="shared" si="302"/>
        <v>0</v>
      </c>
      <c r="AZ151" s="422">
        <f t="shared" si="331"/>
        <v>0</v>
      </c>
      <c r="BA151" s="422">
        <f t="shared" si="332"/>
        <v>0</v>
      </c>
      <c r="BB151" s="420">
        <f t="shared" si="361"/>
        <v>0</v>
      </c>
      <c r="BC151" s="413">
        <f t="shared" si="333"/>
        <v>0</v>
      </c>
      <c r="BD151" s="420">
        <f t="shared" si="362"/>
        <v>0</v>
      </c>
      <c r="BE151" s="409">
        <f t="shared" si="334"/>
        <v>0</v>
      </c>
      <c r="BF151" s="420">
        <f t="shared" si="363"/>
        <v>0</v>
      </c>
      <c r="BG151" s="409">
        <f t="shared" si="335"/>
        <v>0</v>
      </c>
      <c r="BH151" s="425" t="str">
        <f t="shared" si="303"/>
        <v/>
      </c>
      <c r="BI151" s="420">
        <f t="shared" si="336"/>
        <v>0</v>
      </c>
      <c r="BJ151" s="420">
        <f t="shared" si="337"/>
        <v>0</v>
      </c>
      <c r="BK151" s="420">
        <f t="shared" si="304"/>
        <v>0</v>
      </c>
      <c r="BL151" s="420">
        <f t="shared" si="305"/>
        <v>0</v>
      </c>
      <c r="BM151" s="413">
        <f t="shared" si="306"/>
        <v>0</v>
      </c>
      <c r="BN151" s="420">
        <f t="shared" si="307"/>
        <v>0</v>
      </c>
      <c r="BO151" s="420">
        <f t="shared" si="308"/>
        <v>0</v>
      </c>
      <c r="BP151" s="413">
        <f t="shared" si="309"/>
        <v>0</v>
      </c>
      <c r="BQ151" s="422">
        <f t="shared" si="310"/>
        <v>0</v>
      </c>
      <c r="BR151" s="422">
        <f t="shared" si="311"/>
        <v>0</v>
      </c>
      <c r="BS151" s="413">
        <f t="shared" si="312"/>
        <v>0</v>
      </c>
      <c r="BT151" s="420">
        <f t="shared" si="338"/>
        <v>0</v>
      </c>
      <c r="BU151" s="413">
        <f t="shared" si="339"/>
        <v>0</v>
      </c>
      <c r="BV151" s="420">
        <f t="shared" si="340"/>
        <v>0</v>
      </c>
      <c r="BW151" s="409">
        <f t="shared" si="341"/>
        <v>0</v>
      </c>
      <c r="BX151" s="420">
        <f t="shared" si="342"/>
        <v>0</v>
      </c>
      <c r="BY151" s="413">
        <f t="shared" si="343"/>
        <v>0</v>
      </c>
      <c r="BZ151" s="32" t="str">
        <f t="shared" si="248"/>
        <v/>
      </c>
      <c r="CA151">
        <f t="shared" si="344"/>
        <v>0</v>
      </c>
      <c r="CB151" s="32">
        <f t="shared" si="249"/>
        <v>0</v>
      </c>
      <c r="CC151">
        <f t="shared" si="313"/>
        <v>0</v>
      </c>
      <c r="CD151">
        <f t="shared" si="314"/>
        <v>0</v>
      </c>
      <c r="CE151">
        <f t="shared" si="315"/>
        <v>0</v>
      </c>
      <c r="CF151" s="29">
        <f t="shared" si="316"/>
        <v>0</v>
      </c>
      <c r="CG151" s="29">
        <f t="shared" si="317"/>
        <v>0</v>
      </c>
      <c r="CH151" s="29">
        <f t="shared" si="345"/>
        <v>0</v>
      </c>
      <c r="CI151" s="29">
        <f t="shared" si="318"/>
        <v>0</v>
      </c>
      <c r="CJ151" s="29">
        <f t="shared" si="319"/>
        <v>0</v>
      </c>
      <c r="CK151" s="458">
        <f t="shared" si="320"/>
        <v>0</v>
      </c>
      <c r="CL151" s="29">
        <f t="shared" si="346"/>
        <v>0</v>
      </c>
      <c r="CM151" s="29">
        <f t="shared" si="321"/>
        <v>0</v>
      </c>
      <c r="CN151" s="458">
        <f t="shared" si="322"/>
        <v>0</v>
      </c>
      <c r="CO151" s="29">
        <f t="shared" si="347"/>
        <v>0</v>
      </c>
      <c r="CP151" s="29">
        <f t="shared" si="323"/>
        <v>0</v>
      </c>
      <c r="CQ151" s="458">
        <f t="shared" si="324"/>
        <v>0</v>
      </c>
      <c r="CR151" s="29">
        <f t="shared" si="348"/>
        <v>0</v>
      </c>
      <c r="CS151" s="29">
        <f t="shared" si="349"/>
        <v>0</v>
      </c>
      <c r="CT151" s="29">
        <f t="shared" si="350"/>
        <v>0</v>
      </c>
      <c r="CU151" s="29">
        <f t="shared" si="351"/>
        <v>0</v>
      </c>
      <c r="CV151" s="458">
        <f t="shared" si="352"/>
        <v>0</v>
      </c>
      <c r="CW151" s="29">
        <f t="shared" si="353"/>
        <v>0</v>
      </c>
      <c r="CX151" s="29">
        <f t="shared" si="354"/>
        <v>0</v>
      </c>
      <c r="CY151" s="458">
        <f t="shared" si="355"/>
        <v>0</v>
      </c>
      <c r="CZ151" s="29">
        <f t="shared" si="356"/>
        <v>0</v>
      </c>
      <c r="DA151" s="29">
        <f t="shared" si="357"/>
        <v>0</v>
      </c>
      <c r="DB151" s="458">
        <f t="shared" si="358"/>
        <v>0</v>
      </c>
      <c r="DC151" s="29">
        <f t="shared" si="359"/>
        <v>0</v>
      </c>
    </row>
    <row r="152" spans="1:107">
      <c r="A152">
        <f t="shared" si="325"/>
        <v>149</v>
      </c>
      <c r="B152" s="33">
        <f t="shared" si="373"/>
        <v>0</v>
      </c>
      <c r="C152" s="357"/>
      <c r="D152" s="40"/>
      <c r="E152" s="48"/>
      <c r="F152" s="1"/>
      <c r="G152" s="208"/>
      <c r="H152" s="184"/>
      <c r="I152" s="184"/>
      <c r="J152" s="306"/>
      <c r="K152" s="184"/>
      <c r="L152" s="184"/>
      <c r="M152" s="201"/>
      <c r="N152" s="184"/>
      <c r="O152" s="184"/>
      <c r="P152" s="358"/>
      <c r="Q152" s="343">
        <f t="shared" si="364"/>
        <v>0</v>
      </c>
      <c r="R152" s="333">
        <f t="shared" si="365"/>
        <v>0</v>
      </c>
      <c r="S152" s="344">
        <f t="shared" si="366"/>
        <v>0</v>
      </c>
      <c r="T152" s="348">
        <f t="shared" si="367"/>
        <v>0</v>
      </c>
      <c r="U152" s="334">
        <f t="shared" si="368"/>
        <v>0</v>
      </c>
      <c r="V152" s="333">
        <f t="shared" si="369"/>
        <v>0</v>
      </c>
      <c r="W152" s="334">
        <f t="shared" si="370"/>
        <v>0</v>
      </c>
      <c r="X152" s="333">
        <f t="shared" si="371"/>
        <v>0</v>
      </c>
      <c r="Y152" s="403">
        <f t="shared" si="372"/>
        <v>0</v>
      </c>
      <c r="Z152" s="451">
        <f>IFERROR(VLOOKUP(C152,list!B$2:C$100,2,),)</f>
        <v>0</v>
      </c>
      <c r="AA152" s="451">
        <f>IFERROR(VLOOKUP(F152,list!G$1:H$60,2,),)</f>
        <v>0</v>
      </c>
      <c r="AB152" s="452">
        <f t="shared" si="326"/>
        <v>0</v>
      </c>
      <c r="AC152" s="453">
        <f t="shared" si="327"/>
        <v>0</v>
      </c>
      <c r="AD152" s="451">
        <f>IFERROR(VLOOKUP(AC152,list!I$2:J$12,2,),)</f>
        <v>0</v>
      </c>
      <c r="AE152" s="452">
        <f t="shared" si="328"/>
        <v>0</v>
      </c>
      <c r="AF152" s="451">
        <f t="shared" si="289"/>
        <v>0</v>
      </c>
      <c r="AG152" s="451">
        <f>IF(COUNTIF($C$4:C152,C152)&gt;1,0,1)</f>
        <v>1</v>
      </c>
      <c r="AH152" s="454">
        <f t="shared" si="360"/>
        <v>0</v>
      </c>
      <c r="AI152" s="451" t="str">
        <f t="shared" si="290"/>
        <v/>
      </c>
      <c r="AJ152" s="455" t="str">
        <f>IFERROR(VLOOKUP(AI152,list!A$1:B$100,2,),"")</f>
        <v/>
      </c>
      <c r="AK152" s="451">
        <f>IF(COUNTIF($AE$4:$AE152,$AE152)&gt;1,0,1)</f>
        <v>0</v>
      </c>
      <c r="AL152" s="451">
        <f t="shared" si="329"/>
        <v>0</v>
      </c>
      <c r="AM152" s="451" t="str">
        <f t="shared" si="291"/>
        <v/>
      </c>
      <c r="AN152" s="417">
        <f t="shared" si="330"/>
        <v>0</v>
      </c>
      <c r="AO152" s="420">
        <f t="shared" si="292"/>
        <v>0</v>
      </c>
      <c r="AP152" s="420">
        <f t="shared" si="293"/>
        <v>0</v>
      </c>
      <c r="AQ152" s="420">
        <f t="shared" si="294"/>
        <v>0</v>
      </c>
      <c r="AR152" s="420">
        <f t="shared" si="295"/>
        <v>0</v>
      </c>
      <c r="AS152" s="409">
        <f t="shared" si="296"/>
        <v>0</v>
      </c>
      <c r="AT152" s="422">
        <f t="shared" si="297"/>
        <v>0</v>
      </c>
      <c r="AU152" s="422">
        <f t="shared" si="298"/>
        <v>0</v>
      </c>
      <c r="AV152" s="409">
        <f t="shared" si="299"/>
        <v>0</v>
      </c>
      <c r="AW152" s="422">
        <f t="shared" si="300"/>
        <v>0</v>
      </c>
      <c r="AX152" s="422">
        <f t="shared" si="301"/>
        <v>0</v>
      </c>
      <c r="AY152" s="409">
        <f t="shared" si="302"/>
        <v>0</v>
      </c>
      <c r="AZ152" s="422">
        <f t="shared" si="331"/>
        <v>0</v>
      </c>
      <c r="BA152" s="422">
        <f t="shared" si="332"/>
        <v>0</v>
      </c>
      <c r="BB152" s="420">
        <f t="shared" si="361"/>
        <v>0</v>
      </c>
      <c r="BC152" s="413">
        <f t="shared" si="333"/>
        <v>0</v>
      </c>
      <c r="BD152" s="420">
        <f t="shared" si="362"/>
        <v>0</v>
      </c>
      <c r="BE152" s="409">
        <f t="shared" si="334"/>
        <v>0</v>
      </c>
      <c r="BF152" s="420">
        <f t="shared" si="363"/>
        <v>0</v>
      </c>
      <c r="BG152" s="409">
        <f t="shared" si="335"/>
        <v>0</v>
      </c>
      <c r="BH152" s="425" t="str">
        <f t="shared" si="303"/>
        <v/>
      </c>
      <c r="BI152" s="420">
        <f t="shared" si="336"/>
        <v>0</v>
      </c>
      <c r="BJ152" s="420">
        <f t="shared" si="337"/>
        <v>0</v>
      </c>
      <c r="BK152" s="420">
        <f t="shared" si="304"/>
        <v>0</v>
      </c>
      <c r="BL152" s="420">
        <f t="shared" si="305"/>
        <v>0</v>
      </c>
      <c r="BM152" s="413">
        <f t="shared" si="306"/>
        <v>0</v>
      </c>
      <c r="BN152" s="420">
        <f t="shared" si="307"/>
        <v>0</v>
      </c>
      <c r="BO152" s="420">
        <f t="shared" si="308"/>
        <v>0</v>
      </c>
      <c r="BP152" s="413">
        <f t="shared" si="309"/>
        <v>0</v>
      </c>
      <c r="BQ152" s="422">
        <f t="shared" si="310"/>
        <v>0</v>
      </c>
      <c r="BR152" s="422">
        <f t="shared" si="311"/>
        <v>0</v>
      </c>
      <c r="BS152" s="413">
        <f t="shared" si="312"/>
        <v>0</v>
      </c>
      <c r="BT152" s="420">
        <f t="shared" si="338"/>
        <v>0</v>
      </c>
      <c r="BU152" s="413">
        <f t="shared" si="339"/>
        <v>0</v>
      </c>
      <c r="BV152" s="420">
        <f t="shared" si="340"/>
        <v>0</v>
      </c>
      <c r="BW152" s="409">
        <f t="shared" si="341"/>
        <v>0</v>
      </c>
      <c r="BX152" s="420">
        <f t="shared" si="342"/>
        <v>0</v>
      </c>
      <c r="BY152" s="413">
        <f t="shared" si="343"/>
        <v>0</v>
      </c>
      <c r="BZ152" s="32" t="str">
        <f t="shared" si="248"/>
        <v/>
      </c>
      <c r="CA152">
        <f t="shared" si="344"/>
        <v>0</v>
      </c>
      <c r="CB152" s="32">
        <f t="shared" si="249"/>
        <v>0</v>
      </c>
      <c r="CC152">
        <f t="shared" si="313"/>
        <v>0</v>
      </c>
      <c r="CD152">
        <f t="shared" si="314"/>
        <v>0</v>
      </c>
      <c r="CE152">
        <f t="shared" si="315"/>
        <v>0</v>
      </c>
      <c r="CF152" s="29">
        <f t="shared" si="316"/>
        <v>0</v>
      </c>
      <c r="CG152" s="29">
        <f t="shared" si="317"/>
        <v>0</v>
      </c>
      <c r="CH152" s="29">
        <f t="shared" si="345"/>
        <v>0</v>
      </c>
      <c r="CI152" s="29">
        <f t="shared" si="318"/>
        <v>0</v>
      </c>
      <c r="CJ152" s="29">
        <f t="shared" si="319"/>
        <v>0</v>
      </c>
      <c r="CK152" s="458">
        <f t="shared" si="320"/>
        <v>0</v>
      </c>
      <c r="CL152" s="29">
        <f t="shared" si="346"/>
        <v>0</v>
      </c>
      <c r="CM152" s="29">
        <f t="shared" si="321"/>
        <v>0</v>
      </c>
      <c r="CN152" s="458">
        <f t="shared" si="322"/>
        <v>0</v>
      </c>
      <c r="CO152" s="29">
        <f t="shared" si="347"/>
        <v>0</v>
      </c>
      <c r="CP152" s="29">
        <f t="shared" si="323"/>
        <v>0</v>
      </c>
      <c r="CQ152" s="458">
        <f t="shared" si="324"/>
        <v>0</v>
      </c>
      <c r="CR152" s="29">
        <f t="shared" si="348"/>
        <v>0</v>
      </c>
      <c r="CS152" s="29">
        <f t="shared" si="349"/>
        <v>0</v>
      </c>
      <c r="CT152" s="29">
        <f t="shared" si="350"/>
        <v>0</v>
      </c>
      <c r="CU152" s="29">
        <f t="shared" si="351"/>
        <v>0</v>
      </c>
      <c r="CV152" s="458">
        <f t="shared" si="352"/>
        <v>0</v>
      </c>
      <c r="CW152" s="29">
        <f t="shared" si="353"/>
        <v>0</v>
      </c>
      <c r="CX152" s="29">
        <f t="shared" si="354"/>
        <v>0</v>
      </c>
      <c r="CY152" s="458">
        <f t="shared" si="355"/>
        <v>0</v>
      </c>
      <c r="CZ152" s="29">
        <f t="shared" si="356"/>
        <v>0</v>
      </c>
      <c r="DA152" s="29">
        <f t="shared" si="357"/>
        <v>0</v>
      </c>
      <c r="DB152" s="458">
        <f t="shared" si="358"/>
        <v>0</v>
      </c>
      <c r="DC152" s="29">
        <f t="shared" si="359"/>
        <v>0</v>
      </c>
    </row>
    <row r="153" spans="1:107">
      <c r="A153">
        <f t="shared" si="325"/>
        <v>150</v>
      </c>
      <c r="B153" s="33">
        <f t="shared" si="373"/>
        <v>0</v>
      </c>
      <c r="C153" s="357"/>
      <c r="D153" s="40"/>
      <c r="E153" s="48"/>
      <c r="F153" s="1"/>
      <c r="G153" s="208"/>
      <c r="H153" s="184"/>
      <c r="I153" s="184"/>
      <c r="J153" s="306"/>
      <c r="K153" s="184"/>
      <c r="L153" s="184"/>
      <c r="M153" s="201"/>
      <c r="N153" s="184"/>
      <c r="O153" s="184"/>
      <c r="P153" s="358"/>
      <c r="Q153" s="343">
        <f t="shared" si="364"/>
        <v>0</v>
      </c>
      <c r="R153" s="333">
        <f t="shared" si="365"/>
        <v>0</v>
      </c>
      <c r="S153" s="344">
        <f t="shared" si="366"/>
        <v>0</v>
      </c>
      <c r="T153" s="348">
        <f t="shared" si="367"/>
        <v>0</v>
      </c>
      <c r="U153" s="334">
        <f t="shared" si="368"/>
        <v>0</v>
      </c>
      <c r="V153" s="333">
        <f t="shared" si="369"/>
        <v>0</v>
      </c>
      <c r="W153" s="334">
        <f t="shared" si="370"/>
        <v>0</v>
      </c>
      <c r="X153" s="333">
        <f t="shared" si="371"/>
        <v>0</v>
      </c>
      <c r="Y153" s="403">
        <f t="shared" si="372"/>
        <v>0</v>
      </c>
      <c r="Z153" s="451">
        <f>IFERROR(VLOOKUP(C153,list!B$2:C$100,2,),)</f>
        <v>0</v>
      </c>
      <c r="AA153" s="451">
        <f>IFERROR(VLOOKUP(F153,list!G$1:H$60,2,),)</f>
        <v>0</v>
      </c>
      <c r="AB153" s="452">
        <f t="shared" si="326"/>
        <v>0</v>
      </c>
      <c r="AC153" s="453">
        <f t="shared" si="327"/>
        <v>0</v>
      </c>
      <c r="AD153" s="451">
        <f>IFERROR(VLOOKUP(AC153,list!I$2:J$12,2,),)</f>
        <v>0</v>
      </c>
      <c r="AE153" s="452">
        <f t="shared" si="328"/>
        <v>0</v>
      </c>
      <c r="AF153" s="451">
        <f t="shared" si="289"/>
        <v>0</v>
      </c>
      <c r="AG153" s="451">
        <f>IF(COUNTIF($C$4:C153,C153)&gt;1,0,1)</f>
        <v>1</v>
      </c>
      <c r="AH153" s="454">
        <f t="shared" si="360"/>
        <v>0</v>
      </c>
      <c r="AI153" s="451" t="str">
        <f t="shared" si="290"/>
        <v/>
      </c>
      <c r="AJ153" s="455" t="str">
        <f>IFERROR(VLOOKUP(AI153,list!A$1:B$100,2,),"")</f>
        <v/>
      </c>
      <c r="AK153" s="451">
        <f>IF(COUNTIF($AE$4:$AE153,$AE153)&gt;1,0,1)</f>
        <v>0</v>
      </c>
      <c r="AL153" s="451">
        <f t="shared" si="329"/>
        <v>0</v>
      </c>
      <c r="AM153" s="451" t="str">
        <f t="shared" si="291"/>
        <v/>
      </c>
      <c r="AN153" s="417">
        <f t="shared" si="330"/>
        <v>0</v>
      </c>
      <c r="AO153" s="420">
        <f t="shared" si="292"/>
        <v>0</v>
      </c>
      <c r="AP153" s="420">
        <f t="shared" si="293"/>
        <v>0</v>
      </c>
      <c r="AQ153" s="420">
        <f t="shared" si="294"/>
        <v>0</v>
      </c>
      <c r="AR153" s="420">
        <f t="shared" si="295"/>
        <v>0</v>
      </c>
      <c r="AS153" s="409">
        <f t="shared" si="296"/>
        <v>0</v>
      </c>
      <c r="AT153" s="422">
        <f t="shared" si="297"/>
        <v>0</v>
      </c>
      <c r="AU153" s="422">
        <f t="shared" si="298"/>
        <v>0</v>
      </c>
      <c r="AV153" s="409">
        <f t="shared" si="299"/>
        <v>0</v>
      </c>
      <c r="AW153" s="422">
        <f t="shared" si="300"/>
        <v>0</v>
      </c>
      <c r="AX153" s="422">
        <f t="shared" si="301"/>
        <v>0</v>
      </c>
      <c r="AY153" s="409">
        <f t="shared" si="302"/>
        <v>0</v>
      </c>
      <c r="AZ153" s="422">
        <f t="shared" si="331"/>
        <v>0</v>
      </c>
      <c r="BA153" s="422">
        <f t="shared" si="332"/>
        <v>0</v>
      </c>
      <c r="BB153" s="420">
        <f t="shared" si="361"/>
        <v>0</v>
      </c>
      <c r="BC153" s="413">
        <f t="shared" si="333"/>
        <v>0</v>
      </c>
      <c r="BD153" s="420">
        <f t="shared" si="362"/>
        <v>0</v>
      </c>
      <c r="BE153" s="409">
        <f t="shared" si="334"/>
        <v>0</v>
      </c>
      <c r="BF153" s="420">
        <f t="shared" si="363"/>
        <v>0</v>
      </c>
      <c r="BG153" s="409">
        <f t="shared" si="335"/>
        <v>0</v>
      </c>
      <c r="BH153" s="425" t="str">
        <f t="shared" si="303"/>
        <v/>
      </c>
      <c r="BI153" s="420">
        <f t="shared" si="336"/>
        <v>0</v>
      </c>
      <c r="BJ153" s="420">
        <f t="shared" si="337"/>
        <v>0</v>
      </c>
      <c r="BK153" s="420">
        <f t="shared" si="304"/>
        <v>0</v>
      </c>
      <c r="BL153" s="420">
        <f t="shared" si="305"/>
        <v>0</v>
      </c>
      <c r="BM153" s="413">
        <f t="shared" si="306"/>
        <v>0</v>
      </c>
      <c r="BN153" s="420">
        <f t="shared" si="307"/>
        <v>0</v>
      </c>
      <c r="BO153" s="420">
        <f t="shared" si="308"/>
        <v>0</v>
      </c>
      <c r="BP153" s="413">
        <f t="shared" si="309"/>
        <v>0</v>
      </c>
      <c r="BQ153" s="422">
        <f t="shared" si="310"/>
        <v>0</v>
      </c>
      <c r="BR153" s="422">
        <f t="shared" si="311"/>
        <v>0</v>
      </c>
      <c r="BS153" s="413">
        <f t="shared" si="312"/>
        <v>0</v>
      </c>
      <c r="BT153" s="420">
        <f t="shared" si="338"/>
        <v>0</v>
      </c>
      <c r="BU153" s="413">
        <f t="shared" si="339"/>
        <v>0</v>
      </c>
      <c r="BV153" s="420">
        <f t="shared" si="340"/>
        <v>0</v>
      </c>
      <c r="BW153" s="409">
        <f t="shared" si="341"/>
        <v>0</v>
      </c>
      <c r="BX153" s="420">
        <f t="shared" si="342"/>
        <v>0</v>
      </c>
      <c r="BY153" s="413">
        <f t="shared" si="343"/>
        <v>0</v>
      </c>
      <c r="BZ153" s="32" t="str">
        <f t="shared" si="248"/>
        <v/>
      </c>
      <c r="CA153">
        <f t="shared" si="344"/>
        <v>0</v>
      </c>
      <c r="CB153" s="32">
        <f t="shared" si="249"/>
        <v>0</v>
      </c>
      <c r="CC153">
        <f t="shared" si="313"/>
        <v>0</v>
      </c>
      <c r="CD153">
        <f t="shared" si="314"/>
        <v>0</v>
      </c>
      <c r="CE153">
        <f t="shared" si="315"/>
        <v>0</v>
      </c>
      <c r="CF153" s="29">
        <f t="shared" si="316"/>
        <v>0</v>
      </c>
      <c r="CG153" s="29">
        <f t="shared" si="317"/>
        <v>0</v>
      </c>
      <c r="CH153" s="29">
        <f t="shared" si="345"/>
        <v>0</v>
      </c>
      <c r="CI153" s="29">
        <f t="shared" si="318"/>
        <v>0</v>
      </c>
      <c r="CJ153" s="29">
        <f t="shared" si="319"/>
        <v>0</v>
      </c>
      <c r="CK153" s="458">
        <f t="shared" si="320"/>
        <v>0</v>
      </c>
      <c r="CL153" s="29">
        <f t="shared" si="346"/>
        <v>0</v>
      </c>
      <c r="CM153" s="29">
        <f t="shared" si="321"/>
        <v>0</v>
      </c>
      <c r="CN153" s="458">
        <f t="shared" si="322"/>
        <v>0</v>
      </c>
      <c r="CO153" s="29">
        <f t="shared" si="347"/>
        <v>0</v>
      </c>
      <c r="CP153" s="29">
        <f t="shared" si="323"/>
        <v>0</v>
      </c>
      <c r="CQ153" s="458">
        <f t="shared" si="324"/>
        <v>0</v>
      </c>
      <c r="CR153" s="29">
        <f t="shared" si="348"/>
        <v>0</v>
      </c>
      <c r="CS153" s="29">
        <f t="shared" si="349"/>
        <v>0</v>
      </c>
      <c r="CT153" s="29">
        <f t="shared" si="350"/>
        <v>0</v>
      </c>
      <c r="CU153" s="29">
        <f t="shared" si="351"/>
        <v>0</v>
      </c>
      <c r="CV153" s="458">
        <f t="shared" si="352"/>
        <v>0</v>
      </c>
      <c r="CW153" s="29">
        <f t="shared" si="353"/>
        <v>0</v>
      </c>
      <c r="CX153" s="29">
        <f t="shared" si="354"/>
        <v>0</v>
      </c>
      <c r="CY153" s="458">
        <f t="shared" si="355"/>
        <v>0</v>
      </c>
      <c r="CZ153" s="29">
        <f t="shared" si="356"/>
        <v>0</v>
      </c>
      <c r="DA153" s="29">
        <f t="shared" si="357"/>
        <v>0</v>
      </c>
      <c r="DB153" s="458">
        <f t="shared" si="358"/>
        <v>0</v>
      </c>
      <c r="DC153" s="29">
        <f t="shared" si="359"/>
        <v>0</v>
      </c>
    </row>
    <row r="154" spans="1:107">
      <c r="A154">
        <f t="shared" si="325"/>
        <v>151</v>
      </c>
      <c r="B154" s="33">
        <f t="shared" si="373"/>
        <v>0</v>
      </c>
      <c r="C154" s="357"/>
      <c r="D154" s="40"/>
      <c r="E154" s="48"/>
      <c r="F154" s="1"/>
      <c r="G154" s="208"/>
      <c r="H154" s="184"/>
      <c r="I154" s="184"/>
      <c r="J154" s="306"/>
      <c r="K154" s="184"/>
      <c r="L154" s="184"/>
      <c r="M154" s="201"/>
      <c r="N154" s="184"/>
      <c r="O154" s="184"/>
      <c r="P154" s="358"/>
      <c r="Q154" s="343">
        <f t="shared" si="364"/>
        <v>0</v>
      </c>
      <c r="R154" s="333">
        <f t="shared" si="365"/>
        <v>0</v>
      </c>
      <c r="S154" s="344">
        <f t="shared" si="366"/>
        <v>0</v>
      </c>
      <c r="T154" s="348">
        <f t="shared" si="367"/>
        <v>0</v>
      </c>
      <c r="U154" s="334">
        <f t="shared" si="368"/>
        <v>0</v>
      </c>
      <c r="V154" s="333">
        <f t="shared" si="369"/>
        <v>0</v>
      </c>
      <c r="W154" s="334">
        <f t="shared" si="370"/>
        <v>0</v>
      </c>
      <c r="X154" s="333">
        <f t="shared" si="371"/>
        <v>0</v>
      </c>
      <c r="Y154" s="403">
        <f t="shared" si="372"/>
        <v>0</v>
      </c>
      <c r="Z154" s="451">
        <f>IFERROR(VLOOKUP(C154,list!B$2:C$100,2,),)</f>
        <v>0</v>
      </c>
      <c r="AA154" s="451">
        <f>IFERROR(VLOOKUP(F154,list!G$1:H$60,2,),)</f>
        <v>0</v>
      </c>
      <c r="AB154" s="452">
        <f t="shared" si="326"/>
        <v>0</v>
      </c>
      <c r="AC154" s="453">
        <f t="shared" si="327"/>
        <v>0</v>
      </c>
      <c r="AD154" s="451">
        <f>IFERROR(VLOOKUP(AC154,list!I$2:J$12,2,),)</f>
        <v>0</v>
      </c>
      <c r="AE154" s="452">
        <f t="shared" si="328"/>
        <v>0</v>
      </c>
      <c r="AF154" s="451">
        <f t="shared" si="289"/>
        <v>0</v>
      </c>
      <c r="AG154" s="451">
        <f>IF(COUNTIF($C$4:C154,C154)&gt;1,0,1)</f>
        <v>1</v>
      </c>
      <c r="AH154" s="454">
        <f t="shared" si="360"/>
        <v>0</v>
      </c>
      <c r="AI154" s="451" t="str">
        <f t="shared" si="290"/>
        <v/>
      </c>
      <c r="AJ154" s="455" t="str">
        <f>IFERROR(VLOOKUP(AI154,list!A$1:B$100,2,),"")</f>
        <v/>
      </c>
      <c r="AK154" s="451">
        <f>IF(COUNTIF($AE$4:$AE154,$AE154)&gt;1,0,1)</f>
        <v>0</v>
      </c>
      <c r="AL154" s="451">
        <f t="shared" si="329"/>
        <v>0</v>
      </c>
      <c r="AM154" s="451" t="str">
        <f t="shared" si="291"/>
        <v/>
      </c>
      <c r="AN154" s="417">
        <f t="shared" si="330"/>
        <v>0</v>
      </c>
      <c r="AO154" s="420">
        <f t="shared" si="292"/>
        <v>0</v>
      </c>
      <c r="AP154" s="420">
        <f t="shared" si="293"/>
        <v>0</v>
      </c>
      <c r="AQ154" s="420">
        <f t="shared" si="294"/>
        <v>0</v>
      </c>
      <c r="AR154" s="420">
        <f t="shared" si="295"/>
        <v>0</v>
      </c>
      <c r="AS154" s="409">
        <f t="shared" si="296"/>
        <v>0</v>
      </c>
      <c r="AT154" s="422">
        <f t="shared" si="297"/>
        <v>0</v>
      </c>
      <c r="AU154" s="422">
        <f t="shared" si="298"/>
        <v>0</v>
      </c>
      <c r="AV154" s="409">
        <f t="shared" si="299"/>
        <v>0</v>
      </c>
      <c r="AW154" s="422">
        <f t="shared" si="300"/>
        <v>0</v>
      </c>
      <c r="AX154" s="422">
        <f t="shared" si="301"/>
        <v>0</v>
      </c>
      <c r="AY154" s="409">
        <f t="shared" si="302"/>
        <v>0</v>
      </c>
      <c r="AZ154" s="422">
        <f t="shared" si="331"/>
        <v>0</v>
      </c>
      <c r="BA154" s="422">
        <f t="shared" si="332"/>
        <v>0</v>
      </c>
      <c r="BB154" s="420">
        <f t="shared" si="361"/>
        <v>0</v>
      </c>
      <c r="BC154" s="413">
        <f t="shared" si="333"/>
        <v>0</v>
      </c>
      <c r="BD154" s="420">
        <f t="shared" si="362"/>
        <v>0</v>
      </c>
      <c r="BE154" s="409">
        <f t="shared" si="334"/>
        <v>0</v>
      </c>
      <c r="BF154" s="420">
        <f t="shared" si="363"/>
        <v>0</v>
      </c>
      <c r="BG154" s="409">
        <f t="shared" si="335"/>
        <v>0</v>
      </c>
      <c r="BH154" s="425" t="str">
        <f t="shared" si="303"/>
        <v/>
      </c>
      <c r="BI154" s="420">
        <f t="shared" si="336"/>
        <v>0</v>
      </c>
      <c r="BJ154" s="420">
        <f t="shared" si="337"/>
        <v>0</v>
      </c>
      <c r="BK154" s="420">
        <f t="shared" si="304"/>
        <v>0</v>
      </c>
      <c r="BL154" s="420">
        <f t="shared" si="305"/>
        <v>0</v>
      </c>
      <c r="BM154" s="413">
        <f t="shared" si="306"/>
        <v>0</v>
      </c>
      <c r="BN154" s="420">
        <f t="shared" si="307"/>
        <v>0</v>
      </c>
      <c r="BO154" s="420">
        <f t="shared" si="308"/>
        <v>0</v>
      </c>
      <c r="BP154" s="413">
        <f t="shared" si="309"/>
        <v>0</v>
      </c>
      <c r="BQ154" s="422">
        <f t="shared" si="310"/>
        <v>0</v>
      </c>
      <c r="BR154" s="422">
        <f t="shared" si="311"/>
        <v>0</v>
      </c>
      <c r="BS154" s="413">
        <f t="shared" si="312"/>
        <v>0</v>
      </c>
      <c r="BT154" s="420">
        <f t="shared" si="338"/>
        <v>0</v>
      </c>
      <c r="BU154" s="413">
        <f t="shared" si="339"/>
        <v>0</v>
      </c>
      <c r="BV154" s="420">
        <f t="shared" si="340"/>
        <v>0</v>
      </c>
      <c r="BW154" s="409">
        <f t="shared" si="341"/>
        <v>0</v>
      </c>
      <c r="BX154" s="420">
        <f t="shared" si="342"/>
        <v>0</v>
      </c>
      <c r="BY154" s="413">
        <f t="shared" si="343"/>
        <v>0</v>
      </c>
      <c r="BZ154" s="32" t="str">
        <f t="shared" si="248"/>
        <v/>
      </c>
      <c r="CA154">
        <f t="shared" si="344"/>
        <v>0</v>
      </c>
      <c r="CB154" s="32">
        <f t="shared" si="249"/>
        <v>0</v>
      </c>
      <c r="CC154">
        <f t="shared" si="313"/>
        <v>0</v>
      </c>
      <c r="CD154">
        <f t="shared" si="314"/>
        <v>0</v>
      </c>
      <c r="CE154">
        <f t="shared" si="315"/>
        <v>0</v>
      </c>
      <c r="CF154" s="29">
        <f t="shared" si="316"/>
        <v>0</v>
      </c>
      <c r="CG154" s="29">
        <f t="shared" si="317"/>
        <v>0</v>
      </c>
      <c r="CH154" s="29">
        <f t="shared" si="345"/>
        <v>0</v>
      </c>
      <c r="CI154" s="29">
        <f t="shared" si="318"/>
        <v>0</v>
      </c>
      <c r="CJ154" s="29">
        <f t="shared" si="319"/>
        <v>0</v>
      </c>
      <c r="CK154" s="458">
        <f t="shared" si="320"/>
        <v>0</v>
      </c>
      <c r="CL154" s="29">
        <f t="shared" si="346"/>
        <v>0</v>
      </c>
      <c r="CM154" s="29">
        <f t="shared" si="321"/>
        <v>0</v>
      </c>
      <c r="CN154" s="458">
        <f t="shared" si="322"/>
        <v>0</v>
      </c>
      <c r="CO154" s="29">
        <f t="shared" si="347"/>
        <v>0</v>
      </c>
      <c r="CP154" s="29">
        <f t="shared" si="323"/>
        <v>0</v>
      </c>
      <c r="CQ154" s="458">
        <f t="shared" si="324"/>
        <v>0</v>
      </c>
      <c r="CR154" s="29">
        <f t="shared" si="348"/>
        <v>0</v>
      </c>
      <c r="CS154" s="29">
        <f t="shared" si="349"/>
        <v>0</v>
      </c>
      <c r="CT154" s="29">
        <f t="shared" si="350"/>
        <v>0</v>
      </c>
      <c r="CU154" s="29">
        <f t="shared" si="351"/>
        <v>0</v>
      </c>
      <c r="CV154" s="458">
        <f t="shared" si="352"/>
        <v>0</v>
      </c>
      <c r="CW154" s="29">
        <f t="shared" si="353"/>
        <v>0</v>
      </c>
      <c r="CX154" s="29">
        <f t="shared" si="354"/>
        <v>0</v>
      </c>
      <c r="CY154" s="458">
        <f t="shared" si="355"/>
        <v>0</v>
      </c>
      <c r="CZ154" s="29">
        <f t="shared" si="356"/>
        <v>0</v>
      </c>
      <c r="DA154" s="29">
        <f t="shared" si="357"/>
        <v>0</v>
      </c>
      <c r="DB154" s="458">
        <f t="shared" si="358"/>
        <v>0</v>
      </c>
      <c r="DC154" s="29">
        <f t="shared" si="359"/>
        <v>0</v>
      </c>
    </row>
    <row r="155" spans="1:107">
      <c r="A155">
        <f t="shared" si="325"/>
        <v>152</v>
      </c>
      <c r="B155" s="33">
        <f t="shared" si="373"/>
        <v>0</v>
      </c>
      <c r="C155" s="357"/>
      <c r="D155" s="40"/>
      <c r="E155" s="48"/>
      <c r="F155" s="1"/>
      <c r="G155" s="208"/>
      <c r="H155" s="184"/>
      <c r="I155" s="184"/>
      <c r="J155" s="306"/>
      <c r="K155" s="184"/>
      <c r="L155" s="184"/>
      <c r="M155" s="201"/>
      <c r="N155" s="184"/>
      <c r="O155" s="184"/>
      <c r="P155" s="358"/>
      <c r="Q155" s="343">
        <f t="shared" si="364"/>
        <v>0</v>
      </c>
      <c r="R155" s="333">
        <f t="shared" si="365"/>
        <v>0</v>
      </c>
      <c r="S155" s="344">
        <f t="shared" si="366"/>
        <v>0</v>
      </c>
      <c r="T155" s="348">
        <f t="shared" si="367"/>
        <v>0</v>
      </c>
      <c r="U155" s="334">
        <f t="shared" si="368"/>
        <v>0</v>
      </c>
      <c r="V155" s="333">
        <f t="shared" si="369"/>
        <v>0</v>
      </c>
      <c r="W155" s="334">
        <f t="shared" si="370"/>
        <v>0</v>
      </c>
      <c r="X155" s="333">
        <f t="shared" si="371"/>
        <v>0</v>
      </c>
      <c r="Y155" s="403">
        <f t="shared" si="372"/>
        <v>0</v>
      </c>
      <c r="Z155" s="451">
        <f>IFERROR(VLOOKUP(C155,list!B$2:C$100,2,),)</f>
        <v>0</v>
      </c>
      <c r="AA155" s="451">
        <f>IFERROR(VLOOKUP(F155,list!G$1:H$60,2,),)</f>
        <v>0</v>
      </c>
      <c r="AB155" s="452">
        <f t="shared" si="326"/>
        <v>0</v>
      </c>
      <c r="AC155" s="453">
        <f t="shared" si="327"/>
        <v>0</v>
      </c>
      <c r="AD155" s="451">
        <f>IFERROR(VLOOKUP(AC155,list!I$2:J$12,2,),)</f>
        <v>0</v>
      </c>
      <c r="AE155" s="452">
        <f t="shared" si="328"/>
        <v>0</v>
      </c>
      <c r="AF155" s="451">
        <f t="shared" si="289"/>
        <v>0</v>
      </c>
      <c r="AG155" s="451">
        <f>IF(COUNTIF($C$4:C155,C155)&gt;1,0,1)</f>
        <v>1</v>
      </c>
      <c r="AH155" s="454">
        <f t="shared" si="360"/>
        <v>0</v>
      </c>
      <c r="AI155" s="451" t="str">
        <f t="shared" si="290"/>
        <v/>
      </c>
      <c r="AJ155" s="455" t="str">
        <f>IFERROR(VLOOKUP(AI155,list!A$1:B$100,2,),"")</f>
        <v/>
      </c>
      <c r="AK155" s="451">
        <f>IF(COUNTIF($AE$4:$AE155,$AE155)&gt;1,0,1)</f>
        <v>0</v>
      </c>
      <c r="AL155" s="451">
        <f t="shared" si="329"/>
        <v>0</v>
      </c>
      <c r="AM155" s="451" t="str">
        <f t="shared" si="291"/>
        <v/>
      </c>
      <c r="AN155" s="417">
        <f t="shared" si="330"/>
        <v>0</v>
      </c>
      <c r="AO155" s="420">
        <f t="shared" si="292"/>
        <v>0</v>
      </c>
      <c r="AP155" s="420">
        <f t="shared" si="293"/>
        <v>0</v>
      </c>
      <c r="AQ155" s="420">
        <f t="shared" si="294"/>
        <v>0</v>
      </c>
      <c r="AR155" s="420">
        <f t="shared" si="295"/>
        <v>0</v>
      </c>
      <c r="AS155" s="409">
        <f t="shared" si="296"/>
        <v>0</v>
      </c>
      <c r="AT155" s="422">
        <f t="shared" si="297"/>
        <v>0</v>
      </c>
      <c r="AU155" s="422">
        <f t="shared" si="298"/>
        <v>0</v>
      </c>
      <c r="AV155" s="409">
        <f t="shared" si="299"/>
        <v>0</v>
      </c>
      <c r="AW155" s="422">
        <f t="shared" si="300"/>
        <v>0</v>
      </c>
      <c r="AX155" s="422">
        <f t="shared" si="301"/>
        <v>0</v>
      </c>
      <c r="AY155" s="409">
        <f t="shared" si="302"/>
        <v>0</v>
      </c>
      <c r="AZ155" s="422">
        <f t="shared" si="331"/>
        <v>0</v>
      </c>
      <c r="BA155" s="422">
        <f t="shared" si="332"/>
        <v>0</v>
      </c>
      <c r="BB155" s="420">
        <f t="shared" si="361"/>
        <v>0</v>
      </c>
      <c r="BC155" s="413">
        <f t="shared" si="333"/>
        <v>0</v>
      </c>
      <c r="BD155" s="420">
        <f t="shared" si="362"/>
        <v>0</v>
      </c>
      <c r="BE155" s="409">
        <f t="shared" si="334"/>
        <v>0</v>
      </c>
      <c r="BF155" s="420">
        <f t="shared" si="363"/>
        <v>0</v>
      </c>
      <c r="BG155" s="409">
        <f t="shared" si="335"/>
        <v>0</v>
      </c>
      <c r="BH155" s="425" t="str">
        <f t="shared" si="303"/>
        <v/>
      </c>
      <c r="BI155" s="420">
        <f t="shared" si="336"/>
        <v>0</v>
      </c>
      <c r="BJ155" s="420">
        <f t="shared" si="337"/>
        <v>0</v>
      </c>
      <c r="BK155" s="420">
        <f t="shared" si="304"/>
        <v>0</v>
      </c>
      <c r="BL155" s="420">
        <f t="shared" si="305"/>
        <v>0</v>
      </c>
      <c r="BM155" s="413">
        <f t="shared" si="306"/>
        <v>0</v>
      </c>
      <c r="BN155" s="420">
        <f t="shared" si="307"/>
        <v>0</v>
      </c>
      <c r="BO155" s="420">
        <f t="shared" si="308"/>
        <v>0</v>
      </c>
      <c r="BP155" s="413">
        <f t="shared" si="309"/>
        <v>0</v>
      </c>
      <c r="BQ155" s="422">
        <f t="shared" si="310"/>
        <v>0</v>
      </c>
      <c r="BR155" s="422">
        <f t="shared" si="311"/>
        <v>0</v>
      </c>
      <c r="BS155" s="413">
        <f t="shared" si="312"/>
        <v>0</v>
      </c>
      <c r="BT155" s="420">
        <f t="shared" si="338"/>
        <v>0</v>
      </c>
      <c r="BU155" s="413">
        <f t="shared" si="339"/>
        <v>0</v>
      </c>
      <c r="BV155" s="420">
        <f t="shared" si="340"/>
        <v>0</v>
      </c>
      <c r="BW155" s="409">
        <f t="shared" si="341"/>
        <v>0</v>
      </c>
      <c r="BX155" s="420">
        <f t="shared" si="342"/>
        <v>0</v>
      </c>
      <c r="BY155" s="413">
        <f t="shared" si="343"/>
        <v>0</v>
      </c>
      <c r="BZ155" s="32" t="str">
        <f t="shared" si="248"/>
        <v/>
      </c>
      <c r="CA155">
        <f t="shared" si="344"/>
        <v>0</v>
      </c>
      <c r="CB155" s="32">
        <f t="shared" si="249"/>
        <v>0</v>
      </c>
      <c r="CC155">
        <f t="shared" si="313"/>
        <v>0</v>
      </c>
      <c r="CD155">
        <f t="shared" si="314"/>
        <v>0</v>
      </c>
      <c r="CE155">
        <f t="shared" si="315"/>
        <v>0</v>
      </c>
      <c r="CF155" s="29">
        <f t="shared" si="316"/>
        <v>0</v>
      </c>
      <c r="CG155" s="29">
        <f t="shared" si="317"/>
        <v>0</v>
      </c>
      <c r="CH155" s="29">
        <f t="shared" si="345"/>
        <v>0</v>
      </c>
      <c r="CI155" s="29">
        <f t="shared" si="318"/>
        <v>0</v>
      </c>
      <c r="CJ155" s="29">
        <f t="shared" si="319"/>
        <v>0</v>
      </c>
      <c r="CK155" s="458">
        <f t="shared" si="320"/>
        <v>0</v>
      </c>
      <c r="CL155" s="29">
        <f t="shared" si="346"/>
        <v>0</v>
      </c>
      <c r="CM155" s="29">
        <f t="shared" si="321"/>
        <v>0</v>
      </c>
      <c r="CN155" s="458">
        <f t="shared" si="322"/>
        <v>0</v>
      </c>
      <c r="CO155" s="29">
        <f t="shared" si="347"/>
        <v>0</v>
      </c>
      <c r="CP155" s="29">
        <f t="shared" si="323"/>
        <v>0</v>
      </c>
      <c r="CQ155" s="458">
        <f t="shared" si="324"/>
        <v>0</v>
      </c>
      <c r="CR155" s="29">
        <f t="shared" si="348"/>
        <v>0</v>
      </c>
      <c r="CS155" s="29">
        <f t="shared" si="349"/>
        <v>0</v>
      </c>
      <c r="CT155" s="29">
        <f t="shared" si="350"/>
        <v>0</v>
      </c>
      <c r="CU155" s="29">
        <f t="shared" si="351"/>
        <v>0</v>
      </c>
      <c r="CV155" s="458">
        <f t="shared" si="352"/>
        <v>0</v>
      </c>
      <c r="CW155" s="29">
        <f t="shared" si="353"/>
        <v>0</v>
      </c>
      <c r="CX155" s="29">
        <f t="shared" si="354"/>
        <v>0</v>
      </c>
      <c r="CY155" s="458">
        <f t="shared" si="355"/>
        <v>0</v>
      </c>
      <c r="CZ155" s="29">
        <f t="shared" si="356"/>
        <v>0</v>
      </c>
      <c r="DA155" s="29">
        <f t="shared" si="357"/>
        <v>0</v>
      </c>
      <c r="DB155" s="458">
        <f t="shared" si="358"/>
        <v>0</v>
      </c>
      <c r="DC155" s="29">
        <f t="shared" si="359"/>
        <v>0</v>
      </c>
    </row>
    <row r="156" spans="1:107">
      <c r="A156">
        <f t="shared" si="325"/>
        <v>153</v>
      </c>
      <c r="B156" s="33">
        <f t="shared" si="373"/>
        <v>0</v>
      </c>
      <c r="C156" s="357"/>
      <c r="D156" s="40"/>
      <c r="E156" s="48"/>
      <c r="F156" s="1"/>
      <c r="G156" s="208"/>
      <c r="H156" s="184"/>
      <c r="I156" s="184"/>
      <c r="J156" s="306"/>
      <c r="K156" s="184"/>
      <c r="L156" s="184"/>
      <c r="M156" s="201"/>
      <c r="N156" s="184"/>
      <c r="O156" s="184"/>
      <c r="P156" s="358"/>
      <c r="Q156" s="343">
        <f t="shared" si="364"/>
        <v>0</v>
      </c>
      <c r="R156" s="333">
        <f t="shared" si="365"/>
        <v>0</v>
      </c>
      <c r="S156" s="344">
        <f t="shared" si="366"/>
        <v>0</v>
      </c>
      <c r="T156" s="348">
        <f t="shared" si="367"/>
        <v>0</v>
      </c>
      <c r="U156" s="334">
        <f t="shared" si="368"/>
        <v>0</v>
      </c>
      <c r="V156" s="333">
        <f t="shared" si="369"/>
        <v>0</v>
      </c>
      <c r="W156" s="334">
        <f t="shared" si="370"/>
        <v>0</v>
      </c>
      <c r="X156" s="333">
        <f t="shared" si="371"/>
        <v>0</v>
      </c>
      <c r="Y156" s="403">
        <f t="shared" si="372"/>
        <v>0</v>
      </c>
      <c r="Z156" s="451">
        <f>IFERROR(VLOOKUP(C156,list!B$2:C$100,2,),)</f>
        <v>0</v>
      </c>
      <c r="AA156" s="451">
        <f>IFERROR(VLOOKUP(F156,list!G$1:H$60,2,),)</f>
        <v>0</v>
      </c>
      <c r="AB156" s="452">
        <f t="shared" si="326"/>
        <v>0</v>
      </c>
      <c r="AC156" s="453">
        <f t="shared" si="327"/>
        <v>0</v>
      </c>
      <c r="AD156" s="451">
        <f>IFERROR(VLOOKUP(AC156,list!I$2:J$12,2,),)</f>
        <v>0</v>
      </c>
      <c r="AE156" s="452">
        <f t="shared" si="328"/>
        <v>0</v>
      </c>
      <c r="AF156" s="451">
        <f t="shared" si="289"/>
        <v>0</v>
      </c>
      <c r="AG156" s="451">
        <f>IF(COUNTIF($C$4:C156,C156)&gt;1,0,1)</f>
        <v>1</v>
      </c>
      <c r="AH156" s="454">
        <f t="shared" si="360"/>
        <v>0</v>
      </c>
      <c r="AI156" s="451" t="str">
        <f t="shared" si="290"/>
        <v/>
      </c>
      <c r="AJ156" s="455" t="str">
        <f>IFERROR(VLOOKUP(AI156,list!A$1:B$100,2,),"")</f>
        <v/>
      </c>
      <c r="AK156" s="451">
        <f>IF(COUNTIF($AE$4:$AE156,$AE156)&gt;1,0,1)</f>
        <v>0</v>
      </c>
      <c r="AL156" s="451">
        <f t="shared" si="329"/>
        <v>0</v>
      </c>
      <c r="AM156" s="451" t="str">
        <f t="shared" si="291"/>
        <v/>
      </c>
      <c r="AN156" s="417">
        <f t="shared" si="330"/>
        <v>0</v>
      </c>
      <c r="AO156" s="420">
        <f t="shared" si="292"/>
        <v>0</v>
      </c>
      <c r="AP156" s="420">
        <f t="shared" si="293"/>
        <v>0</v>
      </c>
      <c r="AQ156" s="420">
        <f t="shared" si="294"/>
        <v>0</v>
      </c>
      <c r="AR156" s="420">
        <f t="shared" si="295"/>
        <v>0</v>
      </c>
      <c r="AS156" s="409">
        <f t="shared" si="296"/>
        <v>0</v>
      </c>
      <c r="AT156" s="422">
        <f t="shared" si="297"/>
        <v>0</v>
      </c>
      <c r="AU156" s="422">
        <f t="shared" si="298"/>
        <v>0</v>
      </c>
      <c r="AV156" s="409">
        <f t="shared" si="299"/>
        <v>0</v>
      </c>
      <c r="AW156" s="422">
        <f t="shared" si="300"/>
        <v>0</v>
      </c>
      <c r="AX156" s="422">
        <f t="shared" si="301"/>
        <v>0</v>
      </c>
      <c r="AY156" s="409">
        <f t="shared" si="302"/>
        <v>0</v>
      </c>
      <c r="AZ156" s="422">
        <f t="shared" si="331"/>
        <v>0</v>
      </c>
      <c r="BA156" s="422">
        <f t="shared" si="332"/>
        <v>0</v>
      </c>
      <c r="BB156" s="420">
        <f t="shared" si="361"/>
        <v>0</v>
      </c>
      <c r="BC156" s="413">
        <f t="shared" si="333"/>
        <v>0</v>
      </c>
      <c r="BD156" s="420">
        <f t="shared" si="362"/>
        <v>0</v>
      </c>
      <c r="BE156" s="409">
        <f t="shared" si="334"/>
        <v>0</v>
      </c>
      <c r="BF156" s="420">
        <f t="shared" si="363"/>
        <v>0</v>
      </c>
      <c r="BG156" s="409">
        <f t="shared" si="335"/>
        <v>0</v>
      </c>
      <c r="BH156" s="425" t="str">
        <f t="shared" si="303"/>
        <v/>
      </c>
      <c r="BI156" s="420">
        <f t="shared" si="336"/>
        <v>0</v>
      </c>
      <c r="BJ156" s="420">
        <f t="shared" si="337"/>
        <v>0</v>
      </c>
      <c r="BK156" s="420">
        <f t="shared" si="304"/>
        <v>0</v>
      </c>
      <c r="BL156" s="420">
        <f t="shared" si="305"/>
        <v>0</v>
      </c>
      <c r="BM156" s="413">
        <f t="shared" si="306"/>
        <v>0</v>
      </c>
      <c r="BN156" s="420">
        <f t="shared" si="307"/>
        <v>0</v>
      </c>
      <c r="BO156" s="420">
        <f t="shared" si="308"/>
        <v>0</v>
      </c>
      <c r="BP156" s="413">
        <f t="shared" si="309"/>
        <v>0</v>
      </c>
      <c r="BQ156" s="422">
        <f t="shared" si="310"/>
        <v>0</v>
      </c>
      <c r="BR156" s="422">
        <f t="shared" si="311"/>
        <v>0</v>
      </c>
      <c r="BS156" s="413">
        <f t="shared" si="312"/>
        <v>0</v>
      </c>
      <c r="BT156" s="420">
        <f t="shared" si="338"/>
        <v>0</v>
      </c>
      <c r="BU156" s="413">
        <f t="shared" si="339"/>
        <v>0</v>
      </c>
      <c r="BV156" s="420">
        <f t="shared" si="340"/>
        <v>0</v>
      </c>
      <c r="BW156" s="409">
        <f t="shared" si="341"/>
        <v>0</v>
      </c>
      <c r="BX156" s="420">
        <f t="shared" si="342"/>
        <v>0</v>
      </c>
      <c r="BY156" s="413">
        <f t="shared" si="343"/>
        <v>0</v>
      </c>
      <c r="BZ156" s="32" t="str">
        <f t="shared" si="248"/>
        <v/>
      </c>
      <c r="CA156">
        <f t="shared" si="344"/>
        <v>0</v>
      </c>
      <c r="CB156" s="32">
        <f t="shared" si="249"/>
        <v>0</v>
      </c>
      <c r="CC156">
        <f t="shared" si="313"/>
        <v>0</v>
      </c>
      <c r="CD156">
        <f t="shared" si="314"/>
        <v>0</v>
      </c>
      <c r="CE156">
        <f t="shared" si="315"/>
        <v>0</v>
      </c>
      <c r="CF156" s="29">
        <f t="shared" si="316"/>
        <v>0</v>
      </c>
      <c r="CG156" s="29">
        <f t="shared" si="317"/>
        <v>0</v>
      </c>
      <c r="CH156" s="29">
        <f t="shared" si="345"/>
        <v>0</v>
      </c>
      <c r="CI156" s="29">
        <f t="shared" si="318"/>
        <v>0</v>
      </c>
      <c r="CJ156" s="29">
        <f t="shared" si="319"/>
        <v>0</v>
      </c>
      <c r="CK156" s="458">
        <f t="shared" si="320"/>
        <v>0</v>
      </c>
      <c r="CL156" s="29">
        <f t="shared" si="346"/>
        <v>0</v>
      </c>
      <c r="CM156" s="29">
        <f t="shared" si="321"/>
        <v>0</v>
      </c>
      <c r="CN156" s="458">
        <f t="shared" si="322"/>
        <v>0</v>
      </c>
      <c r="CO156" s="29">
        <f t="shared" si="347"/>
        <v>0</v>
      </c>
      <c r="CP156" s="29">
        <f t="shared" si="323"/>
        <v>0</v>
      </c>
      <c r="CQ156" s="458">
        <f t="shared" si="324"/>
        <v>0</v>
      </c>
      <c r="CR156" s="29">
        <f t="shared" si="348"/>
        <v>0</v>
      </c>
      <c r="CS156" s="29">
        <f t="shared" si="349"/>
        <v>0</v>
      </c>
      <c r="CT156" s="29">
        <f t="shared" si="350"/>
        <v>0</v>
      </c>
      <c r="CU156" s="29">
        <f t="shared" si="351"/>
        <v>0</v>
      </c>
      <c r="CV156" s="458">
        <f t="shared" si="352"/>
        <v>0</v>
      </c>
      <c r="CW156" s="29">
        <f t="shared" si="353"/>
        <v>0</v>
      </c>
      <c r="CX156" s="29">
        <f t="shared" si="354"/>
        <v>0</v>
      </c>
      <c r="CY156" s="458">
        <f t="shared" si="355"/>
        <v>0</v>
      </c>
      <c r="CZ156" s="29">
        <f t="shared" si="356"/>
        <v>0</v>
      </c>
      <c r="DA156" s="29">
        <f t="shared" si="357"/>
        <v>0</v>
      </c>
      <c r="DB156" s="458">
        <f t="shared" si="358"/>
        <v>0</v>
      </c>
      <c r="DC156" s="29">
        <f t="shared" si="359"/>
        <v>0</v>
      </c>
    </row>
    <row r="157" spans="1:107">
      <c r="A157">
        <f t="shared" si="325"/>
        <v>154</v>
      </c>
      <c r="B157" s="33">
        <f t="shared" si="373"/>
        <v>0</v>
      </c>
      <c r="C157" s="357"/>
      <c r="D157" s="40"/>
      <c r="E157" s="48"/>
      <c r="F157" s="1"/>
      <c r="G157" s="208"/>
      <c r="H157" s="184"/>
      <c r="I157" s="184"/>
      <c r="J157" s="306"/>
      <c r="K157" s="184"/>
      <c r="L157" s="184"/>
      <c r="M157" s="201"/>
      <c r="N157" s="184"/>
      <c r="O157" s="184"/>
      <c r="P157" s="358"/>
      <c r="Q157" s="343">
        <f t="shared" si="364"/>
        <v>0</v>
      </c>
      <c r="R157" s="333">
        <f t="shared" si="365"/>
        <v>0</v>
      </c>
      <c r="S157" s="344">
        <f t="shared" si="366"/>
        <v>0</v>
      </c>
      <c r="T157" s="348">
        <f t="shared" si="367"/>
        <v>0</v>
      </c>
      <c r="U157" s="334">
        <f t="shared" si="368"/>
        <v>0</v>
      </c>
      <c r="V157" s="333">
        <f t="shared" si="369"/>
        <v>0</v>
      </c>
      <c r="W157" s="334">
        <f t="shared" si="370"/>
        <v>0</v>
      </c>
      <c r="X157" s="333">
        <f t="shared" si="371"/>
        <v>0</v>
      </c>
      <c r="Y157" s="403">
        <f t="shared" si="372"/>
        <v>0</v>
      </c>
      <c r="Z157" s="451">
        <f>IFERROR(VLOOKUP(C157,list!B$2:C$100,2,),)</f>
        <v>0</v>
      </c>
      <c r="AA157" s="451">
        <f>IFERROR(VLOOKUP(F157,list!G$1:H$60,2,),)</f>
        <v>0</v>
      </c>
      <c r="AB157" s="452">
        <f t="shared" si="326"/>
        <v>0</v>
      </c>
      <c r="AC157" s="453">
        <f t="shared" si="327"/>
        <v>0</v>
      </c>
      <c r="AD157" s="451">
        <f>IFERROR(VLOOKUP(AC157,list!I$2:J$12,2,),)</f>
        <v>0</v>
      </c>
      <c r="AE157" s="452">
        <f t="shared" si="328"/>
        <v>0</v>
      </c>
      <c r="AF157" s="451">
        <f t="shared" si="289"/>
        <v>0</v>
      </c>
      <c r="AG157" s="451">
        <f>IF(COUNTIF($C$4:C157,C157)&gt;1,0,1)</f>
        <v>1</v>
      </c>
      <c r="AH157" s="454">
        <f t="shared" si="360"/>
        <v>0</v>
      </c>
      <c r="AI157" s="451" t="str">
        <f t="shared" si="290"/>
        <v/>
      </c>
      <c r="AJ157" s="455" t="str">
        <f>IFERROR(VLOOKUP(AI157,list!A$1:B$100,2,),"")</f>
        <v/>
      </c>
      <c r="AK157" s="451">
        <f>IF(COUNTIF($AE$4:$AE157,$AE157)&gt;1,0,1)</f>
        <v>0</v>
      </c>
      <c r="AL157" s="451">
        <f t="shared" si="329"/>
        <v>0</v>
      </c>
      <c r="AM157" s="451" t="str">
        <f t="shared" si="291"/>
        <v/>
      </c>
      <c r="AN157" s="417">
        <f t="shared" si="330"/>
        <v>0</v>
      </c>
      <c r="AO157" s="420">
        <f t="shared" si="292"/>
        <v>0</v>
      </c>
      <c r="AP157" s="420">
        <f t="shared" si="293"/>
        <v>0</v>
      </c>
      <c r="AQ157" s="420">
        <f t="shared" si="294"/>
        <v>0</v>
      </c>
      <c r="AR157" s="420">
        <f t="shared" si="295"/>
        <v>0</v>
      </c>
      <c r="AS157" s="409">
        <f t="shared" si="296"/>
        <v>0</v>
      </c>
      <c r="AT157" s="422">
        <f t="shared" si="297"/>
        <v>0</v>
      </c>
      <c r="AU157" s="422">
        <f t="shared" si="298"/>
        <v>0</v>
      </c>
      <c r="AV157" s="409">
        <f t="shared" si="299"/>
        <v>0</v>
      </c>
      <c r="AW157" s="422">
        <f t="shared" si="300"/>
        <v>0</v>
      </c>
      <c r="AX157" s="422">
        <f t="shared" si="301"/>
        <v>0</v>
      </c>
      <c r="AY157" s="409">
        <f t="shared" si="302"/>
        <v>0</v>
      </c>
      <c r="AZ157" s="422">
        <f t="shared" si="331"/>
        <v>0</v>
      </c>
      <c r="BA157" s="422">
        <f t="shared" si="332"/>
        <v>0</v>
      </c>
      <c r="BB157" s="420">
        <f t="shared" si="361"/>
        <v>0</v>
      </c>
      <c r="BC157" s="413">
        <f t="shared" si="333"/>
        <v>0</v>
      </c>
      <c r="BD157" s="420">
        <f t="shared" si="362"/>
        <v>0</v>
      </c>
      <c r="BE157" s="409">
        <f t="shared" si="334"/>
        <v>0</v>
      </c>
      <c r="BF157" s="420">
        <f t="shared" si="363"/>
        <v>0</v>
      </c>
      <c r="BG157" s="409">
        <f t="shared" si="335"/>
        <v>0</v>
      </c>
      <c r="BH157" s="425" t="str">
        <f t="shared" si="303"/>
        <v/>
      </c>
      <c r="BI157" s="420">
        <f t="shared" si="336"/>
        <v>0</v>
      </c>
      <c r="BJ157" s="420">
        <f t="shared" si="337"/>
        <v>0</v>
      </c>
      <c r="BK157" s="420">
        <f t="shared" si="304"/>
        <v>0</v>
      </c>
      <c r="BL157" s="420">
        <f t="shared" si="305"/>
        <v>0</v>
      </c>
      <c r="BM157" s="413">
        <f t="shared" si="306"/>
        <v>0</v>
      </c>
      <c r="BN157" s="420">
        <f t="shared" si="307"/>
        <v>0</v>
      </c>
      <c r="BO157" s="420">
        <f t="shared" si="308"/>
        <v>0</v>
      </c>
      <c r="BP157" s="413">
        <f t="shared" si="309"/>
        <v>0</v>
      </c>
      <c r="BQ157" s="422">
        <f t="shared" si="310"/>
        <v>0</v>
      </c>
      <c r="BR157" s="422">
        <f t="shared" si="311"/>
        <v>0</v>
      </c>
      <c r="BS157" s="413">
        <f t="shared" si="312"/>
        <v>0</v>
      </c>
      <c r="BT157" s="420">
        <f t="shared" si="338"/>
        <v>0</v>
      </c>
      <c r="BU157" s="413">
        <f t="shared" si="339"/>
        <v>0</v>
      </c>
      <c r="BV157" s="420">
        <f t="shared" si="340"/>
        <v>0</v>
      </c>
      <c r="BW157" s="409">
        <f t="shared" si="341"/>
        <v>0</v>
      </c>
      <c r="BX157" s="420">
        <f t="shared" si="342"/>
        <v>0</v>
      </c>
      <c r="BY157" s="413">
        <f t="shared" si="343"/>
        <v>0</v>
      </c>
      <c r="BZ157" s="32" t="str">
        <f t="shared" si="248"/>
        <v/>
      </c>
      <c r="CA157">
        <f t="shared" si="344"/>
        <v>0</v>
      </c>
      <c r="CB157" s="32">
        <f t="shared" si="249"/>
        <v>0</v>
      </c>
      <c r="CC157">
        <f t="shared" si="313"/>
        <v>0</v>
      </c>
      <c r="CD157">
        <f t="shared" si="314"/>
        <v>0</v>
      </c>
      <c r="CE157">
        <f t="shared" si="315"/>
        <v>0</v>
      </c>
      <c r="CF157" s="29">
        <f t="shared" si="316"/>
        <v>0</v>
      </c>
      <c r="CG157" s="29">
        <f t="shared" si="317"/>
        <v>0</v>
      </c>
      <c r="CH157" s="29">
        <f t="shared" si="345"/>
        <v>0</v>
      </c>
      <c r="CI157" s="29">
        <f t="shared" si="318"/>
        <v>0</v>
      </c>
      <c r="CJ157" s="29">
        <f t="shared" si="319"/>
        <v>0</v>
      </c>
      <c r="CK157" s="458">
        <f t="shared" si="320"/>
        <v>0</v>
      </c>
      <c r="CL157" s="29">
        <f t="shared" si="346"/>
        <v>0</v>
      </c>
      <c r="CM157" s="29">
        <f t="shared" si="321"/>
        <v>0</v>
      </c>
      <c r="CN157" s="458">
        <f t="shared" si="322"/>
        <v>0</v>
      </c>
      <c r="CO157" s="29">
        <f t="shared" si="347"/>
        <v>0</v>
      </c>
      <c r="CP157" s="29">
        <f t="shared" si="323"/>
        <v>0</v>
      </c>
      <c r="CQ157" s="458">
        <f t="shared" si="324"/>
        <v>0</v>
      </c>
      <c r="CR157" s="29">
        <f t="shared" si="348"/>
        <v>0</v>
      </c>
      <c r="CS157" s="29">
        <f t="shared" si="349"/>
        <v>0</v>
      </c>
      <c r="CT157" s="29">
        <f t="shared" si="350"/>
        <v>0</v>
      </c>
      <c r="CU157" s="29">
        <f t="shared" si="351"/>
        <v>0</v>
      </c>
      <c r="CV157" s="458">
        <f t="shared" si="352"/>
        <v>0</v>
      </c>
      <c r="CW157" s="29">
        <f t="shared" si="353"/>
        <v>0</v>
      </c>
      <c r="CX157" s="29">
        <f t="shared" si="354"/>
        <v>0</v>
      </c>
      <c r="CY157" s="458">
        <f t="shared" si="355"/>
        <v>0</v>
      </c>
      <c r="CZ157" s="29">
        <f t="shared" si="356"/>
        <v>0</v>
      </c>
      <c r="DA157" s="29">
        <f t="shared" si="357"/>
        <v>0</v>
      </c>
      <c r="DB157" s="458">
        <f t="shared" si="358"/>
        <v>0</v>
      </c>
      <c r="DC157" s="29">
        <f t="shared" si="359"/>
        <v>0</v>
      </c>
    </row>
    <row r="158" spans="1:107">
      <c r="A158">
        <f t="shared" si="325"/>
        <v>155</v>
      </c>
      <c r="B158" s="33">
        <f t="shared" si="373"/>
        <v>0</v>
      </c>
      <c r="C158" s="357"/>
      <c r="D158" s="40"/>
      <c r="E158" s="48"/>
      <c r="F158" s="1"/>
      <c r="G158" s="208"/>
      <c r="H158" s="184"/>
      <c r="I158" s="184"/>
      <c r="J158" s="306"/>
      <c r="K158" s="184"/>
      <c r="L158" s="184"/>
      <c r="M158" s="201"/>
      <c r="N158" s="184"/>
      <c r="O158" s="184"/>
      <c r="P158" s="358"/>
      <c r="Q158" s="343">
        <f t="shared" si="364"/>
        <v>0</v>
      </c>
      <c r="R158" s="333">
        <f t="shared" si="365"/>
        <v>0</v>
      </c>
      <c r="S158" s="344">
        <f t="shared" si="366"/>
        <v>0</v>
      </c>
      <c r="T158" s="348">
        <f t="shared" si="367"/>
        <v>0</v>
      </c>
      <c r="U158" s="334">
        <f t="shared" si="368"/>
        <v>0</v>
      </c>
      <c r="V158" s="333">
        <f t="shared" si="369"/>
        <v>0</v>
      </c>
      <c r="W158" s="334">
        <f t="shared" si="370"/>
        <v>0</v>
      </c>
      <c r="X158" s="333">
        <f t="shared" si="371"/>
        <v>0</v>
      </c>
      <c r="Y158" s="403">
        <f t="shared" si="372"/>
        <v>0</v>
      </c>
      <c r="Z158" s="451">
        <f>IFERROR(VLOOKUP(C158,list!B$2:C$100,2,),)</f>
        <v>0</v>
      </c>
      <c r="AA158" s="451">
        <f>IFERROR(VLOOKUP(F158,list!G$1:H$60,2,),)</f>
        <v>0</v>
      </c>
      <c r="AB158" s="452">
        <f t="shared" si="326"/>
        <v>0</v>
      </c>
      <c r="AC158" s="453">
        <f t="shared" si="327"/>
        <v>0</v>
      </c>
      <c r="AD158" s="451">
        <f>IFERROR(VLOOKUP(AC158,list!I$2:J$12,2,),)</f>
        <v>0</v>
      </c>
      <c r="AE158" s="452">
        <f t="shared" si="328"/>
        <v>0</v>
      </c>
      <c r="AF158" s="451">
        <f t="shared" si="289"/>
        <v>0</v>
      </c>
      <c r="AG158" s="451">
        <f>IF(COUNTIF($C$4:C158,C158)&gt;1,0,1)</f>
        <v>1</v>
      </c>
      <c r="AH158" s="454">
        <f t="shared" si="360"/>
        <v>0</v>
      </c>
      <c r="AI158" s="451" t="str">
        <f t="shared" si="290"/>
        <v/>
      </c>
      <c r="AJ158" s="455" t="str">
        <f>IFERROR(VLOOKUP(AI158,list!A$1:B$100,2,),"")</f>
        <v/>
      </c>
      <c r="AK158" s="451">
        <f>IF(COUNTIF($AE$4:$AE158,$AE158)&gt;1,0,1)</f>
        <v>0</v>
      </c>
      <c r="AL158" s="451">
        <f t="shared" si="329"/>
        <v>0</v>
      </c>
      <c r="AM158" s="451" t="str">
        <f t="shared" si="291"/>
        <v/>
      </c>
      <c r="AN158" s="417">
        <f t="shared" si="330"/>
        <v>0</v>
      </c>
      <c r="AO158" s="420">
        <f t="shared" si="292"/>
        <v>0</v>
      </c>
      <c r="AP158" s="420">
        <f t="shared" si="293"/>
        <v>0</v>
      </c>
      <c r="AQ158" s="420">
        <f t="shared" si="294"/>
        <v>0</v>
      </c>
      <c r="AR158" s="420">
        <f t="shared" si="295"/>
        <v>0</v>
      </c>
      <c r="AS158" s="409">
        <f t="shared" si="296"/>
        <v>0</v>
      </c>
      <c r="AT158" s="422">
        <f t="shared" si="297"/>
        <v>0</v>
      </c>
      <c r="AU158" s="422">
        <f t="shared" si="298"/>
        <v>0</v>
      </c>
      <c r="AV158" s="409">
        <f t="shared" si="299"/>
        <v>0</v>
      </c>
      <c r="AW158" s="422">
        <f t="shared" si="300"/>
        <v>0</v>
      </c>
      <c r="AX158" s="422">
        <f t="shared" si="301"/>
        <v>0</v>
      </c>
      <c r="AY158" s="409">
        <f t="shared" si="302"/>
        <v>0</v>
      </c>
      <c r="AZ158" s="422">
        <f t="shared" si="331"/>
        <v>0</v>
      </c>
      <c r="BA158" s="422">
        <f t="shared" si="332"/>
        <v>0</v>
      </c>
      <c r="BB158" s="420">
        <f t="shared" si="361"/>
        <v>0</v>
      </c>
      <c r="BC158" s="413">
        <f t="shared" si="333"/>
        <v>0</v>
      </c>
      <c r="BD158" s="420">
        <f t="shared" si="362"/>
        <v>0</v>
      </c>
      <c r="BE158" s="409">
        <f t="shared" si="334"/>
        <v>0</v>
      </c>
      <c r="BF158" s="420">
        <f t="shared" si="363"/>
        <v>0</v>
      </c>
      <c r="BG158" s="409">
        <f t="shared" si="335"/>
        <v>0</v>
      </c>
      <c r="BH158" s="425" t="str">
        <f t="shared" si="303"/>
        <v/>
      </c>
      <c r="BI158" s="420">
        <f t="shared" si="336"/>
        <v>0</v>
      </c>
      <c r="BJ158" s="420">
        <f t="shared" si="337"/>
        <v>0</v>
      </c>
      <c r="BK158" s="420">
        <f t="shared" si="304"/>
        <v>0</v>
      </c>
      <c r="BL158" s="420">
        <f t="shared" si="305"/>
        <v>0</v>
      </c>
      <c r="BM158" s="413">
        <f t="shared" si="306"/>
        <v>0</v>
      </c>
      <c r="BN158" s="420">
        <f t="shared" si="307"/>
        <v>0</v>
      </c>
      <c r="BO158" s="420">
        <f t="shared" si="308"/>
        <v>0</v>
      </c>
      <c r="BP158" s="413">
        <f t="shared" si="309"/>
        <v>0</v>
      </c>
      <c r="BQ158" s="422">
        <f t="shared" si="310"/>
        <v>0</v>
      </c>
      <c r="BR158" s="422">
        <f t="shared" si="311"/>
        <v>0</v>
      </c>
      <c r="BS158" s="413">
        <f t="shared" si="312"/>
        <v>0</v>
      </c>
      <c r="BT158" s="420">
        <f t="shared" si="338"/>
        <v>0</v>
      </c>
      <c r="BU158" s="413">
        <f t="shared" si="339"/>
        <v>0</v>
      </c>
      <c r="BV158" s="420">
        <f t="shared" si="340"/>
        <v>0</v>
      </c>
      <c r="BW158" s="409">
        <f t="shared" si="341"/>
        <v>0</v>
      </c>
      <c r="BX158" s="420">
        <f t="shared" si="342"/>
        <v>0</v>
      </c>
      <c r="BY158" s="413">
        <f t="shared" si="343"/>
        <v>0</v>
      </c>
      <c r="BZ158" s="32" t="str">
        <f t="shared" si="248"/>
        <v/>
      </c>
      <c r="CA158">
        <f t="shared" si="344"/>
        <v>0</v>
      </c>
      <c r="CB158" s="32">
        <f t="shared" si="249"/>
        <v>0</v>
      </c>
      <c r="CC158">
        <f t="shared" si="313"/>
        <v>0</v>
      </c>
      <c r="CD158">
        <f t="shared" si="314"/>
        <v>0</v>
      </c>
      <c r="CE158">
        <f t="shared" si="315"/>
        <v>0</v>
      </c>
      <c r="CF158" s="29">
        <f t="shared" si="316"/>
        <v>0</v>
      </c>
      <c r="CG158" s="29">
        <f t="shared" si="317"/>
        <v>0</v>
      </c>
      <c r="CH158" s="29">
        <f t="shared" si="345"/>
        <v>0</v>
      </c>
      <c r="CI158" s="29">
        <f t="shared" si="318"/>
        <v>0</v>
      </c>
      <c r="CJ158" s="29">
        <f t="shared" si="319"/>
        <v>0</v>
      </c>
      <c r="CK158" s="458">
        <f t="shared" si="320"/>
        <v>0</v>
      </c>
      <c r="CL158" s="29">
        <f t="shared" si="346"/>
        <v>0</v>
      </c>
      <c r="CM158" s="29">
        <f t="shared" si="321"/>
        <v>0</v>
      </c>
      <c r="CN158" s="458">
        <f t="shared" si="322"/>
        <v>0</v>
      </c>
      <c r="CO158" s="29">
        <f t="shared" si="347"/>
        <v>0</v>
      </c>
      <c r="CP158" s="29">
        <f t="shared" si="323"/>
        <v>0</v>
      </c>
      <c r="CQ158" s="458">
        <f t="shared" si="324"/>
        <v>0</v>
      </c>
      <c r="CR158" s="29">
        <f t="shared" si="348"/>
        <v>0</v>
      </c>
      <c r="CS158" s="29">
        <f t="shared" si="349"/>
        <v>0</v>
      </c>
      <c r="CT158" s="29">
        <f t="shared" si="350"/>
        <v>0</v>
      </c>
      <c r="CU158" s="29">
        <f t="shared" si="351"/>
        <v>0</v>
      </c>
      <c r="CV158" s="458">
        <f t="shared" si="352"/>
        <v>0</v>
      </c>
      <c r="CW158" s="29">
        <f t="shared" si="353"/>
        <v>0</v>
      </c>
      <c r="CX158" s="29">
        <f t="shared" si="354"/>
        <v>0</v>
      </c>
      <c r="CY158" s="458">
        <f t="shared" si="355"/>
        <v>0</v>
      </c>
      <c r="CZ158" s="29">
        <f t="shared" si="356"/>
        <v>0</v>
      </c>
      <c r="DA158" s="29">
        <f t="shared" si="357"/>
        <v>0</v>
      </c>
      <c r="DB158" s="458">
        <f t="shared" si="358"/>
        <v>0</v>
      </c>
      <c r="DC158" s="29">
        <f t="shared" si="359"/>
        <v>0</v>
      </c>
    </row>
    <row r="159" spans="1:107">
      <c r="A159">
        <f t="shared" si="325"/>
        <v>156</v>
      </c>
      <c r="B159" s="33">
        <f t="shared" si="373"/>
        <v>0</v>
      </c>
      <c r="C159" s="357"/>
      <c r="D159" s="40"/>
      <c r="E159" s="48"/>
      <c r="F159" s="1"/>
      <c r="G159" s="208"/>
      <c r="H159" s="184"/>
      <c r="I159" s="184"/>
      <c r="J159" s="306"/>
      <c r="K159" s="184"/>
      <c r="L159" s="184"/>
      <c r="M159" s="201"/>
      <c r="N159" s="184"/>
      <c r="O159" s="184"/>
      <c r="P159" s="358"/>
      <c r="Q159" s="343">
        <f t="shared" si="364"/>
        <v>0</v>
      </c>
      <c r="R159" s="333">
        <f t="shared" si="365"/>
        <v>0</v>
      </c>
      <c r="S159" s="344">
        <f t="shared" si="366"/>
        <v>0</v>
      </c>
      <c r="T159" s="348">
        <f t="shared" si="367"/>
        <v>0</v>
      </c>
      <c r="U159" s="334">
        <f t="shared" si="368"/>
        <v>0</v>
      </c>
      <c r="V159" s="333">
        <f t="shared" si="369"/>
        <v>0</v>
      </c>
      <c r="W159" s="334">
        <f t="shared" si="370"/>
        <v>0</v>
      </c>
      <c r="X159" s="333">
        <f t="shared" si="371"/>
        <v>0</v>
      </c>
      <c r="Y159" s="403">
        <f t="shared" si="372"/>
        <v>0</v>
      </c>
      <c r="Z159" s="451">
        <f>IFERROR(VLOOKUP(C159,list!B$2:C$100,2,),)</f>
        <v>0</v>
      </c>
      <c r="AA159" s="451">
        <f>IFERROR(VLOOKUP(F159,list!G$1:H$60,2,),)</f>
        <v>0</v>
      </c>
      <c r="AB159" s="452">
        <f t="shared" si="326"/>
        <v>0</v>
      </c>
      <c r="AC159" s="453">
        <f t="shared" si="327"/>
        <v>0</v>
      </c>
      <c r="AD159" s="451">
        <f>IFERROR(VLOOKUP(AC159,list!I$2:J$12,2,),)</f>
        <v>0</v>
      </c>
      <c r="AE159" s="452">
        <f t="shared" si="328"/>
        <v>0</v>
      </c>
      <c r="AF159" s="451">
        <f t="shared" si="289"/>
        <v>0</v>
      </c>
      <c r="AG159" s="451">
        <f>IF(COUNTIF($C$4:C159,C159)&gt;1,0,1)</f>
        <v>1</v>
      </c>
      <c r="AH159" s="454">
        <f t="shared" si="360"/>
        <v>0</v>
      </c>
      <c r="AI159" s="451" t="str">
        <f t="shared" si="290"/>
        <v/>
      </c>
      <c r="AJ159" s="455" t="str">
        <f>IFERROR(VLOOKUP(AI159,list!A$1:B$100,2,),"")</f>
        <v/>
      </c>
      <c r="AK159" s="451">
        <f>IF(COUNTIF($AE$4:$AE159,$AE159)&gt;1,0,1)</f>
        <v>0</v>
      </c>
      <c r="AL159" s="451">
        <f t="shared" si="329"/>
        <v>0</v>
      </c>
      <c r="AM159" s="451" t="str">
        <f t="shared" si="291"/>
        <v/>
      </c>
      <c r="AN159" s="417">
        <f t="shared" si="330"/>
        <v>0</v>
      </c>
      <c r="AO159" s="420">
        <f t="shared" si="292"/>
        <v>0</v>
      </c>
      <c r="AP159" s="420">
        <f t="shared" si="293"/>
        <v>0</v>
      </c>
      <c r="AQ159" s="420">
        <f t="shared" si="294"/>
        <v>0</v>
      </c>
      <c r="AR159" s="420">
        <f t="shared" si="295"/>
        <v>0</v>
      </c>
      <c r="AS159" s="409">
        <f t="shared" si="296"/>
        <v>0</v>
      </c>
      <c r="AT159" s="422">
        <f t="shared" si="297"/>
        <v>0</v>
      </c>
      <c r="AU159" s="422">
        <f t="shared" si="298"/>
        <v>0</v>
      </c>
      <c r="AV159" s="409">
        <f t="shared" si="299"/>
        <v>0</v>
      </c>
      <c r="AW159" s="422">
        <f t="shared" si="300"/>
        <v>0</v>
      </c>
      <c r="AX159" s="422">
        <f t="shared" si="301"/>
        <v>0</v>
      </c>
      <c r="AY159" s="409">
        <f t="shared" si="302"/>
        <v>0</v>
      </c>
      <c r="AZ159" s="422">
        <f t="shared" si="331"/>
        <v>0</v>
      </c>
      <c r="BA159" s="422">
        <f t="shared" si="332"/>
        <v>0</v>
      </c>
      <c r="BB159" s="420">
        <f t="shared" si="361"/>
        <v>0</v>
      </c>
      <c r="BC159" s="413">
        <f t="shared" si="333"/>
        <v>0</v>
      </c>
      <c r="BD159" s="420">
        <f t="shared" si="362"/>
        <v>0</v>
      </c>
      <c r="BE159" s="409">
        <f t="shared" si="334"/>
        <v>0</v>
      </c>
      <c r="BF159" s="420">
        <f t="shared" si="363"/>
        <v>0</v>
      </c>
      <c r="BG159" s="409">
        <f t="shared" si="335"/>
        <v>0</v>
      </c>
      <c r="BH159" s="425" t="str">
        <f t="shared" si="303"/>
        <v/>
      </c>
      <c r="BI159" s="420">
        <f t="shared" si="336"/>
        <v>0</v>
      </c>
      <c r="BJ159" s="420">
        <f t="shared" si="337"/>
        <v>0</v>
      </c>
      <c r="BK159" s="420">
        <f t="shared" si="304"/>
        <v>0</v>
      </c>
      <c r="BL159" s="420">
        <f t="shared" si="305"/>
        <v>0</v>
      </c>
      <c r="BM159" s="413">
        <f t="shared" si="306"/>
        <v>0</v>
      </c>
      <c r="BN159" s="420">
        <f t="shared" si="307"/>
        <v>0</v>
      </c>
      <c r="BO159" s="420">
        <f t="shared" si="308"/>
        <v>0</v>
      </c>
      <c r="BP159" s="413">
        <f t="shared" si="309"/>
        <v>0</v>
      </c>
      <c r="BQ159" s="422">
        <f t="shared" si="310"/>
        <v>0</v>
      </c>
      <c r="BR159" s="422">
        <f t="shared" si="311"/>
        <v>0</v>
      </c>
      <c r="BS159" s="413">
        <f t="shared" si="312"/>
        <v>0</v>
      </c>
      <c r="BT159" s="420">
        <f t="shared" si="338"/>
        <v>0</v>
      </c>
      <c r="BU159" s="413">
        <f t="shared" si="339"/>
        <v>0</v>
      </c>
      <c r="BV159" s="420">
        <f t="shared" si="340"/>
        <v>0</v>
      </c>
      <c r="BW159" s="409">
        <f t="shared" si="341"/>
        <v>0</v>
      </c>
      <c r="BX159" s="420">
        <f t="shared" si="342"/>
        <v>0</v>
      </c>
      <c r="BY159" s="413">
        <f t="shared" si="343"/>
        <v>0</v>
      </c>
      <c r="BZ159" s="32" t="str">
        <f t="shared" ref="BZ159:BZ203" si="374">IF(ISERR(SMALL(IF(FREQUENCY($B$4:$B$200,$B$4:$B$200),$B$4:$B$200),$A160)),"", SMALL(IF(FREQUENCY($B$4:$B$200,$B$4:$B$200),$B$4:$B$200),$A160))</f>
        <v/>
      </c>
      <c r="CA159">
        <f t="shared" si="344"/>
        <v>0</v>
      </c>
      <c r="CB159" s="32">
        <f t="shared" ref="CB159:CB203" si="375">IF(CA159&gt;0,BZ159,)</f>
        <v>0</v>
      </c>
      <c r="CC159">
        <f t="shared" si="313"/>
        <v>0</v>
      </c>
      <c r="CD159">
        <f t="shared" si="314"/>
        <v>0</v>
      </c>
      <c r="CE159">
        <f t="shared" si="315"/>
        <v>0</v>
      </c>
      <c r="CF159" s="29">
        <f t="shared" si="316"/>
        <v>0</v>
      </c>
      <c r="CG159" s="29">
        <f t="shared" si="317"/>
        <v>0</v>
      </c>
      <c r="CH159" s="29">
        <f t="shared" si="345"/>
        <v>0</v>
      </c>
      <c r="CI159" s="29">
        <f t="shared" si="318"/>
        <v>0</v>
      </c>
      <c r="CJ159" s="29">
        <f t="shared" si="319"/>
        <v>0</v>
      </c>
      <c r="CK159" s="458">
        <f t="shared" si="320"/>
        <v>0</v>
      </c>
      <c r="CL159" s="29">
        <f t="shared" si="346"/>
        <v>0</v>
      </c>
      <c r="CM159" s="29">
        <f t="shared" si="321"/>
        <v>0</v>
      </c>
      <c r="CN159" s="458">
        <f t="shared" si="322"/>
        <v>0</v>
      </c>
      <c r="CO159" s="29">
        <f t="shared" si="347"/>
        <v>0</v>
      </c>
      <c r="CP159" s="29">
        <f t="shared" si="323"/>
        <v>0</v>
      </c>
      <c r="CQ159" s="458">
        <f t="shared" si="324"/>
        <v>0</v>
      </c>
      <c r="CR159" s="29">
        <f t="shared" si="348"/>
        <v>0</v>
      </c>
      <c r="CS159" s="29">
        <f t="shared" si="349"/>
        <v>0</v>
      </c>
      <c r="CT159" s="29">
        <f t="shared" si="350"/>
        <v>0</v>
      </c>
      <c r="CU159" s="29">
        <f t="shared" si="351"/>
        <v>0</v>
      </c>
      <c r="CV159" s="458">
        <f t="shared" si="352"/>
        <v>0</v>
      </c>
      <c r="CW159" s="29">
        <f t="shared" si="353"/>
        <v>0</v>
      </c>
      <c r="CX159" s="29">
        <f t="shared" si="354"/>
        <v>0</v>
      </c>
      <c r="CY159" s="458">
        <f t="shared" si="355"/>
        <v>0</v>
      </c>
      <c r="CZ159" s="29">
        <f t="shared" si="356"/>
        <v>0</v>
      </c>
      <c r="DA159" s="29">
        <f t="shared" si="357"/>
        <v>0</v>
      </c>
      <c r="DB159" s="458">
        <f t="shared" si="358"/>
        <v>0</v>
      </c>
      <c r="DC159" s="29">
        <f t="shared" si="359"/>
        <v>0</v>
      </c>
    </row>
    <row r="160" spans="1:107">
      <c r="A160">
        <f t="shared" si="325"/>
        <v>157</v>
      </c>
      <c r="B160" s="33">
        <f t="shared" si="373"/>
        <v>0</v>
      </c>
      <c r="C160" s="357"/>
      <c r="D160" s="40"/>
      <c r="E160" s="48"/>
      <c r="F160" s="1"/>
      <c r="G160" s="208"/>
      <c r="H160" s="184"/>
      <c r="I160" s="184"/>
      <c r="J160" s="306"/>
      <c r="K160" s="184"/>
      <c r="L160" s="184"/>
      <c r="M160" s="201"/>
      <c r="N160" s="184"/>
      <c r="O160" s="184"/>
      <c r="P160" s="358"/>
      <c r="Q160" s="343">
        <f t="shared" si="364"/>
        <v>0</v>
      </c>
      <c r="R160" s="333">
        <f t="shared" si="365"/>
        <v>0</v>
      </c>
      <c r="S160" s="344">
        <f t="shared" si="366"/>
        <v>0</v>
      </c>
      <c r="T160" s="348">
        <f t="shared" si="367"/>
        <v>0</v>
      </c>
      <c r="U160" s="334">
        <f t="shared" si="368"/>
        <v>0</v>
      </c>
      <c r="V160" s="333">
        <f t="shared" si="369"/>
        <v>0</v>
      </c>
      <c r="W160" s="334">
        <f t="shared" si="370"/>
        <v>0</v>
      </c>
      <c r="X160" s="333">
        <f t="shared" si="371"/>
        <v>0</v>
      </c>
      <c r="Y160" s="403">
        <f t="shared" si="372"/>
        <v>0</v>
      </c>
      <c r="Z160" s="451">
        <f>IFERROR(VLOOKUP(C160,list!B$2:C$100,2,),)</f>
        <v>0</v>
      </c>
      <c r="AA160" s="451">
        <f>IFERROR(VLOOKUP(F160,list!G$1:H$60,2,),)</f>
        <v>0</v>
      </c>
      <c r="AB160" s="452">
        <f t="shared" si="326"/>
        <v>0</v>
      </c>
      <c r="AC160" s="453">
        <f t="shared" si="327"/>
        <v>0</v>
      </c>
      <c r="AD160" s="451">
        <f>IFERROR(VLOOKUP(AC160,list!I$2:J$12,2,),)</f>
        <v>0</v>
      </c>
      <c r="AE160" s="452">
        <f t="shared" si="328"/>
        <v>0</v>
      </c>
      <c r="AF160" s="451">
        <f t="shared" si="289"/>
        <v>0</v>
      </c>
      <c r="AG160" s="451">
        <f>IF(COUNTIF($C$4:C160,C160)&gt;1,0,1)</f>
        <v>1</v>
      </c>
      <c r="AH160" s="454">
        <f t="shared" si="360"/>
        <v>0</v>
      </c>
      <c r="AI160" s="451" t="str">
        <f t="shared" si="290"/>
        <v/>
      </c>
      <c r="AJ160" s="455" t="str">
        <f>IFERROR(VLOOKUP(AI160,list!A$1:B$100,2,),"")</f>
        <v/>
      </c>
      <c r="AK160" s="451">
        <f>IF(COUNTIF($AE$4:$AE160,$AE160)&gt;1,0,1)</f>
        <v>0</v>
      </c>
      <c r="AL160" s="451">
        <f t="shared" si="329"/>
        <v>0</v>
      </c>
      <c r="AM160" s="451" t="str">
        <f t="shared" si="291"/>
        <v/>
      </c>
      <c r="AN160" s="417">
        <f t="shared" si="330"/>
        <v>0</v>
      </c>
      <c r="AO160" s="420">
        <f t="shared" si="292"/>
        <v>0</v>
      </c>
      <c r="AP160" s="420">
        <f t="shared" si="293"/>
        <v>0</v>
      </c>
      <c r="AQ160" s="420">
        <f t="shared" si="294"/>
        <v>0</v>
      </c>
      <c r="AR160" s="420">
        <f t="shared" si="295"/>
        <v>0</v>
      </c>
      <c r="AS160" s="409">
        <f t="shared" si="296"/>
        <v>0</v>
      </c>
      <c r="AT160" s="422">
        <f t="shared" si="297"/>
        <v>0</v>
      </c>
      <c r="AU160" s="422">
        <f t="shared" si="298"/>
        <v>0</v>
      </c>
      <c r="AV160" s="409">
        <f t="shared" si="299"/>
        <v>0</v>
      </c>
      <c r="AW160" s="422">
        <f t="shared" si="300"/>
        <v>0</v>
      </c>
      <c r="AX160" s="422">
        <f t="shared" si="301"/>
        <v>0</v>
      </c>
      <c r="AY160" s="409">
        <f t="shared" si="302"/>
        <v>0</v>
      </c>
      <c r="AZ160" s="422">
        <f t="shared" si="331"/>
        <v>0</v>
      </c>
      <c r="BA160" s="422">
        <f t="shared" si="332"/>
        <v>0</v>
      </c>
      <c r="BB160" s="420">
        <f t="shared" si="361"/>
        <v>0</v>
      </c>
      <c r="BC160" s="413">
        <f t="shared" si="333"/>
        <v>0</v>
      </c>
      <c r="BD160" s="420">
        <f t="shared" si="362"/>
        <v>0</v>
      </c>
      <c r="BE160" s="409">
        <f t="shared" si="334"/>
        <v>0</v>
      </c>
      <c r="BF160" s="420">
        <f t="shared" si="363"/>
        <v>0</v>
      </c>
      <c r="BG160" s="409">
        <f t="shared" si="335"/>
        <v>0</v>
      </c>
      <c r="BH160" s="425" t="str">
        <f t="shared" si="303"/>
        <v/>
      </c>
      <c r="BI160" s="420">
        <f t="shared" si="336"/>
        <v>0</v>
      </c>
      <c r="BJ160" s="420">
        <f t="shared" si="337"/>
        <v>0</v>
      </c>
      <c r="BK160" s="420">
        <f t="shared" si="304"/>
        <v>0</v>
      </c>
      <c r="BL160" s="420">
        <f t="shared" si="305"/>
        <v>0</v>
      </c>
      <c r="BM160" s="413">
        <f t="shared" si="306"/>
        <v>0</v>
      </c>
      <c r="BN160" s="420">
        <f t="shared" si="307"/>
        <v>0</v>
      </c>
      <c r="BO160" s="420">
        <f t="shared" si="308"/>
        <v>0</v>
      </c>
      <c r="BP160" s="413">
        <f t="shared" si="309"/>
        <v>0</v>
      </c>
      <c r="BQ160" s="422">
        <f t="shared" si="310"/>
        <v>0</v>
      </c>
      <c r="BR160" s="422">
        <f t="shared" si="311"/>
        <v>0</v>
      </c>
      <c r="BS160" s="413">
        <f t="shared" si="312"/>
        <v>0</v>
      </c>
      <c r="BT160" s="420">
        <f t="shared" si="338"/>
        <v>0</v>
      </c>
      <c r="BU160" s="413">
        <f t="shared" si="339"/>
        <v>0</v>
      </c>
      <c r="BV160" s="420">
        <f t="shared" si="340"/>
        <v>0</v>
      </c>
      <c r="BW160" s="409">
        <f t="shared" si="341"/>
        <v>0</v>
      </c>
      <c r="BX160" s="420">
        <f t="shared" si="342"/>
        <v>0</v>
      </c>
      <c r="BY160" s="413">
        <f t="shared" si="343"/>
        <v>0</v>
      </c>
      <c r="BZ160" s="32" t="str">
        <f t="shared" si="374"/>
        <v/>
      </c>
      <c r="CA160">
        <f t="shared" si="344"/>
        <v>0</v>
      </c>
      <c r="CB160" s="32">
        <f t="shared" si="375"/>
        <v>0</v>
      </c>
      <c r="CC160">
        <f t="shared" si="313"/>
        <v>0</v>
      </c>
      <c r="CD160">
        <f t="shared" si="314"/>
        <v>0</v>
      </c>
      <c r="CE160">
        <f t="shared" si="315"/>
        <v>0</v>
      </c>
      <c r="CF160" s="29">
        <f t="shared" si="316"/>
        <v>0</v>
      </c>
      <c r="CG160" s="29">
        <f t="shared" si="317"/>
        <v>0</v>
      </c>
      <c r="CH160" s="29">
        <f t="shared" si="345"/>
        <v>0</v>
      </c>
      <c r="CI160" s="29">
        <f t="shared" si="318"/>
        <v>0</v>
      </c>
      <c r="CJ160" s="29">
        <f t="shared" si="319"/>
        <v>0</v>
      </c>
      <c r="CK160" s="458">
        <f t="shared" si="320"/>
        <v>0</v>
      </c>
      <c r="CL160" s="29">
        <f t="shared" si="346"/>
        <v>0</v>
      </c>
      <c r="CM160" s="29">
        <f t="shared" si="321"/>
        <v>0</v>
      </c>
      <c r="CN160" s="458">
        <f t="shared" si="322"/>
        <v>0</v>
      </c>
      <c r="CO160" s="29">
        <f t="shared" si="347"/>
        <v>0</v>
      </c>
      <c r="CP160" s="29">
        <f t="shared" si="323"/>
        <v>0</v>
      </c>
      <c r="CQ160" s="458">
        <f t="shared" si="324"/>
        <v>0</v>
      </c>
      <c r="CR160" s="29">
        <f t="shared" si="348"/>
        <v>0</v>
      </c>
      <c r="CS160" s="29">
        <f t="shared" si="349"/>
        <v>0</v>
      </c>
      <c r="CT160" s="29">
        <f t="shared" si="350"/>
        <v>0</v>
      </c>
      <c r="CU160" s="29">
        <f t="shared" si="351"/>
        <v>0</v>
      </c>
      <c r="CV160" s="458">
        <f t="shared" si="352"/>
        <v>0</v>
      </c>
      <c r="CW160" s="29">
        <f t="shared" si="353"/>
        <v>0</v>
      </c>
      <c r="CX160" s="29">
        <f t="shared" si="354"/>
        <v>0</v>
      </c>
      <c r="CY160" s="458">
        <f t="shared" si="355"/>
        <v>0</v>
      </c>
      <c r="CZ160" s="29">
        <f t="shared" si="356"/>
        <v>0</v>
      </c>
      <c r="DA160" s="29">
        <f t="shared" si="357"/>
        <v>0</v>
      </c>
      <c r="DB160" s="458">
        <f t="shared" si="358"/>
        <v>0</v>
      </c>
      <c r="DC160" s="29">
        <f t="shared" si="359"/>
        <v>0</v>
      </c>
    </row>
    <row r="161" spans="1:107">
      <c r="A161">
        <f t="shared" si="325"/>
        <v>158</v>
      </c>
      <c r="B161" s="33">
        <f t="shared" si="373"/>
        <v>0</v>
      </c>
      <c r="C161" s="357"/>
      <c r="D161" s="40"/>
      <c r="E161" s="48"/>
      <c r="F161" s="1"/>
      <c r="G161" s="208"/>
      <c r="H161" s="184"/>
      <c r="I161" s="184"/>
      <c r="J161" s="306"/>
      <c r="K161" s="184"/>
      <c r="L161" s="184"/>
      <c r="M161" s="201"/>
      <c r="N161" s="184"/>
      <c r="O161" s="184"/>
      <c r="P161" s="358"/>
      <c r="Q161" s="343">
        <f t="shared" si="364"/>
        <v>0</v>
      </c>
      <c r="R161" s="333">
        <f t="shared" si="365"/>
        <v>0</v>
      </c>
      <c r="S161" s="344">
        <f t="shared" si="366"/>
        <v>0</v>
      </c>
      <c r="T161" s="348">
        <f t="shared" si="367"/>
        <v>0</v>
      </c>
      <c r="U161" s="334">
        <f t="shared" si="368"/>
        <v>0</v>
      </c>
      <c r="V161" s="333">
        <f t="shared" si="369"/>
        <v>0</v>
      </c>
      <c r="W161" s="334">
        <f t="shared" si="370"/>
        <v>0</v>
      </c>
      <c r="X161" s="333">
        <f t="shared" si="371"/>
        <v>0</v>
      </c>
      <c r="Y161" s="403">
        <f t="shared" si="372"/>
        <v>0</v>
      </c>
      <c r="Z161" s="451">
        <f>IFERROR(VLOOKUP(C161,list!B$2:C$100,2,),)</f>
        <v>0</v>
      </c>
      <c r="AA161" s="451">
        <f>IFERROR(VLOOKUP(F161,list!G$1:H$60,2,),)</f>
        <v>0</v>
      </c>
      <c r="AB161" s="452">
        <f t="shared" si="326"/>
        <v>0</v>
      </c>
      <c r="AC161" s="453">
        <f t="shared" si="327"/>
        <v>0</v>
      </c>
      <c r="AD161" s="451">
        <f>IFERROR(VLOOKUP(AC161,list!I$2:J$12,2,),)</f>
        <v>0</v>
      </c>
      <c r="AE161" s="452">
        <f t="shared" si="328"/>
        <v>0</v>
      </c>
      <c r="AF161" s="451">
        <f t="shared" si="289"/>
        <v>0</v>
      </c>
      <c r="AG161" s="451">
        <f>IF(COUNTIF($C$4:C161,C161)&gt;1,0,1)</f>
        <v>1</v>
      </c>
      <c r="AH161" s="454">
        <f t="shared" si="360"/>
        <v>0</v>
      </c>
      <c r="AI161" s="451" t="str">
        <f t="shared" si="290"/>
        <v/>
      </c>
      <c r="AJ161" s="455" t="str">
        <f>IFERROR(VLOOKUP(AI161,list!A$1:B$100,2,),"")</f>
        <v/>
      </c>
      <c r="AK161" s="451">
        <f>IF(COUNTIF($AE$4:$AE161,$AE161)&gt;1,0,1)</f>
        <v>0</v>
      </c>
      <c r="AL161" s="451">
        <f t="shared" si="329"/>
        <v>0</v>
      </c>
      <c r="AM161" s="451" t="str">
        <f t="shared" si="291"/>
        <v/>
      </c>
      <c r="AN161" s="417">
        <f t="shared" si="330"/>
        <v>0</v>
      </c>
      <c r="AO161" s="420">
        <f t="shared" si="292"/>
        <v>0</v>
      </c>
      <c r="AP161" s="420">
        <f t="shared" si="293"/>
        <v>0</v>
      </c>
      <c r="AQ161" s="420">
        <f t="shared" si="294"/>
        <v>0</v>
      </c>
      <c r="AR161" s="420">
        <f t="shared" si="295"/>
        <v>0</v>
      </c>
      <c r="AS161" s="409">
        <f t="shared" si="296"/>
        <v>0</v>
      </c>
      <c r="AT161" s="422">
        <f t="shared" si="297"/>
        <v>0</v>
      </c>
      <c r="AU161" s="422">
        <f t="shared" si="298"/>
        <v>0</v>
      </c>
      <c r="AV161" s="409">
        <f t="shared" si="299"/>
        <v>0</v>
      </c>
      <c r="AW161" s="422">
        <f t="shared" si="300"/>
        <v>0</v>
      </c>
      <c r="AX161" s="422">
        <f t="shared" si="301"/>
        <v>0</v>
      </c>
      <c r="AY161" s="409">
        <f t="shared" si="302"/>
        <v>0</v>
      </c>
      <c r="AZ161" s="422">
        <f t="shared" si="331"/>
        <v>0</v>
      </c>
      <c r="BA161" s="422">
        <f t="shared" si="332"/>
        <v>0</v>
      </c>
      <c r="BB161" s="420">
        <f t="shared" si="361"/>
        <v>0</v>
      </c>
      <c r="BC161" s="413">
        <f t="shared" si="333"/>
        <v>0</v>
      </c>
      <c r="BD161" s="420">
        <f t="shared" si="362"/>
        <v>0</v>
      </c>
      <c r="BE161" s="409">
        <f t="shared" si="334"/>
        <v>0</v>
      </c>
      <c r="BF161" s="420">
        <f t="shared" si="363"/>
        <v>0</v>
      </c>
      <c r="BG161" s="409">
        <f t="shared" si="335"/>
        <v>0</v>
      </c>
      <c r="BH161" s="425" t="str">
        <f t="shared" si="303"/>
        <v/>
      </c>
      <c r="BI161" s="420">
        <f t="shared" si="336"/>
        <v>0</v>
      </c>
      <c r="BJ161" s="420">
        <f t="shared" si="337"/>
        <v>0</v>
      </c>
      <c r="BK161" s="420">
        <f t="shared" si="304"/>
        <v>0</v>
      </c>
      <c r="BL161" s="420">
        <f t="shared" si="305"/>
        <v>0</v>
      </c>
      <c r="BM161" s="413">
        <f t="shared" si="306"/>
        <v>0</v>
      </c>
      <c r="BN161" s="420">
        <f t="shared" si="307"/>
        <v>0</v>
      </c>
      <c r="BO161" s="420">
        <f t="shared" si="308"/>
        <v>0</v>
      </c>
      <c r="BP161" s="413">
        <f t="shared" si="309"/>
        <v>0</v>
      </c>
      <c r="BQ161" s="422">
        <f t="shared" si="310"/>
        <v>0</v>
      </c>
      <c r="BR161" s="422">
        <f t="shared" si="311"/>
        <v>0</v>
      </c>
      <c r="BS161" s="413">
        <f t="shared" si="312"/>
        <v>0</v>
      </c>
      <c r="BT161" s="420">
        <f t="shared" si="338"/>
        <v>0</v>
      </c>
      <c r="BU161" s="413">
        <f t="shared" si="339"/>
        <v>0</v>
      </c>
      <c r="BV161" s="420">
        <f t="shared" si="340"/>
        <v>0</v>
      </c>
      <c r="BW161" s="409">
        <f t="shared" si="341"/>
        <v>0</v>
      </c>
      <c r="BX161" s="420">
        <f t="shared" si="342"/>
        <v>0</v>
      </c>
      <c r="BY161" s="413">
        <f t="shared" si="343"/>
        <v>0</v>
      </c>
      <c r="BZ161" s="32" t="str">
        <f t="shared" si="374"/>
        <v/>
      </c>
      <c r="CA161">
        <f t="shared" si="344"/>
        <v>0</v>
      </c>
      <c r="CB161" s="32">
        <f t="shared" si="375"/>
        <v>0</v>
      </c>
      <c r="CC161">
        <f t="shared" si="313"/>
        <v>0</v>
      </c>
      <c r="CD161">
        <f t="shared" si="314"/>
        <v>0</v>
      </c>
      <c r="CE161">
        <f t="shared" si="315"/>
        <v>0</v>
      </c>
      <c r="CF161" s="29">
        <f t="shared" si="316"/>
        <v>0</v>
      </c>
      <c r="CG161" s="29">
        <f t="shared" si="317"/>
        <v>0</v>
      </c>
      <c r="CH161" s="29">
        <f t="shared" si="345"/>
        <v>0</v>
      </c>
      <c r="CI161" s="29">
        <f t="shared" si="318"/>
        <v>0</v>
      </c>
      <c r="CJ161" s="29">
        <f t="shared" si="319"/>
        <v>0</v>
      </c>
      <c r="CK161" s="458">
        <f t="shared" si="320"/>
        <v>0</v>
      </c>
      <c r="CL161" s="29">
        <f t="shared" si="346"/>
        <v>0</v>
      </c>
      <c r="CM161" s="29">
        <f t="shared" si="321"/>
        <v>0</v>
      </c>
      <c r="CN161" s="458">
        <f t="shared" si="322"/>
        <v>0</v>
      </c>
      <c r="CO161" s="29">
        <f t="shared" si="347"/>
        <v>0</v>
      </c>
      <c r="CP161" s="29">
        <f t="shared" si="323"/>
        <v>0</v>
      </c>
      <c r="CQ161" s="458">
        <f t="shared" si="324"/>
        <v>0</v>
      </c>
      <c r="CR161" s="29">
        <f t="shared" si="348"/>
        <v>0</v>
      </c>
      <c r="CS161" s="29">
        <f t="shared" si="349"/>
        <v>0</v>
      </c>
      <c r="CT161" s="29">
        <f t="shared" si="350"/>
        <v>0</v>
      </c>
      <c r="CU161" s="29">
        <f t="shared" si="351"/>
        <v>0</v>
      </c>
      <c r="CV161" s="458">
        <f t="shared" si="352"/>
        <v>0</v>
      </c>
      <c r="CW161" s="29">
        <f t="shared" si="353"/>
        <v>0</v>
      </c>
      <c r="CX161" s="29">
        <f t="shared" si="354"/>
        <v>0</v>
      </c>
      <c r="CY161" s="458">
        <f t="shared" si="355"/>
        <v>0</v>
      </c>
      <c r="CZ161" s="29">
        <f t="shared" si="356"/>
        <v>0</v>
      </c>
      <c r="DA161" s="29">
        <f t="shared" si="357"/>
        <v>0</v>
      </c>
      <c r="DB161" s="458">
        <f t="shared" si="358"/>
        <v>0</v>
      </c>
      <c r="DC161" s="29">
        <f t="shared" si="359"/>
        <v>0</v>
      </c>
    </row>
    <row r="162" spans="1:107">
      <c r="A162">
        <f t="shared" si="325"/>
        <v>159</v>
      </c>
      <c r="B162" s="33">
        <f t="shared" si="373"/>
        <v>0</v>
      </c>
      <c r="C162" s="357"/>
      <c r="D162" s="40"/>
      <c r="E162" s="48"/>
      <c r="F162" s="1"/>
      <c r="G162" s="208"/>
      <c r="H162" s="184"/>
      <c r="I162" s="184"/>
      <c r="J162" s="306"/>
      <c r="K162" s="184"/>
      <c r="L162" s="184"/>
      <c r="M162" s="201"/>
      <c r="N162" s="184"/>
      <c r="O162" s="184"/>
      <c r="P162" s="358"/>
      <c r="Q162" s="343">
        <f t="shared" si="364"/>
        <v>0</v>
      </c>
      <c r="R162" s="333">
        <f t="shared" si="365"/>
        <v>0</v>
      </c>
      <c r="S162" s="344">
        <f t="shared" si="366"/>
        <v>0</v>
      </c>
      <c r="T162" s="348">
        <f t="shared" si="367"/>
        <v>0</v>
      </c>
      <c r="U162" s="334">
        <f t="shared" si="368"/>
        <v>0</v>
      </c>
      <c r="V162" s="333">
        <f t="shared" si="369"/>
        <v>0</v>
      </c>
      <c r="W162" s="334">
        <f t="shared" si="370"/>
        <v>0</v>
      </c>
      <c r="X162" s="333">
        <f t="shared" si="371"/>
        <v>0</v>
      </c>
      <c r="Y162" s="403">
        <f t="shared" si="372"/>
        <v>0</v>
      </c>
      <c r="Z162" s="451">
        <f>IFERROR(VLOOKUP(C162,list!B$2:C$100,2,),)</f>
        <v>0</v>
      </c>
      <c r="AA162" s="451">
        <f>IFERROR(VLOOKUP(F162,list!G$1:H$60,2,),)</f>
        <v>0</v>
      </c>
      <c r="AB162" s="452">
        <f t="shared" si="326"/>
        <v>0</v>
      </c>
      <c r="AC162" s="453">
        <f t="shared" si="327"/>
        <v>0</v>
      </c>
      <c r="AD162" s="451">
        <f>IFERROR(VLOOKUP(AC162,list!I$2:J$12,2,),)</f>
        <v>0</v>
      </c>
      <c r="AE162" s="452">
        <f t="shared" si="328"/>
        <v>0</v>
      </c>
      <c r="AF162" s="451">
        <f t="shared" si="289"/>
        <v>0</v>
      </c>
      <c r="AG162" s="451">
        <f>IF(COUNTIF($C$4:C162,C162)&gt;1,0,1)</f>
        <v>1</v>
      </c>
      <c r="AH162" s="454">
        <f t="shared" si="360"/>
        <v>0</v>
      </c>
      <c r="AI162" s="451" t="str">
        <f t="shared" si="290"/>
        <v/>
      </c>
      <c r="AJ162" s="455" t="str">
        <f>IFERROR(VLOOKUP(AI162,list!A$1:B$100,2,),"")</f>
        <v/>
      </c>
      <c r="AK162" s="451">
        <f>IF(COUNTIF($AE$4:$AE162,$AE162)&gt;1,0,1)</f>
        <v>0</v>
      </c>
      <c r="AL162" s="451">
        <f t="shared" si="329"/>
        <v>0</v>
      </c>
      <c r="AM162" s="451" t="str">
        <f t="shared" si="291"/>
        <v/>
      </c>
      <c r="AN162" s="417">
        <f t="shared" si="330"/>
        <v>0</v>
      </c>
      <c r="AO162" s="420">
        <f t="shared" si="292"/>
        <v>0</v>
      </c>
      <c r="AP162" s="420">
        <f t="shared" si="293"/>
        <v>0</v>
      </c>
      <c r="AQ162" s="420">
        <f t="shared" si="294"/>
        <v>0</v>
      </c>
      <c r="AR162" s="420">
        <f t="shared" si="295"/>
        <v>0</v>
      </c>
      <c r="AS162" s="409">
        <f t="shared" si="296"/>
        <v>0</v>
      </c>
      <c r="AT162" s="422">
        <f t="shared" si="297"/>
        <v>0</v>
      </c>
      <c r="AU162" s="422">
        <f t="shared" si="298"/>
        <v>0</v>
      </c>
      <c r="AV162" s="409">
        <f t="shared" si="299"/>
        <v>0</v>
      </c>
      <c r="AW162" s="422">
        <f t="shared" si="300"/>
        <v>0</v>
      </c>
      <c r="AX162" s="422">
        <f t="shared" si="301"/>
        <v>0</v>
      </c>
      <c r="AY162" s="409">
        <f t="shared" si="302"/>
        <v>0</v>
      </c>
      <c r="AZ162" s="422">
        <f t="shared" si="331"/>
        <v>0</v>
      </c>
      <c r="BA162" s="422">
        <f t="shared" si="332"/>
        <v>0</v>
      </c>
      <c r="BB162" s="420">
        <f t="shared" si="361"/>
        <v>0</v>
      </c>
      <c r="BC162" s="413">
        <f t="shared" si="333"/>
        <v>0</v>
      </c>
      <c r="BD162" s="420">
        <f t="shared" si="362"/>
        <v>0</v>
      </c>
      <c r="BE162" s="409">
        <f t="shared" si="334"/>
        <v>0</v>
      </c>
      <c r="BF162" s="420">
        <f t="shared" si="363"/>
        <v>0</v>
      </c>
      <c r="BG162" s="409">
        <f t="shared" si="335"/>
        <v>0</v>
      </c>
      <c r="BH162" s="425" t="str">
        <f t="shared" si="303"/>
        <v/>
      </c>
      <c r="BI162" s="420">
        <f t="shared" si="336"/>
        <v>0</v>
      </c>
      <c r="BJ162" s="420">
        <f t="shared" si="337"/>
        <v>0</v>
      </c>
      <c r="BK162" s="420">
        <f t="shared" si="304"/>
        <v>0</v>
      </c>
      <c r="BL162" s="420">
        <f t="shared" si="305"/>
        <v>0</v>
      </c>
      <c r="BM162" s="413">
        <f t="shared" si="306"/>
        <v>0</v>
      </c>
      <c r="BN162" s="420">
        <f t="shared" si="307"/>
        <v>0</v>
      </c>
      <c r="BO162" s="420">
        <f t="shared" si="308"/>
        <v>0</v>
      </c>
      <c r="BP162" s="413">
        <f t="shared" si="309"/>
        <v>0</v>
      </c>
      <c r="BQ162" s="422">
        <f t="shared" si="310"/>
        <v>0</v>
      </c>
      <c r="BR162" s="422">
        <f t="shared" si="311"/>
        <v>0</v>
      </c>
      <c r="BS162" s="413">
        <f t="shared" si="312"/>
        <v>0</v>
      </c>
      <c r="BT162" s="420">
        <f t="shared" si="338"/>
        <v>0</v>
      </c>
      <c r="BU162" s="413">
        <f t="shared" si="339"/>
        <v>0</v>
      </c>
      <c r="BV162" s="420">
        <f t="shared" si="340"/>
        <v>0</v>
      </c>
      <c r="BW162" s="409">
        <f t="shared" si="341"/>
        <v>0</v>
      </c>
      <c r="BX162" s="420">
        <f t="shared" si="342"/>
        <v>0</v>
      </c>
      <c r="BY162" s="413">
        <f t="shared" si="343"/>
        <v>0</v>
      </c>
      <c r="BZ162" s="32" t="str">
        <f t="shared" si="374"/>
        <v/>
      </c>
      <c r="CA162">
        <f t="shared" si="344"/>
        <v>0</v>
      </c>
      <c r="CB162" s="32">
        <f t="shared" si="375"/>
        <v>0</v>
      </c>
      <c r="CC162">
        <f t="shared" si="313"/>
        <v>0</v>
      </c>
      <c r="CD162">
        <f t="shared" si="314"/>
        <v>0</v>
      </c>
      <c r="CE162">
        <f t="shared" si="315"/>
        <v>0</v>
      </c>
      <c r="CF162" s="29">
        <f t="shared" si="316"/>
        <v>0</v>
      </c>
      <c r="CG162" s="29">
        <f t="shared" si="317"/>
        <v>0</v>
      </c>
      <c r="CH162" s="29">
        <f t="shared" si="345"/>
        <v>0</v>
      </c>
      <c r="CI162" s="29">
        <f t="shared" si="318"/>
        <v>0</v>
      </c>
      <c r="CJ162" s="29">
        <f t="shared" si="319"/>
        <v>0</v>
      </c>
      <c r="CK162" s="458">
        <f t="shared" si="320"/>
        <v>0</v>
      </c>
      <c r="CL162" s="29">
        <f t="shared" si="346"/>
        <v>0</v>
      </c>
      <c r="CM162" s="29">
        <f t="shared" si="321"/>
        <v>0</v>
      </c>
      <c r="CN162" s="458">
        <f t="shared" si="322"/>
        <v>0</v>
      </c>
      <c r="CO162" s="29">
        <f t="shared" si="347"/>
        <v>0</v>
      </c>
      <c r="CP162" s="29">
        <f t="shared" si="323"/>
        <v>0</v>
      </c>
      <c r="CQ162" s="458">
        <f t="shared" si="324"/>
        <v>0</v>
      </c>
      <c r="CR162" s="29">
        <f t="shared" si="348"/>
        <v>0</v>
      </c>
      <c r="CS162" s="29">
        <f t="shared" si="349"/>
        <v>0</v>
      </c>
      <c r="CT162" s="29">
        <f t="shared" si="350"/>
        <v>0</v>
      </c>
      <c r="CU162" s="29">
        <f t="shared" si="351"/>
        <v>0</v>
      </c>
      <c r="CV162" s="458">
        <f t="shared" si="352"/>
        <v>0</v>
      </c>
      <c r="CW162" s="29">
        <f t="shared" si="353"/>
        <v>0</v>
      </c>
      <c r="CX162" s="29">
        <f t="shared" si="354"/>
        <v>0</v>
      </c>
      <c r="CY162" s="458">
        <f t="shared" si="355"/>
        <v>0</v>
      </c>
      <c r="CZ162" s="29">
        <f t="shared" si="356"/>
        <v>0</v>
      </c>
      <c r="DA162" s="29">
        <f t="shared" si="357"/>
        <v>0</v>
      </c>
      <c r="DB162" s="458">
        <f t="shared" si="358"/>
        <v>0</v>
      </c>
      <c r="DC162" s="29">
        <f t="shared" si="359"/>
        <v>0</v>
      </c>
    </row>
    <row r="163" spans="1:107">
      <c r="A163">
        <f t="shared" si="325"/>
        <v>160</v>
      </c>
      <c r="B163" s="33">
        <f t="shared" si="373"/>
        <v>0</v>
      </c>
      <c r="C163" s="357"/>
      <c r="D163" s="40"/>
      <c r="E163" s="48"/>
      <c r="F163" s="1"/>
      <c r="G163" s="208"/>
      <c r="H163" s="184"/>
      <c r="I163" s="184"/>
      <c r="J163" s="306"/>
      <c r="K163" s="184"/>
      <c r="L163" s="184"/>
      <c r="M163" s="201"/>
      <c r="N163" s="184"/>
      <c r="O163" s="184"/>
      <c r="P163" s="358"/>
      <c r="Q163" s="343">
        <f t="shared" si="364"/>
        <v>0</v>
      </c>
      <c r="R163" s="333">
        <f t="shared" si="365"/>
        <v>0</v>
      </c>
      <c r="S163" s="344">
        <f t="shared" si="366"/>
        <v>0</v>
      </c>
      <c r="T163" s="348">
        <f t="shared" si="367"/>
        <v>0</v>
      </c>
      <c r="U163" s="334">
        <f t="shared" si="368"/>
        <v>0</v>
      </c>
      <c r="V163" s="333">
        <f t="shared" si="369"/>
        <v>0</v>
      </c>
      <c r="W163" s="334">
        <f t="shared" si="370"/>
        <v>0</v>
      </c>
      <c r="X163" s="333">
        <f t="shared" si="371"/>
        <v>0</v>
      </c>
      <c r="Y163" s="403">
        <f t="shared" si="372"/>
        <v>0</v>
      </c>
      <c r="Z163" s="451">
        <f>IFERROR(VLOOKUP(C163,list!B$2:C$100,2,),)</f>
        <v>0</v>
      </c>
      <c r="AA163" s="451">
        <f>IFERROR(VLOOKUP(F163,list!G$1:H$60,2,),)</f>
        <v>0</v>
      </c>
      <c r="AB163" s="452">
        <f t="shared" si="326"/>
        <v>0</v>
      </c>
      <c r="AC163" s="453">
        <f t="shared" si="327"/>
        <v>0</v>
      </c>
      <c r="AD163" s="451">
        <f>IFERROR(VLOOKUP(AC163,list!I$2:J$12,2,),)</f>
        <v>0</v>
      </c>
      <c r="AE163" s="452">
        <f t="shared" si="328"/>
        <v>0</v>
      </c>
      <c r="AF163" s="451">
        <f t="shared" si="289"/>
        <v>0</v>
      </c>
      <c r="AG163" s="451">
        <f>IF(COUNTIF($C$4:C163,C163)&gt;1,0,1)</f>
        <v>1</v>
      </c>
      <c r="AH163" s="454">
        <f t="shared" si="360"/>
        <v>0</v>
      </c>
      <c r="AI163" s="451" t="str">
        <f t="shared" si="290"/>
        <v/>
      </c>
      <c r="AJ163" s="455" t="str">
        <f>IFERROR(VLOOKUP(AI163,list!A$1:B$100,2,),"")</f>
        <v/>
      </c>
      <c r="AK163" s="451">
        <f>IF(COUNTIF($AE$4:$AE163,$AE163)&gt;1,0,1)</f>
        <v>0</v>
      </c>
      <c r="AL163" s="451">
        <f t="shared" si="329"/>
        <v>0</v>
      </c>
      <c r="AM163" s="451" t="str">
        <f t="shared" si="291"/>
        <v/>
      </c>
      <c r="AN163" s="417">
        <f t="shared" si="330"/>
        <v>0</v>
      </c>
      <c r="AO163" s="420">
        <f t="shared" si="292"/>
        <v>0</v>
      </c>
      <c r="AP163" s="420">
        <f t="shared" si="293"/>
        <v>0</v>
      </c>
      <c r="AQ163" s="420">
        <f t="shared" si="294"/>
        <v>0</v>
      </c>
      <c r="AR163" s="420">
        <f t="shared" si="295"/>
        <v>0</v>
      </c>
      <c r="AS163" s="409">
        <f t="shared" si="296"/>
        <v>0</v>
      </c>
      <c r="AT163" s="422">
        <f t="shared" si="297"/>
        <v>0</v>
      </c>
      <c r="AU163" s="422">
        <f t="shared" si="298"/>
        <v>0</v>
      </c>
      <c r="AV163" s="409">
        <f t="shared" si="299"/>
        <v>0</v>
      </c>
      <c r="AW163" s="422">
        <f t="shared" si="300"/>
        <v>0</v>
      </c>
      <c r="AX163" s="422">
        <f t="shared" si="301"/>
        <v>0</v>
      </c>
      <c r="AY163" s="409">
        <f t="shared" si="302"/>
        <v>0</v>
      </c>
      <c r="AZ163" s="422">
        <f t="shared" si="331"/>
        <v>0</v>
      </c>
      <c r="BA163" s="422">
        <f t="shared" si="332"/>
        <v>0</v>
      </c>
      <c r="BB163" s="420">
        <f t="shared" si="361"/>
        <v>0</v>
      </c>
      <c r="BC163" s="413">
        <f t="shared" si="333"/>
        <v>0</v>
      </c>
      <c r="BD163" s="420">
        <f t="shared" si="362"/>
        <v>0</v>
      </c>
      <c r="BE163" s="409">
        <f t="shared" si="334"/>
        <v>0</v>
      </c>
      <c r="BF163" s="420">
        <f t="shared" si="363"/>
        <v>0</v>
      </c>
      <c r="BG163" s="409">
        <f t="shared" si="335"/>
        <v>0</v>
      </c>
      <c r="BH163" s="425" t="str">
        <f t="shared" si="303"/>
        <v/>
      </c>
      <c r="BI163" s="420">
        <f t="shared" si="336"/>
        <v>0</v>
      </c>
      <c r="BJ163" s="420">
        <f t="shared" si="337"/>
        <v>0</v>
      </c>
      <c r="BK163" s="420">
        <f t="shared" si="304"/>
        <v>0</v>
      </c>
      <c r="BL163" s="420">
        <f t="shared" si="305"/>
        <v>0</v>
      </c>
      <c r="BM163" s="413">
        <f t="shared" si="306"/>
        <v>0</v>
      </c>
      <c r="BN163" s="420">
        <f t="shared" si="307"/>
        <v>0</v>
      </c>
      <c r="BO163" s="420">
        <f t="shared" si="308"/>
        <v>0</v>
      </c>
      <c r="BP163" s="413">
        <f t="shared" si="309"/>
        <v>0</v>
      </c>
      <c r="BQ163" s="422">
        <f t="shared" si="310"/>
        <v>0</v>
      </c>
      <c r="BR163" s="422">
        <f t="shared" si="311"/>
        <v>0</v>
      </c>
      <c r="BS163" s="413">
        <f t="shared" si="312"/>
        <v>0</v>
      </c>
      <c r="BT163" s="420">
        <f t="shared" si="338"/>
        <v>0</v>
      </c>
      <c r="BU163" s="413">
        <f t="shared" si="339"/>
        <v>0</v>
      </c>
      <c r="BV163" s="420">
        <f t="shared" si="340"/>
        <v>0</v>
      </c>
      <c r="BW163" s="409">
        <f t="shared" si="341"/>
        <v>0</v>
      </c>
      <c r="BX163" s="420">
        <f t="shared" si="342"/>
        <v>0</v>
      </c>
      <c r="BY163" s="413">
        <f t="shared" si="343"/>
        <v>0</v>
      </c>
      <c r="BZ163" s="32" t="str">
        <f t="shared" si="374"/>
        <v/>
      </c>
      <c r="CA163">
        <f t="shared" si="344"/>
        <v>0</v>
      </c>
      <c r="CB163" s="32">
        <f t="shared" si="375"/>
        <v>0</v>
      </c>
      <c r="CC163">
        <f t="shared" si="313"/>
        <v>0</v>
      </c>
      <c r="CD163">
        <f t="shared" si="314"/>
        <v>0</v>
      </c>
      <c r="CE163">
        <f t="shared" si="315"/>
        <v>0</v>
      </c>
      <c r="CF163" s="29">
        <f t="shared" si="316"/>
        <v>0</v>
      </c>
      <c r="CG163" s="29">
        <f t="shared" si="317"/>
        <v>0</v>
      </c>
      <c r="CH163" s="29">
        <f t="shared" si="345"/>
        <v>0</v>
      </c>
      <c r="CI163" s="29">
        <f t="shared" si="318"/>
        <v>0</v>
      </c>
      <c r="CJ163" s="29">
        <f t="shared" si="319"/>
        <v>0</v>
      </c>
      <c r="CK163" s="458">
        <f t="shared" si="320"/>
        <v>0</v>
      </c>
      <c r="CL163" s="29">
        <f t="shared" si="346"/>
        <v>0</v>
      </c>
      <c r="CM163" s="29">
        <f t="shared" si="321"/>
        <v>0</v>
      </c>
      <c r="CN163" s="458">
        <f t="shared" si="322"/>
        <v>0</v>
      </c>
      <c r="CO163" s="29">
        <f t="shared" si="347"/>
        <v>0</v>
      </c>
      <c r="CP163" s="29">
        <f t="shared" si="323"/>
        <v>0</v>
      </c>
      <c r="CQ163" s="458">
        <f t="shared" si="324"/>
        <v>0</v>
      </c>
      <c r="CR163" s="29">
        <f t="shared" si="348"/>
        <v>0</v>
      </c>
      <c r="CS163" s="29">
        <f t="shared" si="349"/>
        <v>0</v>
      </c>
      <c r="CT163" s="29">
        <f t="shared" si="350"/>
        <v>0</v>
      </c>
      <c r="CU163" s="29">
        <f t="shared" si="351"/>
        <v>0</v>
      </c>
      <c r="CV163" s="458">
        <f t="shared" si="352"/>
        <v>0</v>
      </c>
      <c r="CW163" s="29">
        <f t="shared" si="353"/>
        <v>0</v>
      </c>
      <c r="CX163" s="29">
        <f t="shared" si="354"/>
        <v>0</v>
      </c>
      <c r="CY163" s="458">
        <f t="shared" si="355"/>
        <v>0</v>
      </c>
      <c r="CZ163" s="29">
        <f t="shared" si="356"/>
        <v>0</v>
      </c>
      <c r="DA163" s="29">
        <f t="shared" si="357"/>
        <v>0</v>
      </c>
      <c r="DB163" s="458">
        <f t="shared" si="358"/>
        <v>0</v>
      </c>
      <c r="DC163" s="29">
        <f t="shared" si="359"/>
        <v>0</v>
      </c>
    </row>
    <row r="164" spans="1:107">
      <c r="A164">
        <f t="shared" si="325"/>
        <v>161</v>
      </c>
      <c r="B164" s="33">
        <f t="shared" si="373"/>
        <v>0</v>
      </c>
      <c r="C164" s="357"/>
      <c r="D164" s="40"/>
      <c r="E164" s="48"/>
      <c r="F164" s="1"/>
      <c r="G164" s="208"/>
      <c r="H164" s="184"/>
      <c r="I164" s="184"/>
      <c r="J164" s="306"/>
      <c r="K164" s="184"/>
      <c r="L164" s="184"/>
      <c r="M164" s="201"/>
      <c r="N164" s="184"/>
      <c r="O164" s="184"/>
      <c r="P164" s="358"/>
      <c r="Q164" s="343">
        <f t="shared" si="364"/>
        <v>0</v>
      </c>
      <c r="R164" s="333">
        <f t="shared" si="365"/>
        <v>0</v>
      </c>
      <c r="S164" s="344">
        <f t="shared" si="366"/>
        <v>0</v>
      </c>
      <c r="T164" s="348">
        <f t="shared" si="367"/>
        <v>0</v>
      </c>
      <c r="U164" s="334">
        <f t="shared" si="368"/>
        <v>0</v>
      </c>
      <c r="V164" s="333">
        <f t="shared" si="369"/>
        <v>0</v>
      </c>
      <c r="W164" s="334">
        <f t="shared" si="370"/>
        <v>0</v>
      </c>
      <c r="X164" s="333">
        <f t="shared" si="371"/>
        <v>0</v>
      </c>
      <c r="Y164" s="403">
        <f t="shared" si="372"/>
        <v>0</v>
      </c>
      <c r="Z164" s="451">
        <f>IFERROR(VLOOKUP(C164,list!B$2:C$100,2,),)</f>
        <v>0</v>
      </c>
      <c r="AA164" s="451">
        <f>IFERROR(VLOOKUP(F164,list!G$1:H$60,2,),)</f>
        <v>0</v>
      </c>
      <c r="AB164" s="452">
        <f t="shared" si="326"/>
        <v>0</v>
      </c>
      <c r="AC164" s="453">
        <f t="shared" si="327"/>
        <v>0</v>
      </c>
      <c r="AD164" s="451">
        <f>IFERROR(VLOOKUP(AC164,list!I$2:J$12,2,),)</f>
        <v>0</v>
      </c>
      <c r="AE164" s="452">
        <f t="shared" si="328"/>
        <v>0</v>
      </c>
      <c r="AF164" s="451">
        <f t="shared" ref="AF164:AF195" si="376">D164</f>
        <v>0</v>
      </c>
      <c r="AG164" s="451">
        <f>IF(COUNTIF($C$4:C164,C164)&gt;1,0,1)</f>
        <v>1</v>
      </c>
      <c r="AH164" s="454">
        <f t="shared" si="360"/>
        <v>0</v>
      </c>
      <c r="AI164" s="451" t="str">
        <f t="shared" ref="AI164:AI195" si="377">IF(ISERR(SMALL(IF(FREQUENCY($AH$4:$AH$200,$AH$4:$AH$200),$AH$4:$AH$200),$A165)),"", SMALL(IF(FREQUENCY($AH$4:$AH$200,$AH$4:$AH$200),$AH$4:$AH$200),$A165))</f>
        <v/>
      </c>
      <c r="AJ164" s="455" t="str">
        <f>IFERROR(VLOOKUP(AI164,list!A$1:B$100,2,),"")</f>
        <v/>
      </c>
      <c r="AK164" s="451">
        <f>IF(COUNTIF($AE$4:$AE164,$AE164)&gt;1,0,1)</f>
        <v>0</v>
      </c>
      <c r="AL164" s="451">
        <f t="shared" si="329"/>
        <v>0</v>
      </c>
      <c r="AM164" s="451" t="str">
        <f t="shared" ref="AM164:AM195" si="378">IF(ISERR(SMALL(IF(FREQUENCY($AL$4:$AL$200,$AL$4:$AL$200),$AL$4:$AL$200),$A165)),"", SMALL(IF(FREQUENCY($AL$4:$AL$200,$AL$4:$AL$200),$AL$4:$AL$200),$A165))</f>
        <v/>
      </c>
      <c r="AN164" s="417">
        <f t="shared" si="330"/>
        <v>0</v>
      </c>
      <c r="AO164" s="420">
        <f t="shared" ref="AO164:AO195" si="379">IFERROR(VLOOKUP(AN164,D$4:E$203,2,),)</f>
        <v>0</v>
      </c>
      <c r="AP164" s="420">
        <f t="shared" ref="AP164:AP195" si="380">SUMIF($D$4:$D$203,$AN164,G$4:G$203)</f>
        <v>0</v>
      </c>
      <c r="AQ164" s="420">
        <f t="shared" ref="AQ164:AQ195" si="381">SUMIF($D$4:$D$203,$AN164,H$4:H$203)</f>
        <v>0</v>
      </c>
      <c r="AR164" s="420">
        <f t="shared" ref="AR164:AR195" si="382">SUMIF($D$4:$D$203,$AN164,I$4:I$203)</f>
        <v>0</v>
      </c>
      <c r="AS164" s="409">
        <f t="shared" ref="AS164:AS195" si="383">SUMIF($D$4:$D$203,$AN164,J$4:J$203)</f>
        <v>0</v>
      </c>
      <c r="AT164" s="422">
        <f t="shared" ref="AT164:AT195" si="384">SUMIF($D$4:$D$203,$AN164,K$4:K$203)</f>
        <v>0</v>
      </c>
      <c r="AU164" s="422">
        <f t="shared" ref="AU164:AU195" si="385">SUMIF($D$4:$D$203,$AN164,L$4:L$203)</f>
        <v>0</v>
      </c>
      <c r="AV164" s="409">
        <f t="shared" ref="AV164:AV195" si="386">SUMIF($D$4:$D$203,$AN164,M$4:M$203)</f>
        <v>0</v>
      </c>
      <c r="AW164" s="422">
        <f t="shared" ref="AW164:AW195" si="387">SUMIF($D$4:$D$203,$AN164,N$4:N$203)</f>
        <v>0</v>
      </c>
      <c r="AX164" s="422">
        <f t="shared" ref="AX164:AX195" si="388">SUMIF($D$4:$D$203,$AN164,O$4:O$203)</f>
        <v>0</v>
      </c>
      <c r="AY164" s="409">
        <f t="shared" ref="AY164:AY195" si="389">SUMIF($D$4:$D$203,$AN164,P$4:P$203)</f>
        <v>0</v>
      </c>
      <c r="AZ164" s="422">
        <f t="shared" si="331"/>
        <v>0</v>
      </c>
      <c r="BA164" s="422">
        <f t="shared" si="332"/>
        <v>0</v>
      </c>
      <c r="BB164" s="420">
        <f t="shared" si="361"/>
        <v>0</v>
      </c>
      <c r="BC164" s="413">
        <f t="shared" si="333"/>
        <v>0</v>
      </c>
      <c r="BD164" s="420">
        <f t="shared" si="362"/>
        <v>0</v>
      </c>
      <c r="BE164" s="409">
        <f t="shared" si="334"/>
        <v>0</v>
      </c>
      <c r="BF164" s="420">
        <f t="shared" si="363"/>
        <v>0</v>
      </c>
      <c r="BG164" s="409">
        <f t="shared" si="335"/>
        <v>0</v>
      </c>
      <c r="BH164" s="425" t="str">
        <f t="shared" ref="BH164:BH195" si="390">AJ164</f>
        <v/>
      </c>
      <c r="BI164" s="420">
        <f t="shared" si="336"/>
        <v>0</v>
      </c>
      <c r="BJ164" s="420">
        <f t="shared" si="337"/>
        <v>0</v>
      </c>
      <c r="BK164" s="420">
        <f t="shared" ref="BK164:BK195" si="391">SUMIF($C$4:$C$203,$BH164,H$4:H$203)</f>
        <v>0</v>
      </c>
      <c r="BL164" s="420">
        <f t="shared" ref="BL164:BL195" si="392">SUMIF($C$4:$C$203,$BH164,I$4:I$203)</f>
        <v>0</v>
      </c>
      <c r="BM164" s="413">
        <f t="shared" ref="BM164:BM195" si="393">SUMIF($C$4:$C$203,$BH164,J$4:J$203)</f>
        <v>0</v>
      </c>
      <c r="BN164" s="420">
        <f t="shared" ref="BN164:BN195" si="394">SUMIF($C$4:$C$203,$BH164,K$4:K$203)</f>
        <v>0</v>
      </c>
      <c r="BO164" s="420">
        <f t="shared" ref="BO164:BO195" si="395">SUMIF($C$4:$C$203,$BH164,L$4:L$203)</f>
        <v>0</v>
      </c>
      <c r="BP164" s="413">
        <f t="shared" ref="BP164:BP195" si="396">SUMIF($C$4:$C$203,$BH164,M$4:M$203)</f>
        <v>0</v>
      </c>
      <c r="BQ164" s="422">
        <f t="shared" ref="BQ164:BQ195" si="397">SUMIF($C$4:$C$203,$BH164,N$4:N$203)</f>
        <v>0</v>
      </c>
      <c r="BR164" s="422">
        <f t="shared" ref="BR164:BR195" si="398">SUMIF($C$4:$C$203,$BH164,O$4:O$203)</f>
        <v>0</v>
      </c>
      <c r="BS164" s="413">
        <f t="shared" ref="BS164:BS195" si="399">SUMIF($C$4:$C$203,$BH164,P$4:P$203)</f>
        <v>0</v>
      </c>
      <c r="BT164" s="420">
        <f t="shared" si="338"/>
        <v>0</v>
      </c>
      <c r="BU164" s="413">
        <f t="shared" si="339"/>
        <v>0</v>
      </c>
      <c r="BV164" s="420">
        <f t="shared" si="340"/>
        <v>0</v>
      </c>
      <c r="BW164" s="409">
        <f t="shared" si="341"/>
        <v>0</v>
      </c>
      <c r="BX164" s="420">
        <f t="shared" si="342"/>
        <v>0</v>
      </c>
      <c r="BY164" s="413">
        <f t="shared" si="343"/>
        <v>0</v>
      </c>
      <c r="BZ164" s="32" t="str">
        <f t="shared" si="374"/>
        <v/>
      </c>
      <c r="CA164">
        <f t="shared" si="344"/>
        <v>0</v>
      </c>
      <c r="CB164" s="32">
        <f t="shared" si="375"/>
        <v>0</v>
      </c>
      <c r="CC164">
        <f t="shared" ref="CC164:CC195" si="400">IFERROR(VLOOKUP($CB164,$B$4:$G$203,2,),)</f>
        <v>0</v>
      </c>
      <c r="CD164">
        <f t="shared" ref="CD164:CD195" si="401">IFERROR(VLOOKUP($CB164,$B$4:$G$203,3,),)</f>
        <v>0</v>
      </c>
      <c r="CE164">
        <f t="shared" ref="CE164:CE195" si="402">IFERROR(VLOOKUP($CB164,$B$4:$G$203,4,),)</f>
        <v>0</v>
      </c>
      <c r="CF164" s="29">
        <f t="shared" ref="CF164:CF195" si="403">IFERROR(VLOOKUP($CB164,$B$4:$G$203,5,),)</f>
        <v>0</v>
      </c>
      <c r="CG164" s="29">
        <f t="shared" ref="CG164:CG195" si="404">IFERROR(VLOOKUP($CB164,$B$4:$G$203,6,),)</f>
        <v>0</v>
      </c>
      <c r="CH164" s="29">
        <f t="shared" si="345"/>
        <v>0</v>
      </c>
      <c r="CI164" s="29">
        <f t="shared" ref="CI164:CI195" si="405">SUMIF($D$4:$D$203,$CD164,$R$4:$R$203)</f>
        <v>0</v>
      </c>
      <c r="CJ164" s="29">
        <f t="shared" ref="CJ164:CJ195" si="406">SUMIF($D$4:$D$203,$CD164,$I$4:$I$203)</f>
        <v>0</v>
      </c>
      <c r="CK164" s="458">
        <f t="shared" ref="CK164:CK195" si="407">IFERROR(SUMIF($D$4:$D$203,$CD164,$J$4:$J$203),)</f>
        <v>0</v>
      </c>
      <c r="CL164" s="29">
        <f t="shared" si="346"/>
        <v>0</v>
      </c>
      <c r="CM164" s="29">
        <f t="shared" ref="CM164:CM195" si="408">SUMIF($D$4:$D$203,$CD164,$L$4:$L$203)</f>
        <v>0</v>
      </c>
      <c r="CN164" s="458">
        <f t="shared" ref="CN164:CN195" si="409">SUMIF($D$4:$D$203,$CD164,$M$4:$M$203)</f>
        <v>0</v>
      </c>
      <c r="CO164" s="29">
        <f t="shared" si="347"/>
        <v>0</v>
      </c>
      <c r="CP164" s="29">
        <f t="shared" ref="CP164:CP195" si="410">SUMIF($D$4:$D$203,$CD164,$O$4:$O$203)</f>
        <v>0</v>
      </c>
      <c r="CQ164" s="458">
        <f t="shared" ref="CQ164:CQ195" si="411">SUMIF($D$4:$D$203,$CD164,$P$4:$P$203)</f>
        <v>0</v>
      </c>
      <c r="CR164" s="29">
        <f t="shared" si="348"/>
        <v>0</v>
      </c>
      <c r="CS164" s="29">
        <f t="shared" si="349"/>
        <v>0</v>
      </c>
      <c r="CT164" s="29">
        <f t="shared" si="350"/>
        <v>0</v>
      </c>
      <c r="CU164" s="29">
        <f t="shared" si="351"/>
        <v>0</v>
      </c>
      <c r="CV164" s="458">
        <f t="shared" si="352"/>
        <v>0</v>
      </c>
      <c r="CW164" s="29">
        <f t="shared" si="353"/>
        <v>0</v>
      </c>
      <c r="CX164" s="29">
        <f t="shared" si="354"/>
        <v>0</v>
      </c>
      <c r="CY164" s="458">
        <f t="shared" si="355"/>
        <v>0</v>
      </c>
      <c r="CZ164" s="29">
        <f t="shared" si="356"/>
        <v>0</v>
      </c>
      <c r="DA164" s="29">
        <f t="shared" si="357"/>
        <v>0</v>
      </c>
      <c r="DB164" s="458">
        <f t="shared" si="358"/>
        <v>0</v>
      </c>
      <c r="DC164" s="29">
        <f t="shared" si="359"/>
        <v>0</v>
      </c>
    </row>
    <row r="165" spans="1:107">
      <c r="A165">
        <f t="shared" si="325"/>
        <v>162</v>
      </c>
      <c r="B165" s="33">
        <f t="shared" si="373"/>
        <v>0</v>
      </c>
      <c r="C165" s="357"/>
      <c r="D165" s="40"/>
      <c r="E165" s="48"/>
      <c r="F165" s="1"/>
      <c r="G165" s="208"/>
      <c r="H165" s="184"/>
      <c r="I165" s="184"/>
      <c r="J165" s="306"/>
      <c r="K165" s="184"/>
      <c r="L165" s="184"/>
      <c r="M165" s="201"/>
      <c r="N165" s="184"/>
      <c r="O165" s="184"/>
      <c r="P165" s="358"/>
      <c r="Q165" s="343">
        <f t="shared" si="364"/>
        <v>0</v>
      </c>
      <c r="R165" s="333">
        <f t="shared" si="365"/>
        <v>0</v>
      </c>
      <c r="S165" s="344">
        <f t="shared" si="366"/>
        <v>0</v>
      </c>
      <c r="T165" s="348">
        <f t="shared" si="367"/>
        <v>0</v>
      </c>
      <c r="U165" s="334">
        <f t="shared" si="368"/>
        <v>0</v>
      </c>
      <c r="V165" s="333">
        <f t="shared" si="369"/>
        <v>0</v>
      </c>
      <c r="W165" s="334">
        <f t="shared" si="370"/>
        <v>0</v>
      </c>
      <c r="X165" s="333">
        <f t="shared" si="371"/>
        <v>0</v>
      </c>
      <c r="Y165" s="403">
        <f t="shared" si="372"/>
        <v>0</v>
      </c>
      <c r="Z165" s="451">
        <f>IFERROR(VLOOKUP(C165,list!B$2:C$100,2,),)</f>
        <v>0</v>
      </c>
      <c r="AA165" s="451">
        <f>IFERROR(VLOOKUP(F165,list!G$1:H$60,2,),)</f>
        <v>0</v>
      </c>
      <c r="AB165" s="452">
        <f t="shared" si="326"/>
        <v>0</v>
      </c>
      <c r="AC165" s="453">
        <f t="shared" si="327"/>
        <v>0</v>
      </c>
      <c r="AD165" s="451">
        <f>IFERROR(VLOOKUP(AC165,list!I$2:J$12,2,),)</f>
        <v>0</v>
      </c>
      <c r="AE165" s="452">
        <f t="shared" si="328"/>
        <v>0</v>
      </c>
      <c r="AF165" s="451">
        <f t="shared" si="376"/>
        <v>0</v>
      </c>
      <c r="AG165" s="451">
        <f>IF(COUNTIF($C$4:C165,C165)&gt;1,0,1)</f>
        <v>1</v>
      </c>
      <c r="AH165" s="454">
        <f t="shared" si="360"/>
        <v>0</v>
      </c>
      <c r="AI165" s="451" t="str">
        <f t="shared" si="377"/>
        <v/>
      </c>
      <c r="AJ165" s="455" t="str">
        <f>IFERROR(VLOOKUP(AI165,list!A$1:B$100,2,),"")</f>
        <v/>
      </c>
      <c r="AK165" s="451">
        <f>IF(COUNTIF($AE$4:$AE165,$AE165)&gt;1,0,1)</f>
        <v>0</v>
      </c>
      <c r="AL165" s="451">
        <f t="shared" si="329"/>
        <v>0</v>
      </c>
      <c r="AM165" s="451" t="str">
        <f t="shared" si="378"/>
        <v/>
      </c>
      <c r="AN165" s="417">
        <f t="shared" ref="AN165:AN196" si="412">IFERROR(VLOOKUP(AM165,AE$4:AF$203,2,),)</f>
        <v>0</v>
      </c>
      <c r="AO165" s="420">
        <f t="shared" si="379"/>
        <v>0</v>
      </c>
      <c r="AP165" s="420">
        <f t="shared" si="380"/>
        <v>0</v>
      </c>
      <c r="AQ165" s="420">
        <f t="shared" si="381"/>
        <v>0</v>
      </c>
      <c r="AR165" s="420">
        <f t="shared" si="382"/>
        <v>0</v>
      </c>
      <c r="AS165" s="409">
        <f t="shared" si="383"/>
        <v>0</v>
      </c>
      <c r="AT165" s="422">
        <f t="shared" si="384"/>
        <v>0</v>
      </c>
      <c r="AU165" s="422">
        <f t="shared" si="385"/>
        <v>0</v>
      </c>
      <c r="AV165" s="409">
        <f t="shared" si="386"/>
        <v>0</v>
      </c>
      <c r="AW165" s="422">
        <f t="shared" si="387"/>
        <v>0</v>
      </c>
      <c r="AX165" s="422">
        <f t="shared" si="388"/>
        <v>0</v>
      </c>
      <c r="AY165" s="409">
        <f t="shared" si="389"/>
        <v>0</v>
      </c>
      <c r="AZ165" s="422">
        <f t="shared" si="331"/>
        <v>0</v>
      </c>
      <c r="BA165" s="422">
        <f t="shared" si="332"/>
        <v>0</v>
      </c>
      <c r="BB165" s="420">
        <f t="shared" si="361"/>
        <v>0</v>
      </c>
      <c r="BC165" s="413">
        <f t="shared" si="333"/>
        <v>0</v>
      </c>
      <c r="BD165" s="420">
        <f t="shared" si="362"/>
        <v>0</v>
      </c>
      <c r="BE165" s="409">
        <f t="shared" si="334"/>
        <v>0</v>
      </c>
      <c r="BF165" s="420">
        <f t="shared" si="363"/>
        <v>0</v>
      </c>
      <c r="BG165" s="409">
        <f t="shared" si="335"/>
        <v>0</v>
      </c>
      <c r="BH165" s="425" t="str">
        <f t="shared" si="390"/>
        <v/>
      </c>
      <c r="BI165" s="420">
        <f t="shared" ref="BI165:BI196" si="413">SUMIF(C$4:C$203,$BH165,G$4:G$203)</f>
        <v>0</v>
      </c>
      <c r="BJ165" s="420">
        <f t="shared" si="337"/>
        <v>0</v>
      </c>
      <c r="BK165" s="420">
        <f t="shared" si="391"/>
        <v>0</v>
      </c>
      <c r="BL165" s="420">
        <f t="shared" si="392"/>
        <v>0</v>
      </c>
      <c r="BM165" s="413">
        <f t="shared" si="393"/>
        <v>0</v>
      </c>
      <c r="BN165" s="420">
        <f t="shared" si="394"/>
        <v>0</v>
      </c>
      <c r="BO165" s="420">
        <f t="shared" si="395"/>
        <v>0</v>
      </c>
      <c r="BP165" s="413">
        <f t="shared" si="396"/>
        <v>0</v>
      </c>
      <c r="BQ165" s="422">
        <f t="shared" si="397"/>
        <v>0</v>
      </c>
      <c r="BR165" s="422">
        <f t="shared" si="398"/>
        <v>0</v>
      </c>
      <c r="BS165" s="413">
        <f t="shared" si="399"/>
        <v>0</v>
      </c>
      <c r="BT165" s="420">
        <f t="shared" si="338"/>
        <v>0</v>
      </c>
      <c r="BU165" s="413">
        <f t="shared" si="339"/>
        <v>0</v>
      </c>
      <c r="BV165" s="420">
        <f t="shared" si="340"/>
        <v>0</v>
      </c>
      <c r="BW165" s="409">
        <f t="shared" si="341"/>
        <v>0</v>
      </c>
      <c r="BX165" s="420">
        <f t="shared" si="342"/>
        <v>0</v>
      </c>
      <c r="BY165" s="413">
        <f t="shared" si="343"/>
        <v>0</v>
      </c>
      <c r="BZ165" s="32" t="str">
        <f t="shared" si="374"/>
        <v/>
      </c>
      <c r="CA165">
        <f t="shared" si="344"/>
        <v>0</v>
      </c>
      <c r="CB165" s="32">
        <f t="shared" si="375"/>
        <v>0</v>
      </c>
      <c r="CC165">
        <f t="shared" si="400"/>
        <v>0</v>
      </c>
      <c r="CD165">
        <f t="shared" si="401"/>
        <v>0</v>
      </c>
      <c r="CE165">
        <f t="shared" si="402"/>
        <v>0</v>
      </c>
      <c r="CF165" s="29">
        <f t="shared" si="403"/>
        <v>0</v>
      </c>
      <c r="CG165" s="29">
        <f t="shared" si="404"/>
        <v>0</v>
      </c>
      <c r="CH165" s="29">
        <f t="shared" si="345"/>
        <v>0</v>
      </c>
      <c r="CI165" s="29">
        <f t="shared" si="405"/>
        <v>0</v>
      </c>
      <c r="CJ165" s="29">
        <f t="shared" si="406"/>
        <v>0</v>
      </c>
      <c r="CK165" s="458">
        <f t="shared" si="407"/>
        <v>0</v>
      </c>
      <c r="CL165" s="29">
        <f t="shared" si="346"/>
        <v>0</v>
      </c>
      <c r="CM165" s="29">
        <f t="shared" si="408"/>
        <v>0</v>
      </c>
      <c r="CN165" s="458">
        <f t="shared" si="409"/>
        <v>0</v>
      </c>
      <c r="CO165" s="29">
        <f t="shared" si="347"/>
        <v>0</v>
      </c>
      <c r="CP165" s="29">
        <f t="shared" si="410"/>
        <v>0</v>
      </c>
      <c r="CQ165" s="458">
        <f t="shared" si="411"/>
        <v>0</v>
      </c>
      <c r="CR165" s="29">
        <f t="shared" si="348"/>
        <v>0</v>
      </c>
      <c r="CS165" s="29">
        <f t="shared" si="349"/>
        <v>0</v>
      </c>
      <c r="CT165" s="29">
        <f t="shared" si="350"/>
        <v>0</v>
      </c>
      <c r="CU165" s="29">
        <f t="shared" si="351"/>
        <v>0</v>
      </c>
      <c r="CV165" s="458">
        <f t="shared" si="352"/>
        <v>0</v>
      </c>
      <c r="CW165" s="29">
        <f t="shared" si="353"/>
        <v>0</v>
      </c>
      <c r="CX165" s="29">
        <f t="shared" si="354"/>
        <v>0</v>
      </c>
      <c r="CY165" s="458">
        <f t="shared" si="355"/>
        <v>0</v>
      </c>
      <c r="CZ165" s="29">
        <f t="shared" si="356"/>
        <v>0</v>
      </c>
      <c r="DA165" s="29">
        <f t="shared" si="357"/>
        <v>0</v>
      </c>
      <c r="DB165" s="458">
        <f t="shared" si="358"/>
        <v>0</v>
      </c>
      <c r="DC165" s="29">
        <f t="shared" si="359"/>
        <v>0</v>
      </c>
    </row>
    <row r="166" spans="1:107">
      <c r="A166">
        <f t="shared" si="325"/>
        <v>163</v>
      </c>
      <c r="B166" s="33">
        <f t="shared" si="373"/>
        <v>0</v>
      </c>
      <c r="C166" s="357"/>
      <c r="D166" s="40"/>
      <c r="E166" s="48"/>
      <c r="F166" s="1"/>
      <c r="G166" s="208"/>
      <c r="H166" s="184"/>
      <c r="I166" s="184"/>
      <c r="J166" s="306"/>
      <c r="K166" s="184"/>
      <c r="L166" s="184"/>
      <c r="M166" s="201"/>
      <c r="N166" s="184"/>
      <c r="O166" s="184"/>
      <c r="P166" s="358"/>
      <c r="Q166" s="343">
        <f t="shared" si="364"/>
        <v>0</v>
      </c>
      <c r="R166" s="333">
        <f t="shared" si="365"/>
        <v>0</v>
      </c>
      <c r="S166" s="344">
        <f t="shared" si="366"/>
        <v>0</v>
      </c>
      <c r="T166" s="348">
        <f t="shared" si="367"/>
        <v>0</v>
      </c>
      <c r="U166" s="334">
        <f t="shared" si="368"/>
        <v>0</v>
      </c>
      <c r="V166" s="333">
        <f t="shared" si="369"/>
        <v>0</v>
      </c>
      <c r="W166" s="334">
        <f t="shared" si="370"/>
        <v>0</v>
      </c>
      <c r="X166" s="333">
        <f t="shared" si="371"/>
        <v>0</v>
      </c>
      <c r="Y166" s="403">
        <f t="shared" si="372"/>
        <v>0</v>
      </c>
      <c r="Z166" s="451">
        <f>IFERROR(VLOOKUP(C166,list!B$2:C$100,2,),)</f>
        <v>0</v>
      </c>
      <c r="AA166" s="451">
        <f>IFERROR(VLOOKUP(F166,list!G$1:H$60,2,),)</f>
        <v>0</v>
      </c>
      <c r="AB166" s="452">
        <f t="shared" si="326"/>
        <v>0</v>
      </c>
      <c r="AC166" s="453">
        <f t="shared" si="327"/>
        <v>0</v>
      </c>
      <c r="AD166" s="451">
        <f>IFERROR(VLOOKUP(AC166,list!I$2:J$12,2,),)</f>
        <v>0</v>
      </c>
      <c r="AE166" s="452">
        <f t="shared" si="328"/>
        <v>0</v>
      </c>
      <c r="AF166" s="451">
        <f t="shared" si="376"/>
        <v>0</v>
      </c>
      <c r="AG166" s="451">
        <f>IF(COUNTIF($C$4:C166,C166)&gt;1,0,1)</f>
        <v>1</v>
      </c>
      <c r="AH166" s="454">
        <f t="shared" si="360"/>
        <v>0</v>
      </c>
      <c r="AI166" s="451" t="str">
        <f t="shared" si="377"/>
        <v/>
      </c>
      <c r="AJ166" s="455" t="str">
        <f>IFERROR(VLOOKUP(AI166,list!A$1:B$100,2,),"")</f>
        <v/>
      </c>
      <c r="AK166" s="451">
        <f>IF(COUNTIF($AE$4:$AE166,$AE166)&gt;1,0,1)</f>
        <v>0</v>
      </c>
      <c r="AL166" s="451">
        <f t="shared" si="329"/>
        <v>0</v>
      </c>
      <c r="AM166" s="451" t="str">
        <f t="shared" si="378"/>
        <v/>
      </c>
      <c r="AN166" s="417">
        <f t="shared" si="412"/>
        <v>0</v>
      </c>
      <c r="AO166" s="420">
        <f t="shared" si="379"/>
        <v>0</v>
      </c>
      <c r="AP166" s="420">
        <f t="shared" si="380"/>
        <v>0</v>
      </c>
      <c r="AQ166" s="420">
        <f t="shared" si="381"/>
        <v>0</v>
      </c>
      <c r="AR166" s="420">
        <f t="shared" si="382"/>
        <v>0</v>
      </c>
      <c r="AS166" s="409">
        <f t="shared" si="383"/>
        <v>0</v>
      </c>
      <c r="AT166" s="422">
        <f t="shared" si="384"/>
        <v>0</v>
      </c>
      <c r="AU166" s="422">
        <f t="shared" si="385"/>
        <v>0</v>
      </c>
      <c r="AV166" s="409">
        <f t="shared" si="386"/>
        <v>0</v>
      </c>
      <c r="AW166" s="422">
        <f t="shared" si="387"/>
        <v>0</v>
      </c>
      <c r="AX166" s="422">
        <f t="shared" si="388"/>
        <v>0</v>
      </c>
      <c r="AY166" s="409">
        <f t="shared" si="389"/>
        <v>0</v>
      </c>
      <c r="AZ166" s="422">
        <f t="shared" si="331"/>
        <v>0</v>
      </c>
      <c r="BA166" s="422">
        <f t="shared" si="332"/>
        <v>0</v>
      </c>
      <c r="BB166" s="420">
        <f t="shared" si="361"/>
        <v>0</v>
      </c>
      <c r="BC166" s="413">
        <f t="shared" si="333"/>
        <v>0</v>
      </c>
      <c r="BD166" s="420">
        <f t="shared" si="362"/>
        <v>0</v>
      </c>
      <c r="BE166" s="409">
        <f t="shared" si="334"/>
        <v>0</v>
      </c>
      <c r="BF166" s="420">
        <f t="shared" si="363"/>
        <v>0</v>
      </c>
      <c r="BG166" s="409">
        <f t="shared" si="335"/>
        <v>0</v>
      </c>
      <c r="BH166" s="425" t="str">
        <f t="shared" si="390"/>
        <v/>
      </c>
      <c r="BI166" s="420">
        <f t="shared" si="413"/>
        <v>0</v>
      </c>
      <c r="BJ166" s="420">
        <f t="shared" si="337"/>
        <v>0</v>
      </c>
      <c r="BK166" s="420">
        <f t="shared" si="391"/>
        <v>0</v>
      </c>
      <c r="BL166" s="420">
        <f t="shared" si="392"/>
        <v>0</v>
      </c>
      <c r="BM166" s="413">
        <f t="shared" si="393"/>
        <v>0</v>
      </c>
      <c r="BN166" s="420">
        <f t="shared" si="394"/>
        <v>0</v>
      </c>
      <c r="BO166" s="420">
        <f t="shared" si="395"/>
        <v>0</v>
      </c>
      <c r="BP166" s="413">
        <f t="shared" si="396"/>
        <v>0</v>
      </c>
      <c r="BQ166" s="422">
        <f t="shared" si="397"/>
        <v>0</v>
      </c>
      <c r="BR166" s="422">
        <f t="shared" si="398"/>
        <v>0</v>
      </c>
      <c r="BS166" s="413">
        <f t="shared" si="399"/>
        <v>0</v>
      </c>
      <c r="BT166" s="420">
        <f t="shared" si="338"/>
        <v>0</v>
      </c>
      <c r="BU166" s="413">
        <f t="shared" si="339"/>
        <v>0</v>
      </c>
      <c r="BV166" s="420">
        <f t="shared" si="340"/>
        <v>0</v>
      </c>
      <c r="BW166" s="409">
        <f t="shared" si="341"/>
        <v>0</v>
      </c>
      <c r="BX166" s="420">
        <f t="shared" si="342"/>
        <v>0</v>
      </c>
      <c r="BY166" s="413">
        <f t="shared" si="343"/>
        <v>0</v>
      </c>
      <c r="BZ166" s="32" t="str">
        <f t="shared" si="374"/>
        <v/>
      </c>
      <c r="CA166">
        <f t="shared" si="344"/>
        <v>0</v>
      </c>
      <c r="CB166" s="32">
        <f t="shared" si="375"/>
        <v>0</v>
      </c>
      <c r="CC166">
        <f t="shared" si="400"/>
        <v>0</v>
      </c>
      <c r="CD166">
        <f t="shared" si="401"/>
        <v>0</v>
      </c>
      <c r="CE166">
        <f t="shared" si="402"/>
        <v>0</v>
      </c>
      <c r="CF166" s="29">
        <f t="shared" si="403"/>
        <v>0</v>
      </c>
      <c r="CG166" s="29">
        <f t="shared" si="404"/>
        <v>0</v>
      </c>
      <c r="CH166" s="29">
        <f t="shared" si="345"/>
        <v>0</v>
      </c>
      <c r="CI166" s="29">
        <f t="shared" si="405"/>
        <v>0</v>
      </c>
      <c r="CJ166" s="29">
        <f t="shared" si="406"/>
        <v>0</v>
      </c>
      <c r="CK166" s="458">
        <f t="shared" si="407"/>
        <v>0</v>
      </c>
      <c r="CL166" s="29">
        <f t="shared" si="346"/>
        <v>0</v>
      </c>
      <c r="CM166" s="29">
        <f t="shared" si="408"/>
        <v>0</v>
      </c>
      <c r="CN166" s="458">
        <f t="shared" si="409"/>
        <v>0</v>
      </c>
      <c r="CO166" s="29">
        <f t="shared" si="347"/>
        <v>0</v>
      </c>
      <c r="CP166" s="29">
        <f t="shared" si="410"/>
        <v>0</v>
      </c>
      <c r="CQ166" s="458">
        <f t="shared" si="411"/>
        <v>0</v>
      </c>
      <c r="CR166" s="29">
        <f t="shared" si="348"/>
        <v>0</v>
      </c>
      <c r="CS166" s="29">
        <f t="shared" si="349"/>
        <v>0</v>
      </c>
      <c r="CT166" s="29">
        <f t="shared" si="350"/>
        <v>0</v>
      </c>
      <c r="CU166" s="29">
        <f t="shared" si="351"/>
        <v>0</v>
      </c>
      <c r="CV166" s="458">
        <f t="shared" si="352"/>
        <v>0</v>
      </c>
      <c r="CW166" s="29">
        <f t="shared" si="353"/>
        <v>0</v>
      </c>
      <c r="CX166" s="29">
        <f t="shared" si="354"/>
        <v>0</v>
      </c>
      <c r="CY166" s="458">
        <f t="shared" si="355"/>
        <v>0</v>
      </c>
      <c r="CZ166" s="29">
        <f t="shared" si="356"/>
        <v>0</v>
      </c>
      <c r="DA166" s="29">
        <f t="shared" si="357"/>
        <v>0</v>
      </c>
      <c r="DB166" s="458">
        <f t="shared" si="358"/>
        <v>0</v>
      </c>
      <c r="DC166" s="29">
        <f t="shared" si="359"/>
        <v>0</v>
      </c>
    </row>
    <row r="167" spans="1:107">
      <c r="A167">
        <f t="shared" si="325"/>
        <v>164</v>
      </c>
      <c r="B167" s="33">
        <f t="shared" si="373"/>
        <v>0</v>
      </c>
      <c r="C167" s="357"/>
      <c r="D167" s="40"/>
      <c r="E167" s="48"/>
      <c r="F167" s="1"/>
      <c r="G167" s="208"/>
      <c r="H167" s="184"/>
      <c r="I167" s="184"/>
      <c r="J167" s="306"/>
      <c r="K167" s="184"/>
      <c r="L167" s="184"/>
      <c r="M167" s="201"/>
      <c r="N167" s="184"/>
      <c r="O167" s="184"/>
      <c r="P167" s="358"/>
      <c r="Q167" s="343">
        <f t="shared" si="364"/>
        <v>0</v>
      </c>
      <c r="R167" s="333">
        <f t="shared" si="365"/>
        <v>0</v>
      </c>
      <c r="S167" s="344">
        <f t="shared" si="366"/>
        <v>0</v>
      </c>
      <c r="T167" s="348">
        <f t="shared" si="367"/>
        <v>0</v>
      </c>
      <c r="U167" s="334">
        <f t="shared" si="368"/>
        <v>0</v>
      </c>
      <c r="V167" s="333">
        <f t="shared" si="369"/>
        <v>0</v>
      </c>
      <c r="W167" s="334">
        <f t="shared" si="370"/>
        <v>0</v>
      </c>
      <c r="X167" s="333">
        <f t="shared" si="371"/>
        <v>0</v>
      </c>
      <c r="Y167" s="403">
        <f t="shared" si="372"/>
        <v>0</v>
      </c>
      <c r="Z167" s="451">
        <f>IFERROR(VLOOKUP(C167,list!B$2:C$100,2,),)</f>
        <v>0</v>
      </c>
      <c r="AA167" s="451">
        <f>IFERROR(VLOOKUP(F167,list!G$1:H$60,2,),)</f>
        <v>0</v>
      </c>
      <c r="AB167" s="452">
        <f t="shared" si="326"/>
        <v>0</v>
      </c>
      <c r="AC167" s="453">
        <f t="shared" si="327"/>
        <v>0</v>
      </c>
      <c r="AD167" s="451">
        <f>IFERROR(VLOOKUP(AC167,list!I$2:J$12,2,),)</f>
        <v>0</v>
      </c>
      <c r="AE167" s="452">
        <f t="shared" si="328"/>
        <v>0</v>
      </c>
      <c r="AF167" s="451">
        <f t="shared" si="376"/>
        <v>0</v>
      </c>
      <c r="AG167" s="451">
        <f>IF(COUNTIF($C$4:C167,C167)&gt;1,0,1)</f>
        <v>1</v>
      </c>
      <c r="AH167" s="454">
        <f t="shared" si="360"/>
        <v>0</v>
      </c>
      <c r="AI167" s="451" t="str">
        <f t="shared" si="377"/>
        <v/>
      </c>
      <c r="AJ167" s="455" t="str">
        <f>IFERROR(VLOOKUP(AI167,list!A$1:B$100,2,),"")</f>
        <v/>
      </c>
      <c r="AK167" s="451">
        <f>IF(COUNTIF($AE$4:$AE167,$AE167)&gt;1,0,1)</f>
        <v>0</v>
      </c>
      <c r="AL167" s="451">
        <f t="shared" si="329"/>
        <v>0</v>
      </c>
      <c r="AM167" s="451" t="str">
        <f t="shared" si="378"/>
        <v/>
      </c>
      <c r="AN167" s="417">
        <f t="shared" si="412"/>
        <v>0</v>
      </c>
      <c r="AO167" s="420">
        <f t="shared" si="379"/>
        <v>0</v>
      </c>
      <c r="AP167" s="420">
        <f t="shared" si="380"/>
        <v>0</v>
      </c>
      <c r="AQ167" s="420">
        <f t="shared" si="381"/>
        <v>0</v>
      </c>
      <c r="AR167" s="420">
        <f t="shared" si="382"/>
        <v>0</v>
      </c>
      <c r="AS167" s="409">
        <f t="shared" si="383"/>
        <v>0</v>
      </c>
      <c r="AT167" s="422">
        <f t="shared" si="384"/>
        <v>0</v>
      </c>
      <c r="AU167" s="422">
        <f t="shared" si="385"/>
        <v>0</v>
      </c>
      <c r="AV167" s="409">
        <f t="shared" si="386"/>
        <v>0</v>
      </c>
      <c r="AW167" s="422">
        <f t="shared" si="387"/>
        <v>0</v>
      </c>
      <c r="AX167" s="422">
        <f t="shared" si="388"/>
        <v>0</v>
      </c>
      <c r="AY167" s="409">
        <f t="shared" si="389"/>
        <v>0</v>
      </c>
      <c r="AZ167" s="422">
        <f t="shared" si="331"/>
        <v>0</v>
      </c>
      <c r="BA167" s="422">
        <f t="shared" si="332"/>
        <v>0</v>
      </c>
      <c r="BB167" s="420">
        <f t="shared" si="361"/>
        <v>0</v>
      </c>
      <c r="BC167" s="413">
        <f t="shared" si="333"/>
        <v>0</v>
      </c>
      <c r="BD167" s="420">
        <f t="shared" si="362"/>
        <v>0</v>
      </c>
      <c r="BE167" s="409">
        <f t="shared" si="334"/>
        <v>0</v>
      </c>
      <c r="BF167" s="420">
        <f t="shared" si="363"/>
        <v>0</v>
      </c>
      <c r="BG167" s="409">
        <f t="shared" si="335"/>
        <v>0</v>
      </c>
      <c r="BH167" s="425" t="str">
        <f t="shared" si="390"/>
        <v/>
      </c>
      <c r="BI167" s="420">
        <f t="shared" si="413"/>
        <v>0</v>
      </c>
      <c r="BJ167" s="420">
        <f t="shared" si="337"/>
        <v>0</v>
      </c>
      <c r="BK167" s="420">
        <f t="shared" si="391"/>
        <v>0</v>
      </c>
      <c r="BL167" s="420">
        <f t="shared" si="392"/>
        <v>0</v>
      </c>
      <c r="BM167" s="413">
        <f t="shared" si="393"/>
        <v>0</v>
      </c>
      <c r="BN167" s="420">
        <f t="shared" si="394"/>
        <v>0</v>
      </c>
      <c r="BO167" s="420">
        <f t="shared" si="395"/>
        <v>0</v>
      </c>
      <c r="BP167" s="413">
        <f t="shared" si="396"/>
        <v>0</v>
      </c>
      <c r="BQ167" s="422">
        <f t="shared" si="397"/>
        <v>0</v>
      </c>
      <c r="BR167" s="422">
        <f t="shared" si="398"/>
        <v>0</v>
      </c>
      <c r="BS167" s="413">
        <f t="shared" si="399"/>
        <v>0</v>
      </c>
      <c r="BT167" s="420">
        <f t="shared" si="338"/>
        <v>0</v>
      </c>
      <c r="BU167" s="413">
        <f t="shared" si="339"/>
        <v>0</v>
      </c>
      <c r="BV167" s="420">
        <f t="shared" si="340"/>
        <v>0</v>
      </c>
      <c r="BW167" s="409">
        <f t="shared" si="341"/>
        <v>0</v>
      </c>
      <c r="BX167" s="420">
        <f t="shared" si="342"/>
        <v>0</v>
      </c>
      <c r="BY167" s="413">
        <f t="shared" si="343"/>
        <v>0</v>
      </c>
      <c r="BZ167" s="32" t="str">
        <f t="shared" si="374"/>
        <v/>
      </c>
      <c r="CA167">
        <f t="shared" si="344"/>
        <v>0</v>
      </c>
      <c r="CB167" s="32">
        <f t="shared" si="375"/>
        <v>0</v>
      </c>
      <c r="CC167">
        <f t="shared" si="400"/>
        <v>0</v>
      </c>
      <c r="CD167">
        <f t="shared" si="401"/>
        <v>0</v>
      </c>
      <c r="CE167">
        <f t="shared" si="402"/>
        <v>0</v>
      </c>
      <c r="CF167" s="29">
        <f t="shared" si="403"/>
        <v>0</v>
      </c>
      <c r="CG167" s="29">
        <f t="shared" si="404"/>
        <v>0</v>
      </c>
      <c r="CH167" s="29">
        <f t="shared" si="345"/>
        <v>0</v>
      </c>
      <c r="CI167" s="29">
        <f t="shared" si="405"/>
        <v>0</v>
      </c>
      <c r="CJ167" s="29">
        <f t="shared" si="406"/>
        <v>0</v>
      </c>
      <c r="CK167" s="458">
        <f t="shared" si="407"/>
        <v>0</v>
      </c>
      <c r="CL167" s="29">
        <f t="shared" si="346"/>
        <v>0</v>
      </c>
      <c r="CM167" s="29">
        <f t="shared" si="408"/>
        <v>0</v>
      </c>
      <c r="CN167" s="458">
        <f t="shared" si="409"/>
        <v>0</v>
      </c>
      <c r="CO167" s="29">
        <f t="shared" si="347"/>
        <v>0</v>
      </c>
      <c r="CP167" s="29">
        <f t="shared" si="410"/>
        <v>0</v>
      </c>
      <c r="CQ167" s="458">
        <f t="shared" si="411"/>
        <v>0</v>
      </c>
      <c r="CR167" s="29">
        <f t="shared" si="348"/>
        <v>0</v>
      </c>
      <c r="CS167" s="29">
        <f t="shared" si="349"/>
        <v>0</v>
      </c>
      <c r="CT167" s="29">
        <f t="shared" si="350"/>
        <v>0</v>
      </c>
      <c r="CU167" s="29">
        <f t="shared" si="351"/>
        <v>0</v>
      </c>
      <c r="CV167" s="458">
        <f t="shared" si="352"/>
        <v>0</v>
      </c>
      <c r="CW167" s="29">
        <f t="shared" si="353"/>
        <v>0</v>
      </c>
      <c r="CX167" s="29">
        <f t="shared" si="354"/>
        <v>0</v>
      </c>
      <c r="CY167" s="458">
        <f t="shared" si="355"/>
        <v>0</v>
      </c>
      <c r="CZ167" s="29">
        <f t="shared" si="356"/>
        <v>0</v>
      </c>
      <c r="DA167" s="29">
        <f t="shared" si="357"/>
        <v>0</v>
      </c>
      <c r="DB167" s="458">
        <f t="shared" si="358"/>
        <v>0</v>
      </c>
      <c r="DC167" s="29">
        <f t="shared" si="359"/>
        <v>0</v>
      </c>
    </row>
    <row r="168" spans="1:107">
      <c r="A168">
        <f t="shared" si="325"/>
        <v>165</v>
      </c>
      <c r="B168" s="33">
        <f t="shared" si="373"/>
        <v>0</v>
      </c>
      <c r="C168" s="357"/>
      <c r="D168" s="40"/>
      <c r="E168" s="48"/>
      <c r="F168" s="1"/>
      <c r="G168" s="208"/>
      <c r="H168" s="184"/>
      <c r="I168" s="184"/>
      <c r="J168" s="306"/>
      <c r="K168" s="184"/>
      <c r="L168" s="184"/>
      <c r="M168" s="201"/>
      <c r="N168" s="184"/>
      <c r="O168" s="184"/>
      <c r="P168" s="358"/>
      <c r="Q168" s="343">
        <f t="shared" si="364"/>
        <v>0</v>
      </c>
      <c r="R168" s="333">
        <f t="shared" si="365"/>
        <v>0</v>
      </c>
      <c r="S168" s="344">
        <f t="shared" si="366"/>
        <v>0</v>
      </c>
      <c r="T168" s="348">
        <f t="shared" si="367"/>
        <v>0</v>
      </c>
      <c r="U168" s="334">
        <f t="shared" si="368"/>
        <v>0</v>
      </c>
      <c r="V168" s="333">
        <f t="shared" si="369"/>
        <v>0</v>
      </c>
      <c r="W168" s="334">
        <f t="shared" si="370"/>
        <v>0</v>
      </c>
      <c r="X168" s="333">
        <f t="shared" si="371"/>
        <v>0</v>
      </c>
      <c r="Y168" s="403">
        <f t="shared" si="372"/>
        <v>0</v>
      </c>
      <c r="Z168" s="451">
        <f>IFERROR(VLOOKUP(C168,list!B$2:C$100,2,),)</f>
        <v>0</v>
      </c>
      <c r="AA168" s="451">
        <f>IFERROR(VLOOKUP(F168,list!G$1:H$60,2,),)</f>
        <v>0</v>
      </c>
      <c r="AB168" s="452">
        <f t="shared" si="326"/>
        <v>0</v>
      </c>
      <c r="AC168" s="453">
        <f t="shared" si="327"/>
        <v>0</v>
      </c>
      <c r="AD168" s="451">
        <f>IFERROR(VLOOKUP(AC168,list!I$2:J$12,2,),)</f>
        <v>0</v>
      </c>
      <c r="AE168" s="452">
        <f t="shared" si="328"/>
        <v>0</v>
      </c>
      <c r="AF168" s="451">
        <f t="shared" si="376"/>
        <v>0</v>
      </c>
      <c r="AG168" s="451">
        <f>IF(COUNTIF($C$4:C168,C168)&gt;1,0,1)</f>
        <v>1</v>
      </c>
      <c r="AH168" s="454">
        <f t="shared" si="360"/>
        <v>0</v>
      </c>
      <c r="AI168" s="451" t="str">
        <f t="shared" si="377"/>
        <v/>
      </c>
      <c r="AJ168" s="455" t="str">
        <f>IFERROR(VLOOKUP(AI168,list!A$1:B$100,2,),"")</f>
        <v/>
      </c>
      <c r="AK168" s="451">
        <f>IF(COUNTIF($AE$4:$AE168,$AE168)&gt;1,0,1)</f>
        <v>0</v>
      </c>
      <c r="AL168" s="451">
        <f t="shared" si="329"/>
        <v>0</v>
      </c>
      <c r="AM168" s="451" t="str">
        <f t="shared" si="378"/>
        <v/>
      </c>
      <c r="AN168" s="417">
        <f t="shared" si="412"/>
        <v>0</v>
      </c>
      <c r="AO168" s="420">
        <f t="shared" si="379"/>
        <v>0</v>
      </c>
      <c r="AP168" s="420">
        <f t="shared" si="380"/>
        <v>0</v>
      </c>
      <c r="AQ168" s="420">
        <f t="shared" si="381"/>
        <v>0</v>
      </c>
      <c r="AR168" s="420">
        <f t="shared" si="382"/>
        <v>0</v>
      </c>
      <c r="AS168" s="409">
        <f t="shared" si="383"/>
        <v>0</v>
      </c>
      <c r="AT168" s="422">
        <f t="shared" si="384"/>
        <v>0</v>
      </c>
      <c r="AU168" s="422">
        <f t="shared" si="385"/>
        <v>0</v>
      </c>
      <c r="AV168" s="409">
        <f t="shared" si="386"/>
        <v>0</v>
      </c>
      <c r="AW168" s="422">
        <f t="shared" si="387"/>
        <v>0</v>
      </c>
      <c r="AX168" s="422">
        <f t="shared" si="388"/>
        <v>0</v>
      </c>
      <c r="AY168" s="409">
        <f t="shared" si="389"/>
        <v>0</v>
      </c>
      <c r="AZ168" s="422">
        <f t="shared" si="331"/>
        <v>0</v>
      </c>
      <c r="BA168" s="422">
        <f t="shared" si="332"/>
        <v>0</v>
      </c>
      <c r="BB168" s="420">
        <f t="shared" si="361"/>
        <v>0</v>
      </c>
      <c r="BC168" s="413">
        <f t="shared" si="333"/>
        <v>0</v>
      </c>
      <c r="BD168" s="420">
        <f t="shared" si="362"/>
        <v>0</v>
      </c>
      <c r="BE168" s="409">
        <f t="shared" si="334"/>
        <v>0</v>
      </c>
      <c r="BF168" s="420">
        <f t="shared" si="363"/>
        <v>0</v>
      </c>
      <c r="BG168" s="409">
        <f t="shared" si="335"/>
        <v>0</v>
      </c>
      <c r="BH168" s="425" t="str">
        <f t="shared" si="390"/>
        <v/>
      </c>
      <c r="BI168" s="420">
        <f t="shared" si="413"/>
        <v>0</v>
      </c>
      <c r="BJ168" s="420">
        <f t="shared" si="337"/>
        <v>0</v>
      </c>
      <c r="BK168" s="420">
        <f t="shared" si="391"/>
        <v>0</v>
      </c>
      <c r="BL168" s="420">
        <f t="shared" si="392"/>
        <v>0</v>
      </c>
      <c r="BM168" s="413">
        <f t="shared" si="393"/>
        <v>0</v>
      </c>
      <c r="BN168" s="420">
        <f t="shared" si="394"/>
        <v>0</v>
      </c>
      <c r="BO168" s="420">
        <f t="shared" si="395"/>
        <v>0</v>
      </c>
      <c r="BP168" s="413">
        <f t="shared" si="396"/>
        <v>0</v>
      </c>
      <c r="BQ168" s="422">
        <f t="shared" si="397"/>
        <v>0</v>
      </c>
      <c r="BR168" s="422">
        <f t="shared" si="398"/>
        <v>0</v>
      </c>
      <c r="BS168" s="413">
        <f t="shared" si="399"/>
        <v>0</v>
      </c>
      <c r="BT168" s="420">
        <f t="shared" si="338"/>
        <v>0</v>
      </c>
      <c r="BU168" s="413">
        <f t="shared" si="339"/>
        <v>0</v>
      </c>
      <c r="BV168" s="420">
        <f t="shared" si="340"/>
        <v>0</v>
      </c>
      <c r="BW168" s="409">
        <f t="shared" si="341"/>
        <v>0</v>
      </c>
      <c r="BX168" s="420">
        <f t="shared" si="342"/>
        <v>0</v>
      </c>
      <c r="BY168" s="413">
        <f t="shared" si="343"/>
        <v>0</v>
      </c>
      <c r="BZ168" s="32" t="str">
        <f t="shared" si="374"/>
        <v/>
      </c>
      <c r="CA168">
        <f t="shared" si="344"/>
        <v>0</v>
      </c>
      <c r="CB168" s="32">
        <f t="shared" si="375"/>
        <v>0</v>
      </c>
      <c r="CC168">
        <f t="shared" si="400"/>
        <v>0</v>
      </c>
      <c r="CD168">
        <f t="shared" si="401"/>
        <v>0</v>
      </c>
      <c r="CE168">
        <f t="shared" si="402"/>
        <v>0</v>
      </c>
      <c r="CF168" s="29">
        <f t="shared" si="403"/>
        <v>0</v>
      </c>
      <c r="CG168" s="29">
        <f t="shared" si="404"/>
        <v>0</v>
      </c>
      <c r="CH168" s="29">
        <f t="shared" si="345"/>
        <v>0</v>
      </c>
      <c r="CI168" s="29">
        <f t="shared" si="405"/>
        <v>0</v>
      </c>
      <c r="CJ168" s="29">
        <f t="shared" si="406"/>
        <v>0</v>
      </c>
      <c r="CK168" s="458">
        <f t="shared" si="407"/>
        <v>0</v>
      </c>
      <c r="CL168" s="29">
        <f t="shared" si="346"/>
        <v>0</v>
      </c>
      <c r="CM168" s="29">
        <f t="shared" si="408"/>
        <v>0</v>
      </c>
      <c r="CN168" s="458">
        <f t="shared" si="409"/>
        <v>0</v>
      </c>
      <c r="CO168" s="29">
        <f t="shared" si="347"/>
        <v>0</v>
      </c>
      <c r="CP168" s="29">
        <f t="shared" si="410"/>
        <v>0</v>
      </c>
      <c r="CQ168" s="458">
        <f t="shared" si="411"/>
        <v>0</v>
      </c>
      <c r="CR168" s="29">
        <f t="shared" si="348"/>
        <v>0</v>
      </c>
      <c r="CS168" s="29">
        <f t="shared" si="349"/>
        <v>0</v>
      </c>
      <c r="CT168" s="29">
        <f t="shared" si="350"/>
        <v>0</v>
      </c>
      <c r="CU168" s="29">
        <f t="shared" si="351"/>
        <v>0</v>
      </c>
      <c r="CV168" s="458">
        <f t="shared" si="352"/>
        <v>0</v>
      </c>
      <c r="CW168" s="29">
        <f t="shared" si="353"/>
        <v>0</v>
      </c>
      <c r="CX168" s="29">
        <f t="shared" si="354"/>
        <v>0</v>
      </c>
      <c r="CY168" s="458">
        <f t="shared" si="355"/>
        <v>0</v>
      </c>
      <c r="CZ168" s="29">
        <f t="shared" si="356"/>
        <v>0</v>
      </c>
      <c r="DA168" s="29">
        <f t="shared" si="357"/>
        <v>0</v>
      </c>
      <c r="DB168" s="458">
        <f t="shared" si="358"/>
        <v>0</v>
      </c>
      <c r="DC168" s="29">
        <f t="shared" si="359"/>
        <v>0</v>
      </c>
    </row>
    <row r="169" spans="1:107">
      <c r="A169">
        <f t="shared" si="325"/>
        <v>166</v>
      </c>
      <c r="B169" s="33">
        <f t="shared" si="373"/>
        <v>0</v>
      </c>
      <c r="C169" s="357"/>
      <c r="D169" s="40"/>
      <c r="E169" s="48"/>
      <c r="F169" s="1"/>
      <c r="G169" s="208"/>
      <c r="H169" s="184"/>
      <c r="I169" s="184"/>
      <c r="J169" s="306"/>
      <c r="K169" s="184"/>
      <c r="L169" s="184"/>
      <c r="M169" s="201"/>
      <c r="N169" s="184"/>
      <c r="O169" s="184"/>
      <c r="P169" s="358"/>
      <c r="Q169" s="343">
        <f t="shared" si="364"/>
        <v>0</v>
      </c>
      <c r="R169" s="333">
        <f t="shared" si="365"/>
        <v>0</v>
      </c>
      <c r="S169" s="344">
        <f t="shared" si="366"/>
        <v>0</v>
      </c>
      <c r="T169" s="348">
        <f t="shared" si="367"/>
        <v>0</v>
      </c>
      <c r="U169" s="334">
        <f t="shared" si="368"/>
        <v>0</v>
      </c>
      <c r="V169" s="333">
        <f t="shared" si="369"/>
        <v>0</v>
      </c>
      <c r="W169" s="334">
        <f t="shared" si="370"/>
        <v>0</v>
      </c>
      <c r="X169" s="333">
        <f t="shared" si="371"/>
        <v>0</v>
      </c>
      <c r="Y169" s="403">
        <f t="shared" si="372"/>
        <v>0</v>
      </c>
      <c r="Z169" s="451">
        <f>IFERROR(VLOOKUP(C169,list!B$2:C$100,2,),)</f>
        <v>0</v>
      </c>
      <c r="AA169" s="451">
        <f>IFERROR(VLOOKUP(F169,list!G$1:H$60,2,),)</f>
        <v>0</v>
      </c>
      <c r="AB169" s="452">
        <f t="shared" si="326"/>
        <v>0</v>
      </c>
      <c r="AC169" s="453">
        <f t="shared" si="327"/>
        <v>0</v>
      </c>
      <c r="AD169" s="451">
        <f>IFERROR(VLOOKUP(AC169,list!I$2:J$12,2,),)</f>
        <v>0</v>
      </c>
      <c r="AE169" s="452">
        <f t="shared" si="328"/>
        <v>0</v>
      </c>
      <c r="AF169" s="451">
        <f t="shared" si="376"/>
        <v>0</v>
      </c>
      <c r="AG169" s="451">
        <f>IF(COUNTIF($C$4:C169,C169)&gt;1,0,1)</f>
        <v>1</v>
      </c>
      <c r="AH169" s="454">
        <f t="shared" si="360"/>
        <v>0</v>
      </c>
      <c r="AI169" s="451" t="str">
        <f t="shared" si="377"/>
        <v/>
      </c>
      <c r="AJ169" s="455" t="str">
        <f>IFERROR(VLOOKUP(AI169,list!A$1:B$100,2,),"")</f>
        <v/>
      </c>
      <c r="AK169" s="451">
        <f>IF(COUNTIF($AE$4:$AE169,$AE169)&gt;1,0,1)</f>
        <v>0</v>
      </c>
      <c r="AL169" s="451">
        <f t="shared" si="329"/>
        <v>0</v>
      </c>
      <c r="AM169" s="451" t="str">
        <f t="shared" si="378"/>
        <v/>
      </c>
      <c r="AN169" s="417">
        <f t="shared" si="412"/>
        <v>0</v>
      </c>
      <c r="AO169" s="420">
        <f t="shared" si="379"/>
        <v>0</v>
      </c>
      <c r="AP169" s="420">
        <f t="shared" si="380"/>
        <v>0</v>
      </c>
      <c r="AQ169" s="420">
        <f t="shared" si="381"/>
        <v>0</v>
      </c>
      <c r="AR169" s="420">
        <f t="shared" si="382"/>
        <v>0</v>
      </c>
      <c r="AS169" s="409">
        <f t="shared" si="383"/>
        <v>0</v>
      </c>
      <c r="AT169" s="422">
        <f t="shared" si="384"/>
        <v>0</v>
      </c>
      <c r="AU169" s="422">
        <f t="shared" si="385"/>
        <v>0</v>
      </c>
      <c r="AV169" s="409">
        <f t="shared" si="386"/>
        <v>0</v>
      </c>
      <c r="AW169" s="422">
        <f t="shared" si="387"/>
        <v>0</v>
      </c>
      <c r="AX169" s="422">
        <f t="shared" si="388"/>
        <v>0</v>
      </c>
      <c r="AY169" s="409">
        <f t="shared" si="389"/>
        <v>0</v>
      </c>
      <c r="AZ169" s="422">
        <f t="shared" si="331"/>
        <v>0</v>
      </c>
      <c r="BA169" s="422">
        <f t="shared" si="332"/>
        <v>0</v>
      </c>
      <c r="BB169" s="420">
        <f t="shared" si="361"/>
        <v>0</v>
      </c>
      <c r="BC169" s="413">
        <f t="shared" si="333"/>
        <v>0</v>
      </c>
      <c r="BD169" s="420">
        <f t="shared" si="362"/>
        <v>0</v>
      </c>
      <c r="BE169" s="409">
        <f t="shared" si="334"/>
        <v>0</v>
      </c>
      <c r="BF169" s="420">
        <f t="shared" si="363"/>
        <v>0</v>
      </c>
      <c r="BG169" s="409">
        <f t="shared" si="335"/>
        <v>0</v>
      </c>
      <c r="BH169" s="425" t="str">
        <f t="shared" si="390"/>
        <v/>
      </c>
      <c r="BI169" s="420">
        <f t="shared" si="413"/>
        <v>0</v>
      </c>
      <c r="BJ169" s="420">
        <f t="shared" si="337"/>
        <v>0</v>
      </c>
      <c r="BK169" s="420">
        <f t="shared" si="391"/>
        <v>0</v>
      </c>
      <c r="BL169" s="420">
        <f t="shared" si="392"/>
        <v>0</v>
      </c>
      <c r="BM169" s="413">
        <f t="shared" si="393"/>
        <v>0</v>
      </c>
      <c r="BN169" s="420">
        <f t="shared" si="394"/>
        <v>0</v>
      </c>
      <c r="BO169" s="420">
        <f t="shared" si="395"/>
        <v>0</v>
      </c>
      <c r="BP169" s="413">
        <f t="shared" si="396"/>
        <v>0</v>
      </c>
      <c r="BQ169" s="422">
        <f t="shared" si="397"/>
        <v>0</v>
      </c>
      <c r="BR169" s="422">
        <f t="shared" si="398"/>
        <v>0</v>
      </c>
      <c r="BS169" s="413">
        <f t="shared" si="399"/>
        <v>0</v>
      </c>
      <c r="BT169" s="420">
        <f t="shared" si="338"/>
        <v>0</v>
      </c>
      <c r="BU169" s="413">
        <f t="shared" si="339"/>
        <v>0</v>
      </c>
      <c r="BV169" s="420">
        <f t="shared" si="340"/>
        <v>0</v>
      </c>
      <c r="BW169" s="409">
        <f t="shared" si="341"/>
        <v>0</v>
      </c>
      <c r="BX169" s="420">
        <f t="shared" si="342"/>
        <v>0</v>
      </c>
      <c r="BY169" s="413">
        <f t="shared" si="343"/>
        <v>0</v>
      </c>
      <c r="BZ169" s="32" t="str">
        <f t="shared" si="374"/>
        <v/>
      </c>
      <c r="CA169">
        <f t="shared" si="344"/>
        <v>0</v>
      </c>
      <c r="CB169" s="32">
        <f t="shared" si="375"/>
        <v>0</v>
      </c>
      <c r="CC169">
        <f t="shared" si="400"/>
        <v>0</v>
      </c>
      <c r="CD169">
        <f t="shared" si="401"/>
        <v>0</v>
      </c>
      <c r="CE169">
        <f t="shared" si="402"/>
        <v>0</v>
      </c>
      <c r="CF169" s="29">
        <f t="shared" si="403"/>
        <v>0</v>
      </c>
      <c r="CG169" s="29">
        <f t="shared" si="404"/>
        <v>0</v>
      </c>
      <c r="CH169" s="29">
        <f t="shared" si="345"/>
        <v>0</v>
      </c>
      <c r="CI169" s="29">
        <f t="shared" si="405"/>
        <v>0</v>
      </c>
      <c r="CJ169" s="29">
        <f t="shared" si="406"/>
        <v>0</v>
      </c>
      <c r="CK169" s="458">
        <f t="shared" si="407"/>
        <v>0</v>
      </c>
      <c r="CL169" s="29">
        <f t="shared" si="346"/>
        <v>0</v>
      </c>
      <c r="CM169" s="29">
        <f t="shared" si="408"/>
        <v>0</v>
      </c>
      <c r="CN169" s="458">
        <f t="shared" si="409"/>
        <v>0</v>
      </c>
      <c r="CO169" s="29">
        <f t="shared" si="347"/>
        <v>0</v>
      </c>
      <c r="CP169" s="29">
        <f t="shared" si="410"/>
        <v>0</v>
      </c>
      <c r="CQ169" s="458">
        <f t="shared" si="411"/>
        <v>0</v>
      </c>
      <c r="CR169" s="29">
        <f t="shared" si="348"/>
        <v>0</v>
      </c>
      <c r="CS169" s="29">
        <f t="shared" si="349"/>
        <v>0</v>
      </c>
      <c r="CT169" s="29">
        <f t="shared" si="350"/>
        <v>0</v>
      </c>
      <c r="CU169" s="29">
        <f t="shared" si="351"/>
        <v>0</v>
      </c>
      <c r="CV169" s="458">
        <f t="shared" si="352"/>
        <v>0</v>
      </c>
      <c r="CW169" s="29">
        <f t="shared" si="353"/>
        <v>0</v>
      </c>
      <c r="CX169" s="29">
        <f t="shared" si="354"/>
        <v>0</v>
      </c>
      <c r="CY169" s="458">
        <f t="shared" si="355"/>
        <v>0</v>
      </c>
      <c r="CZ169" s="29">
        <f t="shared" si="356"/>
        <v>0</v>
      </c>
      <c r="DA169" s="29">
        <f t="shared" si="357"/>
        <v>0</v>
      </c>
      <c r="DB169" s="458">
        <f t="shared" si="358"/>
        <v>0</v>
      </c>
      <c r="DC169" s="29">
        <f t="shared" si="359"/>
        <v>0</v>
      </c>
    </row>
    <row r="170" spans="1:107">
      <c r="A170">
        <f t="shared" si="325"/>
        <v>167</v>
      </c>
      <c r="B170" s="33">
        <f t="shared" si="373"/>
        <v>0</v>
      </c>
      <c r="C170" s="357"/>
      <c r="D170" s="40"/>
      <c r="E170" s="48"/>
      <c r="F170" s="1"/>
      <c r="G170" s="209"/>
      <c r="H170" s="185"/>
      <c r="I170" s="185"/>
      <c r="J170" s="307"/>
      <c r="K170" s="185"/>
      <c r="L170" s="185"/>
      <c r="M170" s="202"/>
      <c r="N170" s="185"/>
      <c r="O170" s="185"/>
      <c r="P170" s="359"/>
      <c r="Q170" s="343">
        <f t="shared" si="364"/>
        <v>0</v>
      </c>
      <c r="R170" s="333">
        <f t="shared" si="365"/>
        <v>0</v>
      </c>
      <c r="S170" s="344">
        <f t="shared" si="366"/>
        <v>0</v>
      </c>
      <c r="T170" s="348">
        <f t="shared" ref="T170:T196" si="414">IFERROR(I170/J170,)</f>
        <v>0</v>
      </c>
      <c r="U170" s="334">
        <f t="shared" ref="U170:U196" si="415">J170</f>
        <v>0</v>
      </c>
      <c r="V170" s="333">
        <f t="shared" ref="V170:V196" si="416">IFERROR(L170/M170,)</f>
        <v>0</v>
      </c>
      <c r="W170" s="334">
        <f t="shared" ref="W170:W196" si="417">M170</f>
        <v>0</v>
      </c>
      <c r="X170" s="333">
        <f t="shared" ref="X170:X196" si="418">IFERROR(O170/P170,)</f>
        <v>0</v>
      </c>
      <c r="Y170" s="403">
        <f t="shared" ref="Y170:Y196" si="419">P170</f>
        <v>0</v>
      </c>
      <c r="Z170" s="451">
        <f>IFERROR(VLOOKUP(C170,list!B$2:C$100,2,),)</f>
        <v>0</v>
      </c>
      <c r="AA170" s="451">
        <f>IFERROR(VLOOKUP(F170,list!G$1:H$60,2,),)</f>
        <v>0</v>
      </c>
      <c r="AB170" s="452">
        <f t="shared" si="326"/>
        <v>0</v>
      </c>
      <c r="AC170" s="453">
        <f t="shared" si="327"/>
        <v>0</v>
      </c>
      <c r="AD170" s="451">
        <f>IFERROR(VLOOKUP(AC170,list!I$2:J$12,2,),)</f>
        <v>0</v>
      </c>
      <c r="AE170" s="452">
        <f t="shared" si="328"/>
        <v>0</v>
      </c>
      <c r="AF170" s="451">
        <f t="shared" si="376"/>
        <v>0</v>
      </c>
      <c r="AG170" s="451">
        <f>IF(COUNTIF($C$4:C170,C170)&gt;1,0,1)</f>
        <v>1</v>
      </c>
      <c r="AH170" s="454">
        <f t="shared" si="360"/>
        <v>0</v>
      </c>
      <c r="AI170" s="451" t="str">
        <f t="shared" si="377"/>
        <v/>
      </c>
      <c r="AJ170" s="455" t="str">
        <f>IFERROR(VLOOKUP(AI170,list!A$1:B$100,2,),"")</f>
        <v/>
      </c>
      <c r="AK170" s="451">
        <f>IF(COUNTIF($AE$4:$AE170,$AE170)&gt;1,0,1)</f>
        <v>0</v>
      </c>
      <c r="AL170" s="451">
        <f t="shared" si="329"/>
        <v>0</v>
      </c>
      <c r="AM170" s="451" t="str">
        <f t="shared" si="378"/>
        <v/>
      </c>
      <c r="AN170" s="417">
        <f t="shared" si="412"/>
        <v>0</v>
      </c>
      <c r="AO170" s="420">
        <f t="shared" si="379"/>
        <v>0</v>
      </c>
      <c r="AP170" s="420">
        <f t="shared" si="380"/>
        <v>0</v>
      </c>
      <c r="AQ170" s="420">
        <f t="shared" si="381"/>
        <v>0</v>
      </c>
      <c r="AR170" s="420">
        <f t="shared" si="382"/>
        <v>0</v>
      </c>
      <c r="AS170" s="409">
        <f t="shared" si="383"/>
        <v>0</v>
      </c>
      <c r="AT170" s="422">
        <f t="shared" si="384"/>
        <v>0</v>
      </c>
      <c r="AU170" s="422">
        <f t="shared" si="385"/>
        <v>0</v>
      </c>
      <c r="AV170" s="409">
        <f t="shared" si="386"/>
        <v>0</v>
      </c>
      <c r="AW170" s="422">
        <f t="shared" si="387"/>
        <v>0</v>
      </c>
      <c r="AX170" s="422">
        <f t="shared" si="388"/>
        <v>0</v>
      </c>
      <c r="AY170" s="409">
        <f t="shared" si="389"/>
        <v>0</v>
      </c>
      <c r="AZ170" s="422">
        <f t="shared" si="331"/>
        <v>0</v>
      </c>
      <c r="BA170" s="422">
        <f t="shared" si="332"/>
        <v>0</v>
      </c>
      <c r="BB170" s="420">
        <f t="shared" si="361"/>
        <v>0</v>
      </c>
      <c r="BC170" s="413">
        <f t="shared" si="333"/>
        <v>0</v>
      </c>
      <c r="BD170" s="420">
        <f t="shared" si="362"/>
        <v>0</v>
      </c>
      <c r="BE170" s="409">
        <f t="shared" si="334"/>
        <v>0</v>
      </c>
      <c r="BF170" s="420">
        <f t="shared" si="363"/>
        <v>0</v>
      </c>
      <c r="BG170" s="409">
        <f t="shared" si="335"/>
        <v>0</v>
      </c>
      <c r="BH170" s="425" t="str">
        <f t="shared" si="390"/>
        <v/>
      </c>
      <c r="BI170" s="420">
        <f t="shared" si="413"/>
        <v>0</v>
      </c>
      <c r="BJ170" s="420">
        <f t="shared" si="337"/>
        <v>0</v>
      </c>
      <c r="BK170" s="420">
        <f t="shared" si="391"/>
        <v>0</v>
      </c>
      <c r="BL170" s="420">
        <f t="shared" si="392"/>
        <v>0</v>
      </c>
      <c r="BM170" s="413">
        <f t="shared" si="393"/>
        <v>0</v>
      </c>
      <c r="BN170" s="420">
        <f t="shared" si="394"/>
        <v>0</v>
      </c>
      <c r="BO170" s="420">
        <f t="shared" si="395"/>
        <v>0</v>
      </c>
      <c r="BP170" s="413">
        <f t="shared" si="396"/>
        <v>0</v>
      </c>
      <c r="BQ170" s="422">
        <f t="shared" si="397"/>
        <v>0</v>
      </c>
      <c r="BR170" s="422">
        <f t="shared" si="398"/>
        <v>0</v>
      </c>
      <c r="BS170" s="413">
        <f t="shared" si="399"/>
        <v>0</v>
      </c>
      <c r="BT170" s="420">
        <f t="shared" si="338"/>
        <v>0</v>
      </c>
      <c r="BU170" s="413">
        <f t="shared" si="339"/>
        <v>0</v>
      </c>
      <c r="BV170" s="420">
        <f t="shared" si="340"/>
        <v>0</v>
      </c>
      <c r="BW170" s="409">
        <f t="shared" si="341"/>
        <v>0</v>
      </c>
      <c r="BX170" s="420">
        <f t="shared" si="342"/>
        <v>0</v>
      </c>
      <c r="BY170" s="413">
        <f t="shared" si="343"/>
        <v>0</v>
      </c>
      <c r="BZ170" s="32" t="str">
        <f t="shared" si="374"/>
        <v/>
      </c>
      <c r="CA170">
        <f t="shared" si="344"/>
        <v>0</v>
      </c>
      <c r="CB170" s="32">
        <f t="shared" si="375"/>
        <v>0</v>
      </c>
      <c r="CC170">
        <f t="shared" si="400"/>
        <v>0</v>
      </c>
      <c r="CD170">
        <f t="shared" si="401"/>
        <v>0</v>
      </c>
      <c r="CE170">
        <f t="shared" si="402"/>
        <v>0</v>
      </c>
      <c r="CF170" s="29">
        <f t="shared" si="403"/>
        <v>0</v>
      </c>
      <c r="CG170" s="29">
        <f t="shared" si="404"/>
        <v>0</v>
      </c>
      <c r="CH170" s="29">
        <f t="shared" si="345"/>
        <v>0</v>
      </c>
      <c r="CI170" s="29">
        <f t="shared" si="405"/>
        <v>0</v>
      </c>
      <c r="CJ170" s="29">
        <f t="shared" si="406"/>
        <v>0</v>
      </c>
      <c r="CK170" s="458">
        <f t="shared" si="407"/>
        <v>0</v>
      </c>
      <c r="CL170" s="29">
        <f t="shared" si="346"/>
        <v>0</v>
      </c>
      <c r="CM170" s="29">
        <f t="shared" si="408"/>
        <v>0</v>
      </c>
      <c r="CN170" s="458">
        <f t="shared" si="409"/>
        <v>0</v>
      </c>
      <c r="CO170" s="29">
        <f t="shared" si="347"/>
        <v>0</v>
      </c>
      <c r="CP170" s="29">
        <f t="shared" si="410"/>
        <v>0</v>
      </c>
      <c r="CQ170" s="458">
        <f t="shared" si="411"/>
        <v>0</v>
      </c>
      <c r="CR170" s="29">
        <f t="shared" si="348"/>
        <v>0</v>
      </c>
      <c r="CS170" s="29">
        <f t="shared" si="349"/>
        <v>0</v>
      </c>
      <c r="CT170" s="29">
        <f t="shared" si="350"/>
        <v>0</v>
      </c>
      <c r="CU170" s="29">
        <f t="shared" si="351"/>
        <v>0</v>
      </c>
      <c r="CV170" s="458">
        <f t="shared" si="352"/>
        <v>0</v>
      </c>
      <c r="CW170" s="29">
        <f t="shared" si="353"/>
        <v>0</v>
      </c>
      <c r="CX170" s="29">
        <f t="shared" si="354"/>
        <v>0</v>
      </c>
      <c r="CY170" s="458">
        <f t="shared" si="355"/>
        <v>0</v>
      </c>
      <c r="CZ170" s="29">
        <f t="shared" si="356"/>
        <v>0</v>
      </c>
      <c r="DA170" s="29">
        <f t="shared" si="357"/>
        <v>0</v>
      </c>
      <c r="DB170" s="458">
        <f t="shared" si="358"/>
        <v>0</v>
      </c>
      <c r="DC170" s="29">
        <f t="shared" si="359"/>
        <v>0</v>
      </c>
    </row>
    <row r="171" spans="1:107">
      <c r="A171">
        <f t="shared" si="325"/>
        <v>168</v>
      </c>
      <c r="B171" s="33">
        <f t="shared" si="373"/>
        <v>0</v>
      </c>
      <c r="C171" s="357"/>
      <c r="D171" s="40"/>
      <c r="E171" s="48"/>
      <c r="F171" s="1"/>
      <c r="G171" s="209"/>
      <c r="H171" s="185"/>
      <c r="I171" s="185"/>
      <c r="J171" s="307"/>
      <c r="K171" s="185"/>
      <c r="L171" s="185"/>
      <c r="M171" s="202"/>
      <c r="N171" s="185"/>
      <c r="O171" s="185"/>
      <c r="P171" s="359"/>
      <c r="Q171" s="343">
        <f t="shared" si="364"/>
        <v>0</v>
      </c>
      <c r="R171" s="333">
        <f t="shared" si="365"/>
        <v>0</v>
      </c>
      <c r="S171" s="344">
        <f t="shared" si="366"/>
        <v>0</v>
      </c>
      <c r="T171" s="348">
        <f t="shared" si="414"/>
        <v>0</v>
      </c>
      <c r="U171" s="334">
        <f t="shared" si="415"/>
        <v>0</v>
      </c>
      <c r="V171" s="333">
        <f t="shared" si="416"/>
        <v>0</v>
      </c>
      <c r="W171" s="334">
        <f t="shared" si="417"/>
        <v>0</v>
      </c>
      <c r="X171" s="333">
        <f t="shared" si="418"/>
        <v>0</v>
      </c>
      <c r="Y171" s="403">
        <f t="shared" si="419"/>
        <v>0</v>
      </c>
      <c r="Z171" s="451">
        <f>IFERROR(VLOOKUP(C171,list!B$2:C$100,2,),)</f>
        <v>0</v>
      </c>
      <c r="AA171" s="451">
        <f>IFERROR(VLOOKUP(F171,list!G$1:H$60,2,),)</f>
        <v>0</v>
      </c>
      <c r="AB171" s="452">
        <f t="shared" si="326"/>
        <v>0</v>
      </c>
      <c r="AC171" s="453">
        <f t="shared" si="327"/>
        <v>0</v>
      </c>
      <c r="AD171" s="451">
        <f>IFERROR(VLOOKUP(AC171,list!I$2:J$12,2,),)</f>
        <v>0</v>
      </c>
      <c r="AE171" s="452">
        <f t="shared" si="328"/>
        <v>0</v>
      </c>
      <c r="AF171" s="451">
        <f t="shared" si="376"/>
        <v>0</v>
      </c>
      <c r="AG171" s="451">
        <f>IF(COUNTIF($C$4:C171,C171)&gt;1,0,1)</f>
        <v>1</v>
      </c>
      <c r="AH171" s="454">
        <f t="shared" si="360"/>
        <v>0</v>
      </c>
      <c r="AI171" s="451" t="str">
        <f t="shared" si="377"/>
        <v/>
      </c>
      <c r="AJ171" s="455" t="str">
        <f>IFERROR(VLOOKUP(AI171,list!A$1:B$100,2,),"")</f>
        <v/>
      </c>
      <c r="AK171" s="451">
        <f>IF(COUNTIF($AE$4:$AE171,$AE171)&gt;1,0,1)</f>
        <v>0</v>
      </c>
      <c r="AL171" s="451">
        <f t="shared" si="329"/>
        <v>0</v>
      </c>
      <c r="AM171" s="451" t="str">
        <f t="shared" si="378"/>
        <v/>
      </c>
      <c r="AN171" s="417">
        <f t="shared" si="412"/>
        <v>0</v>
      </c>
      <c r="AO171" s="420">
        <f t="shared" si="379"/>
        <v>0</v>
      </c>
      <c r="AP171" s="420">
        <f t="shared" si="380"/>
        <v>0</v>
      </c>
      <c r="AQ171" s="420">
        <f t="shared" si="381"/>
        <v>0</v>
      </c>
      <c r="AR171" s="420">
        <f t="shared" si="382"/>
        <v>0</v>
      </c>
      <c r="AS171" s="409">
        <f t="shared" si="383"/>
        <v>0</v>
      </c>
      <c r="AT171" s="422">
        <f t="shared" si="384"/>
        <v>0</v>
      </c>
      <c r="AU171" s="422">
        <f t="shared" si="385"/>
        <v>0</v>
      </c>
      <c r="AV171" s="409">
        <f t="shared" si="386"/>
        <v>0</v>
      </c>
      <c r="AW171" s="422">
        <f t="shared" si="387"/>
        <v>0</v>
      </c>
      <c r="AX171" s="422">
        <f t="shared" si="388"/>
        <v>0</v>
      </c>
      <c r="AY171" s="409">
        <f t="shared" si="389"/>
        <v>0</v>
      </c>
      <c r="AZ171" s="422">
        <f t="shared" si="331"/>
        <v>0</v>
      </c>
      <c r="BA171" s="422">
        <f t="shared" si="332"/>
        <v>0</v>
      </c>
      <c r="BB171" s="420">
        <f t="shared" si="361"/>
        <v>0</v>
      </c>
      <c r="BC171" s="413">
        <f t="shared" si="333"/>
        <v>0</v>
      </c>
      <c r="BD171" s="420">
        <f t="shared" si="362"/>
        <v>0</v>
      </c>
      <c r="BE171" s="409">
        <f t="shared" si="334"/>
        <v>0</v>
      </c>
      <c r="BF171" s="420">
        <f t="shared" si="363"/>
        <v>0</v>
      </c>
      <c r="BG171" s="409">
        <f t="shared" si="335"/>
        <v>0</v>
      </c>
      <c r="BH171" s="425" t="str">
        <f t="shared" si="390"/>
        <v/>
      </c>
      <c r="BI171" s="420">
        <f t="shared" si="413"/>
        <v>0</v>
      </c>
      <c r="BJ171" s="420">
        <f t="shared" si="337"/>
        <v>0</v>
      </c>
      <c r="BK171" s="420">
        <f t="shared" si="391"/>
        <v>0</v>
      </c>
      <c r="BL171" s="420">
        <f t="shared" si="392"/>
        <v>0</v>
      </c>
      <c r="BM171" s="413">
        <f t="shared" si="393"/>
        <v>0</v>
      </c>
      <c r="BN171" s="420">
        <f t="shared" si="394"/>
        <v>0</v>
      </c>
      <c r="BO171" s="420">
        <f t="shared" si="395"/>
        <v>0</v>
      </c>
      <c r="BP171" s="413">
        <f t="shared" si="396"/>
        <v>0</v>
      </c>
      <c r="BQ171" s="422">
        <f t="shared" si="397"/>
        <v>0</v>
      </c>
      <c r="BR171" s="422">
        <f t="shared" si="398"/>
        <v>0</v>
      </c>
      <c r="BS171" s="413">
        <f t="shared" si="399"/>
        <v>0</v>
      </c>
      <c r="BT171" s="420">
        <f t="shared" si="338"/>
        <v>0</v>
      </c>
      <c r="BU171" s="413">
        <f t="shared" si="339"/>
        <v>0</v>
      </c>
      <c r="BV171" s="420">
        <f t="shared" si="340"/>
        <v>0</v>
      </c>
      <c r="BW171" s="409">
        <f t="shared" si="341"/>
        <v>0</v>
      </c>
      <c r="BX171" s="420">
        <f t="shared" si="342"/>
        <v>0</v>
      </c>
      <c r="BY171" s="413">
        <f t="shared" si="343"/>
        <v>0</v>
      </c>
      <c r="BZ171" s="32" t="str">
        <f t="shared" si="374"/>
        <v/>
      </c>
      <c r="CA171">
        <f t="shared" si="344"/>
        <v>0</v>
      </c>
      <c r="CB171" s="32">
        <f t="shared" si="375"/>
        <v>0</v>
      </c>
      <c r="CC171">
        <f t="shared" si="400"/>
        <v>0</v>
      </c>
      <c r="CD171">
        <f t="shared" si="401"/>
        <v>0</v>
      </c>
      <c r="CE171">
        <f t="shared" si="402"/>
        <v>0</v>
      </c>
      <c r="CF171" s="29">
        <f t="shared" si="403"/>
        <v>0</v>
      </c>
      <c r="CG171" s="29">
        <f t="shared" si="404"/>
        <v>0</v>
      </c>
      <c r="CH171" s="29">
        <f t="shared" si="345"/>
        <v>0</v>
      </c>
      <c r="CI171" s="29">
        <f t="shared" si="405"/>
        <v>0</v>
      </c>
      <c r="CJ171" s="29">
        <f t="shared" si="406"/>
        <v>0</v>
      </c>
      <c r="CK171" s="458">
        <f t="shared" si="407"/>
        <v>0</v>
      </c>
      <c r="CL171" s="29">
        <f t="shared" si="346"/>
        <v>0</v>
      </c>
      <c r="CM171" s="29">
        <f t="shared" si="408"/>
        <v>0</v>
      </c>
      <c r="CN171" s="458">
        <f t="shared" si="409"/>
        <v>0</v>
      </c>
      <c r="CO171" s="29">
        <f t="shared" si="347"/>
        <v>0</v>
      </c>
      <c r="CP171" s="29">
        <f t="shared" si="410"/>
        <v>0</v>
      </c>
      <c r="CQ171" s="458">
        <f t="shared" si="411"/>
        <v>0</v>
      </c>
      <c r="CR171" s="29">
        <f t="shared" si="348"/>
        <v>0</v>
      </c>
      <c r="CS171" s="29">
        <f t="shared" si="349"/>
        <v>0</v>
      </c>
      <c r="CT171" s="29">
        <f t="shared" si="350"/>
        <v>0</v>
      </c>
      <c r="CU171" s="29">
        <f t="shared" si="351"/>
        <v>0</v>
      </c>
      <c r="CV171" s="458">
        <f t="shared" si="352"/>
        <v>0</v>
      </c>
      <c r="CW171" s="29">
        <f t="shared" si="353"/>
        <v>0</v>
      </c>
      <c r="CX171" s="29">
        <f t="shared" si="354"/>
        <v>0</v>
      </c>
      <c r="CY171" s="458">
        <f t="shared" si="355"/>
        <v>0</v>
      </c>
      <c r="CZ171" s="29">
        <f t="shared" si="356"/>
        <v>0</v>
      </c>
      <c r="DA171" s="29">
        <f t="shared" si="357"/>
        <v>0</v>
      </c>
      <c r="DB171" s="458">
        <f t="shared" si="358"/>
        <v>0</v>
      </c>
      <c r="DC171" s="29">
        <f t="shared" si="359"/>
        <v>0</v>
      </c>
    </row>
    <row r="172" spans="1:107">
      <c r="A172">
        <f t="shared" si="325"/>
        <v>169</v>
      </c>
      <c r="B172" s="33">
        <f t="shared" si="373"/>
        <v>0</v>
      </c>
      <c r="C172" s="357"/>
      <c r="D172" s="40"/>
      <c r="E172" s="48"/>
      <c r="F172" s="1"/>
      <c r="G172" s="209"/>
      <c r="H172" s="185"/>
      <c r="I172" s="185"/>
      <c r="J172" s="307"/>
      <c r="K172" s="185"/>
      <c r="L172" s="185"/>
      <c r="M172" s="202"/>
      <c r="N172" s="185"/>
      <c r="O172" s="185"/>
      <c r="P172" s="359"/>
      <c r="Q172" s="343">
        <f t="shared" si="364"/>
        <v>0</v>
      </c>
      <c r="R172" s="333">
        <f t="shared" si="365"/>
        <v>0</v>
      </c>
      <c r="S172" s="344">
        <f t="shared" si="366"/>
        <v>0</v>
      </c>
      <c r="T172" s="348">
        <f t="shared" si="414"/>
        <v>0</v>
      </c>
      <c r="U172" s="334">
        <f t="shared" si="415"/>
        <v>0</v>
      </c>
      <c r="V172" s="333">
        <f t="shared" si="416"/>
        <v>0</v>
      </c>
      <c r="W172" s="334">
        <f t="shared" si="417"/>
        <v>0</v>
      </c>
      <c r="X172" s="333">
        <f t="shared" si="418"/>
        <v>0</v>
      </c>
      <c r="Y172" s="403">
        <f t="shared" si="419"/>
        <v>0</v>
      </c>
      <c r="Z172" s="451">
        <f>IFERROR(VLOOKUP(C172,list!B$2:C$100,2,),)</f>
        <v>0</v>
      </c>
      <c r="AA172" s="451">
        <f>IFERROR(VLOOKUP(F172,list!G$1:H$60,2,),)</f>
        <v>0</v>
      </c>
      <c r="AB172" s="452">
        <f t="shared" si="326"/>
        <v>0</v>
      </c>
      <c r="AC172" s="453">
        <f t="shared" si="327"/>
        <v>0</v>
      </c>
      <c r="AD172" s="451">
        <f>IFERROR(VLOOKUP(AC172,list!I$2:J$12,2,),)</f>
        <v>0</v>
      </c>
      <c r="AE172" s="452">
        <f t="shared" si="328"/>
        <v>0</v>
      </c>
      <c r="AF172" s="451">
        <f t="shared" si="376"/>
        <v>0</v>
      </c>
      <c r="AG172" s="451">
        <f>IF(COUNTIF($C$4:C172,C172)&gt;1,0,1)</f>
        <v>1</v>
      </c>
      <c r="AH172" s="454">
        <f t="shared" si="360"/>
        <v>0</v>
      </c>
      <c r="AI172" s="451" t="str">
        <f t="shared" si="377"/>
        <v/>
      </c>
      <c r="AJ172" s="455" t="str">
        <f>IFERROR(VLOOKUP(AI172,list!A$1:B$100,2,),"")</f>
        <v/>
      </c>
      <c r="AK172" s="451">
        <f>IF(COUNTIF($AE$4:$AE172,$AE172)&gt;1,0,1)</f>
        <v>0</v>
      </c>
      <c r="AL172" s="451">
        <f t="shared" si="329"/>
        <v>0</v>
      </c>
      <c r="AM172" s="451" t="str">
        <f t="shared" si="378"/>
        <v/>
      </c>
      <c r="AN172" s="417">
        <f t="shared" si="412"/>
        <v>0</v>
      </c>
      <c r="AO172" s="420">
        <f t="shared" si="379"/>
        <v>0</v>
      </c>
      <c r="AP172" s="420">
        <f t="shared" si="380"/>
        <v>0</v>
      </c>
      <c r="AQ172" s="420">
        <f t="shared" si="381"/>
        <v>0</v>
      </c>
      <c r="AR172" s="420">
        <f t="shared" si="382"/>
        <v>0</v>
      </c>
      <c r="AS172" s="409">
        <f t="shared" si="383"/>
        <v>0</v>
      </c>
      <c r="AT172" s="422">
        <f t="shared" si="384"/>
        <v>0</v>
      </c>
      <c r="AU172" s="422">
        <f t="shared" si="385"/>
        <v>0</v>
      </c>
      <c r="AV172" s="409">
        <f t="shared" si="386"/>
        <v>0</v>
      </c>
      <c r="AW172" s="422">
        <f t="shared" si="387"/>
        <v>0</v>
      </c>
      <c r="AX172" s="422">
        <f t="shared" si="388"/>
        <v>0</v>
      </c>
      <c r="AY172" s="409">
        <f t="shared" si="389"/>
        <v>0</v>
      </c>
      <c r="AZ172" s="422">
        <f t="shared" si="331"/>
        <v>0</v>
      </c>
      <c r="BA172" s="422">
        <f t="shared" si="332"/>
        <v>0</v>
      </c>
      <c r="BB172" s="420">
        <f t="shared" si="361"/>
        <v>0</v>
      </c>
      <c r="BC172" s="413">
        <f t="shared" si="333"/>
        <v>0</v>
      </c>
      <c r="BD172" s="420">
        <f t="shared" si="362"/>
        <v>0</v>
      </c>
      <c r="BE172" s="409">
        <f t="shared" si="334"/>
        <v>0</v>
      </c>
      <c r="BF172" s="420">
        <f t="shared" si="363"/>
        <v>0</v>
      </c>
      <c r="BG172" s="409">
        <f t="shared" si="335"/>
        <v>0</v>
      </c>
      <c r="BH172" s="425" t="str">
        <f t="shared" si="390"/>
        <v/>
      </c>
      <c r="BI172" s="420">
        <f t="shared" si="413"/>
        <v>0</v>
      </c>
      <c r="BJ172" s="420">
        <f t="shared" si="337"/>
        <v>0</v>
      </c>
      <c r="BK172" s="420">
        <f t="shared" si="391"/>
        <v>0</v>
      </c>
      <c r="BL172" s="420">
        <f t="shared" si="392"/>
        <v>0</v>
      </c>
      <c r="BM172" s="413">
        <f t="shared" si="393"/>
        <v>0</v>
      </c>
      <c r="BN172" s="420">
        <f t="shared" si="394"/>
        <v>0</v>
      </c>
      <c r="BO172" s="420">
        <f t="shared" si="395"/>
        <v>0</v>
      </c>
      <c r="BP172" s="413">
        <f t="shared" si="396"/>
        <v>0</v>
      </c>
      <c r="BQ172" s="422">
        <f t="shared" si="397"/>
        <v>0</v>
      </c>
      <c r="BR172" s="422">
        <f t="shared" si="398"/>
        <v>0</v>
      </c>
      <c r="BS172" s="413">
        <f t="shared" si="399"/>
        <v>0</v>
      </c>
      <c r="BT172" s="420">
        <f t="shared" si="338"/>
        <v>0</v>
      </c>
      <c r="BU172" s="413">
        <f t="shared" si="339"/>
        <v>0</v>
      </c>
      <c r="BV172" s="420">
        <f t="shared" si="340"/>
        <v>0</v>
      </c>
      <c r="BW172" s="409">
        <f t="shared" si="341"/>
        <v>0</v>
      </c>
      <c r="BX172" s="420">
        <f t="shared" si="342"/>
        <v>0</v>
      </c>
      <c r="BY172" s="413">
        <f t="shared" si="343"/>
        <v>0</v>
      </c>
      <c r="BZ172" s="32" t="str">
        <f t="shared" si="374"/>
        <v/>
      </c>
      <c r="CA172">
        <f t="shared" si="344"/>
        <v>0</v>
      </c>
      <c r="CB172" s="32">
        <f t="shared" si="375"/>
        <v>0</v>
      </c>
      <c r="CC172">
        <f t="shared" si="400"/>
        <v>0</v>
      </c>
      <c r="CD172">
        <f t="shared" si="401"/>
        <v>0</v>
      </c>
      <c r="CE172">
        <f t="shared" si="402"/>
        <v>0</v>
      </c>
      <c r="CF172" s="29">
        <f t="shared" si="403"/>
        <v>0</v>
      </c>
      <c r="CG172" s="29">
        <f t="shared" si="404"/>
        <v>0</v>
      </c>
      <c r="CH172" s="29">
        <f t="shared" si="345"/>
        <v>0</v>
      </c>
      <c r="CI172" s="29">
        <f t="shared" si="405"/>
        <v>0</v>
      </c>
      <c r="CJ172" s="29">
        <f t="shared" si="406"/>
        <v>0</v>
      </c>
      <c r="CK172" s="458">
        <f t="shared" si="407"/>
        <v>0</v>
      </c>
      <c r="CL172" s="29">
        <f t="shared" si="346"/>
        <v>0</v>
      </c>
      <c r="CM172" s="29">
        <f t="shared" si="408"/>
        <v>0</v>
      </c>
      <c r="CN172" s="458">
        <f t="shared" si="409"/>
        <v>0</v>
      </c>
      <c r="CO172" s="29">
        <f t="shared" si="347"/>
        <v>0</v>
      </c>
      <c r="CP172" s="29">
        <f t="shared" si="410"/>
        <v>0</v>
      </c>
      <c r="CQ172" s="458">
        <f t="shared" si="411"/>
        <v>0</v>
      </c>
      <c r="CR172" s="29">
        <f t="shared" si="348"/>
        <v>0</v>
      </c>
      <c r="CS172" s="29">
        <f t="shared" si="349"/>
        <v>0</v>
      </c>
      <c r="CT172" s="29">
        <f t="shared" si="350"/>
        <v>0</v>
      </c>
      <c r="CU172" s="29">
        <f t="shared" si="351"/>
        <v>0</v>
      </c>
      <c r="CV172" s="458">
        <f t="shared" si="352"/>
        <v>0</v>
      </c>
      <c r="CW172" s="29">
        <f t="shared" si="353"/>
        <v>0</v>
      </c>
      <c r="CX172" s="29">
        <f t="shared" si="354"/>
        <v>0</v>
      </c>
      <c r="CY172" s="458">
        <f t="shared" si="355"/>
        <v>0</v>
      </c>
      <c r="CZ172" s="29">
        <f t="shared" si="356"/>
        <v>0</v>
      </c>
      <c r="DA172" s="29">
        <f t="shared" si="357"/>
        <v>0</v>
      </c>
      <c r="DB172" s="458">
        <f t="shared" si="358"/>
        <v>0</v>
      </c>
      <c r="DC172" s="29">
        <f t="shared" si="359"/>
        <v>0</v>
      </c>
    </row>
    <row r="173" spans="1:107">
      <c r="A173">
        <f t="shared" si="325"/>
        <v>170</v>
      </c>
      <c r="B173" s="33">
        <f t="shared" si="373"/>
        <v>0</v>
      </c>
      <c r="C173" s="357"/>
      <c r="D173" s="40"/>
      <c r="E173" s="48"/>
      <c r="F173" s="1"/>
      <c r="G173" s="209"/>
      <c r="H173" s="185"/>
      <c r="I173" s="185"/>
      <c r="J173" s="307"/>
      <c r="K173" s="185"/>
      <c r="L173" s="185"/>
      <c r="M173" s="202"/>
      <c r="N173" s="185"/>
      <c r="O173" s="185"/>
      <c r="P173" s="359"/>
      <c r="Q173" s="343">
        <f t="shared" si="364"/>
        <v>0</v>
      </c>
      <c r="R173" s="333">
        <f t="shared" si="365"/>
        <v>0</v>
      </c>
      <c r="S173" s="344">
        <f t="shared" si="366"/>
        <v>0</v>
      </c>
      <c r="T173" s="348">
        <f t="shared" si="414"/>
        <v>0</v>
      </c>
      <c r="U173" s="334">
        <f t="shared" si="415"/>
        <v>0</v>
      </c>
      <c r="V173" s="333">
        <f t="shared" si="416"/>
        <v>0</v>
      </c>
      <c r="W173" s="334">
        <f t="shared" si="417"/>
        <v>0</v>
      </c>
      <c r="X173" s="333">
        <f t="shared" si="418"/>
        <v>0</v>
      </c>
      <c r="Y173" s="403">
        <f t="shared" si="419"/>
        <v>0</v>
      </c>
      <c r="Z173" s="451">
        <f>IFERROR(VLOOKUP(C173,list!B$2:C$100,2,),)</f>
        <v>0</v>
      </c>
      <c r="AA173" s="451">
        <f>IFERROR(VLOOKUP(F173,list!G$1:H$60,2,),)</f>
        <v>0</v>
      </c>
      <c r="AB173" s="452">
        <f t="shared" si="326"/>
        <v>0</v>
      </c>
      <c r="AC173" s="453">
        <f t="shared" si="327"/>
        <v>0</v>
      </c>
      <c r="AD173" s="451">
        <f>IFERROR(VLOOKUP(AC173,list!I$2:J$12,2,),)</f>
        <v>0</v>
      </c>
      <c r="AE173" s="452">
        <f t="shared" si="328"/>
        <v>0</v>
      </c>
      <c r="AF173" s="451">
        <f t="shared" si="376"/>
        <v>0</v>
      </c>
      <c r="AG173" s="451">
        <f>IF(COUNTIF($C$4:C173,C173)&gt;1,0,1)</f>
        <v>1</v>
      </c>
      <c r="AH173" s="454">
        <f t="shared" si="360"/>
        <v>0</v>
      </c>
      <c r="AI173" s="451" t="str">
        <f t="shared" si="377"/>
        <v/>
      </c>
      <c r="AJ173" s="455" t="str">
        <f>IFERROR(VLOOKUP(AI173,list!A$1:B$100,2,),"")</f>
        <v/>
      </c>
      <c r="AK173" s="451">
        <f>IF(COUNTIF($AE$4:$AE173,$AE173)&gt;1,0,1)</f>
        <v>0</v>
      </c>
      <c r="AL173" s="451">
        <f t="shared" si="329"/>
        <v>0</v>
      </c>
      <c r="AM173" s="451" t="str">
        <f t="shared" si="378"/>
        <v/>
      </c>
      <c r="AN173" s="417">
        <f t="shared" si="412"/>
        <v>0</v>
      </c>
      <c r="AO173" s="420">
        <f t="shared" si="379"/>
        <v>0</v>
      </c>
      <c r="AP173" s="420">
        <f t="shared" si="380"/>
        <v>0</v>
      </c>
      <c r="AQ173" s="420">
        <f t="shared" si="381"/>
        <v>0</v>
      </c>
      <c r="AR173" s="420">
        <f t="shared" si="382"/>
        <v>0</v>
      </c>
      <c r="AS173" s="409">
        <f t="shared" si="383"/>
        <v>0</v>
      </c>
      <c r="AT173" s="422">
        <f t="shared" si="384"/>
        <v>0</v>
      </c>
      <c r="AU173" s="422">
        <f t="shared" si="385"/>
        <v>0</v>
      </c>
      <c r="AV173" s="409">
        <f t="shared" si="386"/>
        <v>0</v>
      </c>
      <c r="AW173" s="422">
        <f t="shared" si="387"/>
        <v>0</v>
      </c>
      <c r="AX173" s="422">
        <f t="shared" si="388"/>
        <v>0</v>
      </c>
      <c r="AY173" s="409">
        <f t="shared" si="389"/>
        <v>0</v>
      </c>
      <c r="AZ173" s="422">
        <f t="shared" si="331"/>
        <v>0</v>
      </c>
      <c r="BA173" s="422">
        <f t="shared" si="332"/>
        <v>0</v>
      </c>
      <c r="BB173" s="420">
        <f t="shared" si="361"/>
        <v>0</v>
      </c>
      <c r="BC173" s="413">
        <f t="shared" si="333"/>
        <v>0</v>
      </c>
      <c r="BD173" s="420">
        <f t="shared" si="362"/>
        <v>0</v>
      </c>
      <c r="BE173" s="409">
        <f t="shared" si="334"/>
        <v>0</v>
      </c>
      <c r="BF173" s="420">
        <f t="shared" si="363"/>
        <v>0</v>
      </c>
      <c r="BG173" s="409">
        <f t="shared" si="335"/>
        <v>0</v>
      </c>
      <c r="BH173" s="425" t="str">
        <f t="shared" si="390"/>
        <v/>
      </c>
      <c r="BI173" s="420">
        <f t="shared" si="413"/>
        <v>0</v>
      </c>
      <c r="BJ173" s="420">
        <f t="shared" si="337"/>
        <v>0</v>
      </c>
      <c r="BK173" s="420">
        <f t="shared" si="391"/>
        <v>0</v>
      </c>
      <c r="BL173" s="420">
        <f t="shared" si="392"/>
        <v>0</v>
      </c>
      <c r="BM173" s="413">
        <f t="shared" si="393"/>
        <v>0</v>
      </c>
      <c r="BN173" s="420">
        <f t="shared" si="394"/>
        <v>0</v>
      </c>
      <c r="BO173" s="420">
        <f t="shared" si="395"/>
        <v>0</v>
      </c>
      <c r="BP173" s="413">
        <f t="shared" si="396"/>
        <v>0</v>
      </c>
      <c r="BQ173" s="422">
        <f t="shared" si="397"/>
        <v>0</v>
      </c>
      <c r="BR173" s="422">
        <f t="shared" si="398"/>
        <v>0</v>
      </c>
      <c r="BS173" s="413">
        <f t="shared" si="399"/>
        <v>0</v>
      </c>
      <c r="BT173" s="420">
        <f t="shared" si="338"/>
        <v>0</v>
      </c>
      <c r="BU173" s="413">
        <f t="shared" si="339"/>
        <v>0</v>
      </c>
      <c r="BV173" s="420">
        <f t="shared" si="340"/>
        <v>0</v>
      </c>
      <c r="BW173" s="409">
        <f t="shared" si="341"/>
        <v>0</v>
      </c>
      <c r="BX173" s="420">
        <f t="shared" si="342"/>
        <v>0</v>
      </c>
      <c r="BY173" s="413">
        <f t="shared" si="343"/>
        <v>0</v>
      </c>
      <c r="BZ173" s="32" t="str">
        <f t="shared" si="374"/>
        <v/>
      </c>
      <c r="CA173">
        <f t="shared" si="344"/>
        <v>0</v>
      </c>
      <c r="CB173" s="32">
        <f t="shared" si="375"/>
        <v>0</v>
      </c>
      <c r="CC173">
        <f t="shared" si="400"/>
        <v>0</v>
      </c>
      <c r="CD173">
        <f t="shared" si="401"/>
        <v>0</v>
      </c>
      <c r="CE173">
        <f t="shared" si="402"/>
        <v>0</v>
      </c>
      <c r="CF173" s="29">
        <f t="shared" si="403"/>
        <v>0</v>
      </c>
      <c r="CG173" s="29">
        <f t="shared" si="404"/>
        <v>0</v>
      </c>
      <c r="CH173" s="29">
        <f t="shared" si="345"/>
        <v>0</v>
      </c>
      <c r="CI173" s="29">
        <f t="shared" si="405"/>
        <v>0</v>
      </c>
      <c r="CJ173" s="29">
        <f t="shared" si="406"/>
        <v>0</v>
      </c>
      <c r="CK173" s="458">
        <f t="shared" si="407"/>
        <v>0</v>
      </c>
      <c r="CL173" s="29">
        <f t="shared" si="346"/>
        <v>0</v>
      </c>
      <c r="CM173" s="29">
        <f t="shared" si="408"/>
        <v>0</v>
      </c>
      <c r="CN173" s="458">
        <f t="shared" si="409"/>
        <v>0</v>
      </c>
      <c r="CO173" s="29">
        <f t="shared" si="347"/>
        <v>0</v>
      </c>
      <c r="CP173" s="29">
        <f t="shared" si="410"/>
        <v>0</v>
      </c>
      <c r="CQ173" s="458">
        <f t="shared" si="411"/>
        <v>0</v>
      </c>
      <c r="CR173" s="29">
        <f t="shared" si="348"/>
        <v>0</v>
      </c>
      <c r="CS173" s="29">
        <f t="shared" si="349"/>
        <v>0</v>
      </c>
      <c r="CT173" s="29">
        <f t="shared" si="350"/>
        <v>0</v>
      </c>
      <c r="CU173" s="29">
        <f t="shared" si="351"/>
        <v>0</v>
      </c>
      <c r="CV173" s="458">
        <f t="shared" si="352"/>
        <v>0</v>
      </c>
      <c r="CW173" s="29">
        <f t="shared" si="353"/>
        <v>0</v>
      </c>
      <c r="CX173" s="29">
        <f t="shared" si="354"/>
        <v>0</v>
      </c>
      <c r="CY173" s="458">
        <f t="shared" si="355"/>
        <v>0</v>
      </c>
      <c r="CZ173" s="29">
        <f t="shared" si="356"/>
        <v>0</v>
      </c>
      <c r="DA173" s="29">
        <f t="shared" si="357"/>
        <v>0</v>
      </c>
      <c r="DB173" s="458">
        <f t="shared" si="358"/>
        <v>0</v>
      </c>
      <c r="DC173" s="29">
        <f t="shared" si="359"/>
        <v>0</v>
      </c>
    </row>
    <row r="174" spans="1:107">
      <c r="A174">
        <f t="shared" si="325"/>
        <v>171</v>
      </c>
      <c r="B174" s="33">
        <f t="shared" si="373"/>
        <v>0</v>
      </c>
      <c r="C174" s="357"/>
      <c r="D174" s="40"/>
      <c r="E174" s="48"/>
      <c r="F174" s="1"/>
      <c r="G174" s="209"/>
      <c r="H174" s="185"/>
      <c r="I174" s="185"/>
      <c r="J174" s="307"/>
      <c r="K174" s="185"/>
      <c r="L174" s="185"/>
      <c r="M174" s="202"/>
      <c r="N174" s="185"/>
      <c r="O174" s="185"/>
      <c r="P174" s="359"/>
      <c r="Q174" s="343">
        <f t="shared" si="364"/>
        <v>0</v>
      </c>
      <c r="R174" s="333">
        <f t="shared" si="365"/>
        <v>0</v>
      </c>
      <c r="S174" s="344">
        <f t="shared" si="366"/>
        <v>0</v>
      </c>
      <c r="T174" s="348">
        <f t="shared" si="414"/>
        <v>0</v>
      </c>
      <c r="U174" s="334">
        <f t="shared" si="415"/>
        <v>0</v>
      </c>
      <c r="V174" s="333">
        <f t="shared" si="416"/>
        <v>0</v>
      </c>
      <c r="W174" s="334">
        <f t="shared" si="417"/>
        <v>0</v>
      </c>
      <c r="X174" s="333">
        <f t="shared" si="418"/>
        <v>0</v>
      </c>
      <c r="Y174" s="403">
        <f t="shared" si="419"/>
        <v>0</v>
      </c>
      <c r="Z174" s="451">
        <f>IFERROR(VLOOKUP(C174,list!B$2:C$100,2,),)</f>
        <v>0</v>
      </c>
      <c r="AA174" s="451">
        <f>IFERROR(VLOOKUP(F174,list!G$1:H$60,2,),)</f>
        <v>0</v>
      </c>
      <c r="AB174" s="452">
        <f t="shared" si="326"/>
        <v>0</v>
      </c>
      <c r="AC174" s="453">
        <f t="shared" si="327"/>
        <v>0</v>
      </c>
      <c r="AD174" s="451">
        <f>IFERROR(VLOOKUP(AC174,list!I$2:J$12,2,),)</f>
        <v>0</v>
      </c>
      <c r="AE174" s="452">
        <f t="shared" si="328"/>
        <v>0</v>
      </c>
      <c r="AF174" s="451">
        <f t="shared" si="376"/>
        <v>0</v>
      </c>
      <c r="AG174" s="451">
        <f>IF(COUNTIF($C$4:C174,C174)&gt;1,0,1)</f>
        <v>1</v>
      </c>
      <c r="AH174" s="454">
        <f t="shared" si="360"/>
        <v>0</v>
      </c>
      <c r="AI174" s="451" t="str">
        <f t="shared" si="377"/>
        <v/>
      </c>
      <c r="AJ174" s="455" t="str">
        <f>IFERROR(VLOOKUP(AI174,list!A$1:B$100,2,),"")</f>
        <v/>
      </c>
      <c r="AK174" s="451">
        <f>IF(COUNTIF($AE$4:$AE174,$AE174)&gt;1,0,1)</f>
        <v>0</v>
      </c>
      <c r="AL174" s="451">
        <f t="shared" si="329"/>
        <v>0</v>
      </c>
      <c r="AM174" s="451" t="str">
        <f t="shared" si="378"/>
        <v/>
      </c>
      <c r="AN174" s="417">
        <f t="shared" si="412"/>
        <v>0</v>
      </c>
      <c r="AO174" s="420">
        <f t="shared" si="379"/>
        <v>0</v>
      </c>
      <c r="AP174" s="420">
        <f t="shared" si="380"/>
        <v>0</v>
      </c>
      <c r="AQ174" s="420">
        <f t="shared" si="381"/>
        <v>0</v>
      </c>
      <c r="AR174" s="420">
        <f t="shared" si="382"/>
        <v>0</v>
      </c>
      <c r="AS174" s="409">
        <f t="shared" si="383"/>
        <v>0</v>
      </c>
      <c r="AT174" s="422">
        <f t="shared" si="384"/>
        <v>0</v>
      </c>
      <c r="AU174" s="422">
        <f t="shared" si="385"/>
        <v>0</v>
      </c>
      <c r="AV174" s="409">
        <f t="shared" si="386"/>
        <v>0</v>
      </c>
      <c r="AW174" s="422">
        <f t="shared" si="387"/>
        <v>0</v>
      </c>
      <c r="AX174" s="422">
        <f t="shared" si="388"/>
        <v>0</v>
      </c>
      <c r="AY174" s="409">
        <f t="shared" si="389"/>
        <v>0</v>
      </c>
      <c r="AZ174" s="422">
        <f t="shared" si="331"/>
        <v>0</v>
      </c>
      <c r="BA174" s="422">
        <f t="shared" si="332"/>
        <v>0</v>
      </c>
      <c r="BB174" s="420">
        <f t="shared" si="361"/>
        <v>0</v>
      </c>
      <c r="BC174" s="413">
        <f t="shared" si="333"/>
        <v>0</v>
      </c>
      <c r="BD174" s="420">
        <f t="shared" si="362"/>
        <v>0</v>
      </c>
      <c r="BE174" s="409">
        <f t="shared" si="334"/>
        <v>0</v>
      </c>
      <c r="BF174" s="420">
        <f t="shared" si="363"/>
        <v>0</v>
      </c>
      <c r="BG174" s="409">
        <f t="shared" si="335"/>
        <v>0</v>
      </c>
      <c r="BH174" s="425" t="str">
        <f t="shared" si="390"/>
        <v/>
      </c>
      <c r="BI174" s="420">
        <f t="shared" si="413"/>
        <v>0</v>
      </c>
      <c r="BJ174" s="420">
        <f t="shared" si="337"/>
        <v>0</v>
      </c>
      <c r="BK174" s="420">
        <f t="shared" si="391"/>
        <v>0</v>
      </c>
      <c r="BL174" s="420">
        <f t="shared" si="392"/>
        <v>0</v>
      </c>
      <c r="BM174" s="413">
        <f t="shared" si="393"/>
        <v>0</v>
      </c>
      <c r="BN174" s="420">
        <f t="shared" si="394"/>
        <v>0</v>
      </c>
      <c r="BO174" s="420">
        <f t="shared" si="395"/>
        <v>0</v>
      </c>
      <c r="BP174" s="413">
        <f t="shared" si="396"/>
        <v>0</v>
      </c>
      <c r="BQ174" s="422">
        <f t="shared" si="397"/>
        <v>0</v>
      </c>
      <c r="BR174" s="422">
        <f t="shared" si="398"/>
        <v>0</v>
      </c>
      <c r="BS174" s="413">
        <f t="shared" si="399"/>
        <v>0</v>
      </c>
      <c r="BT174" s="420">
        <f t="shared" si="338"/>
        <v>0</v>
      </c>
      <c r="BU174" s="413">
        <f t="shared" si="339"/>
        <v>0</v>
      </c>
      <c r="BV174" s="420">
        <f t="shared" si="340"/>
        <v>0</v>
      </c>
      <c r="BW174" s="409">
        <f t="shared" si="341"/>
        <v>0</v>
      </c>
      <c r="BX174" s="420">
        <f t="shared" si="342"/>
        <v>0</v>
      </c>
      <c r="BY174" s="413">
        <f t="shared" si="343"/>
        <v>0</v>
      </c>
      <c r="BZ174" s="32" t="str">
        <f t="shared" si="374"/>
        <v/>
      </c>
      <c r="CA174">
        <f t="shared" si="344"/>
        <v>0</v>
      </c>
      <c r="CB174" s="32">
        <f t="shared" si="375"/>
        <v>0</v>
      </c>
      <c r="CC174">
        <f t="shared" si="400"/>
        <v>0</v>
      </c>
      <c r="CD174">
        <f t="shared" si="401"/>
        <v>0</v>
      </c>
      <c r="CE174">
        <f t="shared" si="402"/>
        <v>0</v>
      </c>
      <c r="CF174" s="29">
        <f t="shared" si="403"/>
        <v>0</v>
      </c>
      <c r="CG174" s="29">
        <f t="shared" si="404"/>
        <v>0</v>
      </c>
      <c r="CH174" s="29">
        <f t="shared" si="345"/>
        <v>0</v>
      </c>
      <c r="CI174" s="29">
        <f t="shared" si="405"/>
        <v>0</v>
      </c>
      <c r="CJ174" s="29">
        <f t="shared" si="406"/>
        <v>0</v>
      </c>
      <c r="CK174" s="458">
        <f t="shared" si="407"/>
        <v>0</v>
      </c>
      <c r="CL174" s="29">
        <f t="shared" si="346"/>
        <v>0</v>
      </c>
      <c r="CM174" s="29">
        <f t="shared" si="408"/>
        <v>0</v>
      </c>
      <c r="CN174" s="458">
        <f t="shared" si="409"/>
        <v>0</v>
      </c>
      <c r="CO174" s="29">
        <f t="shared" si="347"/>
        <v>0</v>
      </c>
      <c r="CP174" s="29">
        <f t="shared" si="410"/>
        <v>0</v>
      </c>
      <c r="CQ174" s="458">
        <f t="shared" si="411"/>
        <v>0</v>
      </c>
      <c r="CR174" s="29">
        <f t="shared" si="348"/>
        <v>0</v>
      </c>
      <c r="CS174" s="29">
        <f t="shared" si="349"/>
        <v>0</v>
      </c>
      <c r="CT174" s="29">
        <f t="shared" si="350"/>
        <v>0</v>
      </c>
      <c r="CU174" s="29">
        <f t="shared" si="351"/>
        <v>0</v>
      </c>
      <c r="CV174" s="458">
        <f t="shared" si="352"/>
        <v>0</v>
      </c>
      <c r="CW174" s="29">
        <f t="shared" si="353"/>
        <v>0</v>
      </c>
      <c r="CX174" s="29">
        <f t="shared" si="354"/>
        <v>0</v>
      </c>
      <c r="CY174" s="458">
        <f t="shared" si="355"/>
        <v>0</v>
      </c>
      <c r="CZ174" s="29">
        <f t="shared" si="356"/>
        <v>0</v>
      </c>
      <c r="DA174" s="29">
        <f t="shared" si="357"/>
        <v>0</v>
      </c>
      <c r="DB174" s="458">
        <f t="shared" si="358"/>
        <v>0</v>
      </c>
      <c r="DC174" s="29">
        <f t="shared" si="359"/>
        <v>0</v>
      </c>
    </row>
    <row r="175" spans="1:107">
      <c r="A175">
        <f t="shared" si="325"/>
        <v>172</v>
      </c>
      <c r="B175" s="33">
        <f t="shared" si="373"/>
        <v>0</v>
      </c>
      <c r="C175" s="357"/>
      <c r="D175" s="40"/>
      <c r="E175" s="48"/>
      <c r="F175" s="1"/>
      <c r="G175" s="209"/>
      <c r="H175" s="185"/>
      <c r="I175" s="185"/>
      <c r="J175" s="307"/>
      <c r="K175" s="185"/>
      <c r="L175" s="185"/>
      <c r="M175" s="202"/>
      <c r="N175" s="185"/>
      <c r="O175" s="185"/>
      <c r="P175" s="359"/>
      <c r="Q175" s="343">
        <f t="shared" si="364"/>
        <v>0</v>
      </c>
      <c r="R175" s="333">
        <f t="shared" si="365"/>
        <v>0</v>
      </c>
      <c r="S175" s="344">
        <f t="shared" si="366"/>
        <v>0</v>
      </c>
      <c r="T175" s="348">
        <f t="shared" si="414"/>
        <v>0</v>
      </c>
      <c r="U175" s="334">
        <f t="shared" si="415"/>
        <v>0</v>
      </c>
      <c r="V175" s="333">
        <f t="shared" si="416"/>
        <v>0</v>
      </c>
      <c r="W175" s="334">
        <f t="shared" si="417"/>
        <v>0</v>
      </c>
      <c r="X175" s="333">
        <f t="shared" si="418"/>
        <v>0</v>
      </c>
      <c r="Y175" s="403">
        <f t="shared" si="419"/>
        <v>0</v>
      </c>
      <c r="Z175" s="451">
        <f>IFERROR(VLOOKUP(C175,list!B$2:C$100,2,),)</f>
        <v>0</v>
      </c>
      <c r="AA175" s="451">
        <f>IFERROR(VLOOKUP(F175,list!G$1:H$60,2,),)</f>
        <v>0</v>
      </c>
      <c r="AB175" s="452">
        <f t="shared" si="326"/>
        <v>0</v>
      </c>
      <c r="AC175" s="453">
        <f t="shared" si="327"/>
        <v>0</v>
      </c>
      <c r="AD175" s="451">
        <f>IFERROR(VLOOKUP(AC175,list!I$2:J$12,2,),)</f>
        <v>0</v>
      </c>
      <c r="AE175" s="452">
        <f t="shared" si="328"/>
        <v>0</v>
      </c>
      <c r="AF175" s="451">
        <f t="shared" si="376"/>
        <v>0</v>
      </c>
      <c r="AG175" s="451">
        <f>IF(COUNTIF($C$4:C175,C175)&gt;1,0,1)</f>
        <v>1</v>
      </c>
      <c r="AH175" s="454">
        <f t="shared" si="360"/>
        <v>0</v>
      </c>
      <c r="AI175" s="451" t="str">
        <f t="shared" si="377"/>
        <v/>
      </c>
      <c r="AJ175" s="455" t="str">
        <f>IFERROR(VLOOKUP(AI175,list!A$1:B$100,2,),"")</f>
        <v/>
      </c>
      <c r="AK175" s="451">
        <f>IF(COUNTIF($AE$4:$AE175,$AE175)&gt;1,0,1)</f>
        <v>0</v>
      </c>
      <c r="AL175" s="451">
        <f t="shared" si="329"/>
        <v>0</v>
      </c>
      <c r="AM175" s="451" t="str">
        <f t="shared" si="378"/>
        <v/>
      </c>
      <c r="AN175" s="417">
        <f t="shared" si="412"/>
        <v>0</v>
      </c>
      <c r="AO175" s="420">
        <f t="shared" si="379"/>
        <v>0</v>
      </c>
      <c r="AP175" s="420">
        <f t="shared" si="380"/>
        <v>0</v>
      </c>
      <c r="AQ175" s="420">
        <f t="shared" si="381"/>
        <v>0</v>
      </c>
      <c r="AR175" s="420">
        <f t="shared" si="382"/>
        <v>0</v>
      </c>
      <c r="AS175" s="409">
        <f t="shared" si="383"/>
        <v>0</v>
      </c>
      <c r="AT175" s="422">
        <f t="shared" si="384"/>
        <v>0</v>
      </c>
      <c r="AU175" s="422">
        <f t="shared" si="385"/>
        <v>0</v>
      </c>
      <c r="AV175" s="409">
        <f t="shared" si="386"/>
        <v>0</v>
      </c>
      <c r="AW175" s="422">
        <f t="shared" si="387"/>
        <v>0</v>
      </c>
      <c r="AX175" s="422">
        <f t="shared" si="388"/>
        <v>0</v>
      </c>
      <c r="AY175" s="409">
        <f t="shared" si="389"/>
        <v>0</v>
      </c>
      <c r="AZ175" s="422">
        <f t="shared" si="331"/>
        <v>0</v>
      </c>
      <c r="BA175" s="422">
        <f t="shared" si="332"/>
        <v>0</v>
      </c>
      <c r="BB175" s="420">
        <f t="shared" si="361"/>
        <v>0</v>
      </c>
      <c r="BC175" s="413">
        <f t="shared" si="333"/>
        <v>0</v>
      </c>
      <c r="BD175" s="420">
        <f t="shared" si="362"/>
        <v>0</v>
      </c>
      <c r="BE175" s="409">
        <f t="shared" si="334"/>
        <v>0</v>
      </c>
      <c r="BF175" s="420">
        <f t="shared" si="363"/>
        <v>0</v>
      </c>
      <c r="BG175" s="409">
        <f t="shared" si="335"/>
        <v>0</v>
      </c>
      <c r="BH175" s="425" t="str">
        <f t="shared" si="390"/>
        <v/>
      </c>
      <c r="BI175" s="420">
        <f t="shared" si="413"/>
        <v>0</v>
      </c>
      <c r="BJ175" s="420">
        <f t="shared" si="337"/>
        <v>0</v>
      </c>
      <c r="BK175" s="420">
        <f t="shared" si="391"/>
        <v>0</v>
      </c>
      <c r="BL175" s="420">
        <f t="shared" si="392"/>
        <v>0</v>
      </c>
      <c r="BM175" s="413">
        <f t="shared" si="393"/>
        <v>0</v>
      </c>
      <c r="BN175" s="420">
        <f t="shared" si="394"/>
        <v>0</v>
      </c>
      <c r="BO175" s="420">
        <f t="shared" si="395"/>
        <v>0</v>
      </c>
      <c r="BP175" s="413">
        <f t="shared" si="396"/>
        <v>0</v>
      </c>
      <c r="BQ175" s="422">
        <f t="shared" si="397"/>
        <v>0</v>
      </c>
      <c r="BR175" s="422">
        <f t="shared" si="398"/>
        <v>0</v>
      </c>
      <c r="BS175" s="413">
        <f t="shared" si="399"/>
        <v>0</v>
      </c>
      <c r="BT175" s="420">
        <f t="shared" si="338"/>
        <v>0</v>
      </c>
      <c r="BU175" s="413">
        <f t="shared" si="339"/>
        <v>0</v>
      </c>
      <c r="BV175" s="420">
        <f t="shared" si="340"/>
        <v>0</v>
      </c>
      <c r="BW175" s="409">
        <f t="shared" si="341"/>
        <v>0</v>
      </c>
      <c r="BX175" s="420">
        <f t="shared" si="342"/>
        <v>0</v>
      </c>
      <c r="BY175" s="413">
        <f t="shared" si="343"/>
        <v>0</v>
      </c>
      <c r="BZ175" s="32" t="str">
        <f t="shared" si="374"/>
        <v/>
      </c>
      <c r="CA175">
        <f t="shared" si="344"/>
        <v>0</v>
      </c>
      <c r="CB175" s="32">
        <f t="shared" si="375"/>
        <v>0</v>
      </c>
      <c r="CC175">
        <f t="shared" si="400"/>
        <v>0</v>
      </c>
      <c r="CD175">
        <f t="shared" si="401"/>
        <v>0</v>
      </c>
      <c r="CE175">
        <f t="shared" si="402"/>
        <v>0</v>
      </c>
      <c r="CF175" s="29">
        <f t="shared" si="403"/>
        <v>0</v>
      </c>
      <c r="CG175" s="29">
        <f t="shared" si="404"/>
        <v>0</v>
      </c>
      <c r="CH175" s="29">
        <f t="shared" si="345"/>
        <v>0</v>
      </c>
      <c r="CI175" s="29">
        <f t="shared" si="405"/>
        <v>0</v>
      </c>
      <c r="CJ175" s="29">
        <f t="shared" si="406"/>
        <v>0</v>
      </c>
      <c r="CK175" s="458">
        <f t="shared" si="407"/>
        <v>0</v>
      </c>
      <c r="CL175" s="29">
        <f t="shared" si="346"/>
        <v>0</v>
      </c>
      <c r="CM175" s="29">
        <f t="shared" si="408"/>
        <v>0</v>
      </c>
      <c r="CN175" s="458">
        <f t="shared" si="409"/>
        <v>0</v>
      </c>
      <c r="CO175" s="29">
        <f t="shared" si="347"/>
        <v>0</v>
      </c>
      <c r="CP175" s="29">
        <f t="shared" si="410"/>
        <v>0</v>
      </c>
      <c r="CQ175" s="458">
        <f t="shared" si="411"/>
        <v>0</v>
      </c>
      <c r="CR175" s="29">
        <f t="shared" si="348"/>
        <v>0</v>
      </c>
      <c r="CS175" s="29">
        <f t="shared" si="349"/>
        <v>0</v>
      </c>
      <c r="CT175" s="29">
        <f t="shared" si="350"/>
        <v>0</v>
      </c>
      <c r="CU175" s="29">
        <f t="shared" si="351"/>
        <v>0</v>
      </c>
      <c r="CV175" s="458">
        <f t="shared" si="352"/>
        <v>0</v>
      </c>
      <c r="CW175" s="29">
        <f t="shared" si="353"/>
        <v>0</v>
      </c>
      <c r="CX175" s="29">
        <f t="shared" si="354"/>
        <v>0</v>
      </c>
      <c r="CY175" s="458">
        <f t="shared" si="355"/>
        <v>0</v>
      </c>
      <c r="CZ175" s="29">
        <f t="shared" si="356"/>
        <v>0</v>
      </c>
      <c r="DA175" s="29">
        <f t="shared" si="357"/>
        <v>0</v>
      </c>
      <c r="DB175" s="458">
        <f t="shared" si="358"/>
        <v>0</v>
      </c>
      <c r="DC175" s="29">
        <f t="shared" si="359"/>
        <v>0</v>
      </c>
    </row>
    <row r="176" spans="1:107">
      <c r="A176">
        <f t="shared" si="325"/>
        <v>173</v>
      </c>
      <c r="B176" s="33">
        <f t="shared" si="373"/>
        <v>0</v>
      </c>
      <c r="C176" s="357"/>
      <c r="D176" s="40"/>
      <c r="E176" s="48"/>
      <c r="F176" s="1"/>
      <c r="G176" s="209"/>
      <c r="H176" s="185"/>
      <c r="I176" s="185"/>
      <c r="J176" s="307"/>
      <c r="K176" s="185"/>
      <c r="L176" s="185"/>
      <c r="M176" s="202"/>
      <c r="N176" s="185"/>
      <c r="O176" s="185"/>
      <c r="P176" s="359"/>
      <c r="Q176" s="343">
        <f t="shared" si="364"/>
        <v>0</v>
      </c>
      <c r="R176" s="333">
        <f t="shared" si="365"/>
        <v>0</v>
      </c>
      <c r="S176" s="344">
        <f t="shared" si="366"/>
        <v>0</v>
      </c>
      <c r="T176" s="348">
        <f t="shared" si="414"/>
        <v>0</v>
      </c>
      <c r="U176" s="334">
        <f t="shared" si="415"/>
        <v>0</v>
      </c>
      <c r="V176" s="333">
        <f t="shared" si="416"/>
        <v>0</v>
      </c>
      <c r="W176" s="334">
        <f t="shared" si="417"/>
        <v>0</v>
      </c>
      <c r="X176" s="333">
        <f t="shared" si="418"/>
        <v>0</v>
      </c>
      <c r="Y176" s="403">
        <f t="shared" si="419"/>
        <v>0</v>
      </c>
      <c r="Z176" s="451">
        <f>IFERROR(VLOOKUP(C176,list!B$2:C$100,2,),)</f>
        <v>0</v>
      </c>
      <c r="AA176" s="451">
        <f>IFERROR(VLOOKUP(F176,list!G$1:H$60,2,),)</f>
        <v>0</v>
      </c>
      <c r="AB176" s="452">
        <f t="shared" si="326"/>
        <v>0</v>
      </c>
      <c r="AC176" s="453">
        <f t="shared" si="327"/>
        <v>0</v>
      </c>
      <c r="AD176" s="451">
        <f>IFERROR(VLOOKUP(AC176,list!I$2:J$12,2,),)</f>
        <v>0</v>
      </c>
      <c r="AE176" s="452">
        <f t="shared" si="328"/>
        <v>0</v>
      </c>
      <c r="AF176" s="451">
        <f t="shared" si="376"/>
        <v>0</v>
      </c>
      <c r="AG176" s="451">
        <f>IF(COUNTIF($C$4:C176,C176)&gt;1,0,1)</f>
        <v>1</v>
      </c>
      <c r="AH176" s="454">
        <f t="shared" si="360"/>
        <v>0</v>
      </c>
      <c r="AI176" s="451" t="str">
        <f t="shared" si="377"/>
        <v/>
      </c>
      <c r="AJ176" s="455" t="str">
        <f>IFERROR(VLOOKUP(AI176,list!A$1:B$100,2,),"")</f>
        <v/>
      </c>
      <c r="AK176" s="451">
        <f>IF(COUNTIF($AE$4:$AE176,$AE176)&gt;1,0,1)</f>
        <v>0</v>
      </c>
      <c r="AL176" s="451">
        <f t="shared" si="329"/>
        <v>0</v>
      </c>
      <c r="AM176" s="451" t="str">
        <f t="shared" si="378"/>
        <v/>
      </c>
      <c r="AN176" s="417">
        <f t="shared" si="412"/>
        <v>0</v>
      </c>
      <c r="AO176" s="420">
        <f t="shared" si="379"/>
        <v>0</v>
      </c>
      <c r="AP176" s="420">
        <f t="shared" si="380"/>
        <v>0</v>
      </c>
      <c r="AQ176" s="420">
        <f t="shared" si="381"/>
        <v>0</v>
      </c>
      <c r="AR176" s="420">
        <f t="shared" si="382"/>
        <v>0</v>
      </c>
      <c r="AS176" s="409">
        <f t="shared" si="383"/>
        <v>0</v>
      </c>
      <c r="AT176" s="422">
        <f t="shared" si="384"/>
        <v>0</v>
      </c>
      <c r="AU176" s="422">
        <f t="shared" si="385"/>
        <v>0</v>
      </c>
      <c r="AV176" s="409">
        <f t="shared" si="386"/>
        <v>0</v>
      </c>
      <c r="AW176" s="422">
        <f t="shared" si="387"/>
        <v>0</v>
      </c>
      <c r="AX176" s="422">
        <f t="shared" si="388"/>
        <v>0</v>
      </c>
      <c r="AY176" s="409">
        <f t="shared" si="389"/>
        <v>0</v>
      </c>
      <c r="AZ176" s="422">
        <f t="shared" si="331"/>
        <v>0</v>
      </c>
      <c r="BA176" s="422">
        <f t="shared" si="332"/>
        <v>0</v>
      </c>
      <c r="BB176" s="420">
        <f t="shared" si="361"/>
        <v>0</v>
      </c>
      <c r="BC176" s="413">
        <f t="shared" si="333"/>
        <v>0</v>
      </c>
      <c r="BD176" s="420">
        <f t="shared" si="362"/>
        <v>0</v>
      </c>
      <c r="BE176" s="409">
        <f t="shared" si="334"/>
        <v>0</v>
      </c>
      <c r="BF176" s="420">
        <f t="shared" si="363"/>
        <v>0</v>
      </c>
      <c r="BG176" s="409">
        <f t="shared" si="335"/>
        <v>0</v>
      </c>
      <c r="BH176" s="425" t="str">
        <f t="shared" si="390"/>
        <v/>
      </c>
      <c r="BI176" s="420">
        <f t="shared" si="413"/>
        <v>0</v>
      </c>
      <c r="BJ176" s="420">
        <f t="shared" si="337"/>
        <v>0</v>
      </c>
      <c r="BK176" s="420">
        <f t="shared" si="391"/>
        <v>0</v>
      </c>
      <c r="BL176" s="420">
        <f t="shared" si="392"/>
        <v>0</v>
      </c>
      <c r="BM176" s="413">
        <f t="shared" si="393"/>
        <v>0</v>
      </c>
      <c r="BN176" s="420">
        <f t="shared" si="394"/>
        <v>0</v>
      </c>
      <c r="BO176" s="420">
        <f t="shared" si="395"/>
        <v>0</v>
      </c>
      <c r="BP176" s="413">
        <f t="shared" si="396"/>
        <v>0</v>
      </c>
      <c r="BQ176" s="422">
        <f t="shared" si="397"/>
        <v>0</v>
      </c>
      <c r="BR176" s="422">
        <f t="shared" si="398"/>
        <v>0</v>
      </c>
      <c r="BS176" s="413">
        <f t="shared" si="399"/>
        <v>0</v>
      </c>
      <c r="BT176" s="420">
        <f t="shared" si="338"/>
        <v>0</v>
      </c>
      <c r="BU176" s="413">
        <f t="shared" si="339"/>
        <v>0</v>
      </c>
      <c r="BV176" s="420">
        <f t="shared" si="340"/>
        <v>0</v>
      </c>
      <c r="BW176" s="409">
        <f t="shared" si="341"/>
        <v>0</v>
      </c>
      <c r="BX176" s="420">
        <f t="shared" si="342"/>
        <v>0</v>
      </c>
      <c r="BY176" s="413">
        <f t="shared" si="343"/>
        <v>0</v>
      </c>
      <c r="BZ176" s="32" t="str">
        <f t="shared" si="374"/>
        <v/>
      </c>
      <c r="CA176">
        <f t="shared" si="344"/>
        <v>0</v>
      </c>
      <c r="CB176" s="32">
        <f t="shared" si="375"/>
        <v>0</v>
      </c>
      <c r="CC176">
        <f t="shared" si="400"/>
        <v>0</v>
      </c>
      <c r="CD176">
        <f t="shared" si="401"/>
        <v>0</v>
      </c>
      <c r="CE176">
        <f t="shared" si="402"/>
        <v>0</v>
      </c>
      <c r="CF176" s="29">
        <f t="shared" si="403"/>
        <v>0</v>
      </c>
      <c r="CG176" s="29">
        <f t="shared" si="404"/>
        <v>0</v>
      </c>
      <c r="CH176" s="29">
        <f t="shared" si="345"/>
        <v>0</v>
      </c>
      <c r="CI176" s="29">
        <f t="shared" si="405"/>
        <v>0</v>
      </c>
      <c r="CJ176" s="29">
        <f t="shared" si="406"/>
        <v>0</v>
      </c>
      <c r="CK176" s="458">
        <f t="shared" si="407"/>
        <v>0</v>
      </c>
      <c r="CL176" s="29">
        <f t="shared" si="346"/>
        <v>0</v>
      </c>
      <c r="CM176" s="29">
        <f t="shared" si="408"/>
        <v>0</v>
      </c>
      <c r="CN176" s="458">
        <f t="shared" si="409"/>
        <v>0</v>
      </c>
      <c r="CO176" s="29">
        <f t="shared" si="347"/>
        <v>0</v>
      </c>
      <c r="CP176" s="29">
        <f t="shared" si="410"/>
        <v>0</v>
      </c>
      <c r="CQ176" s="458">
        <f t="shared" si="411"/>
        <v>0</v>
      </c>
      <c r="CR176" s="29">
        <f t="shared" si="348"/>
        <v>0</v>
      </c>
      <c r="CS176" s="29">
        <f t="shared" si="349"/>
        <v>0</v>
      </c>
      <c r="CT176" s="29">
        <f t="shared" si="350"/>
        <v>0</v>
      </c>
      <c r="CU176" s="29">
        <f t="shared" si="351"/>
        <v>0</v>
      </c>
      <c r="CV176" s="458">
        <f t="shared" si="352"/>
        <v>0</v>
      </c>
      <c r="CW176" s="29">
        <f t="shared" si="353"/>
        <v>0</v>
      </c>
      <c r="CX176" s="29">
        <f t="shared" si="354"/>
        <v>0</v>
      </c>
      <c r="CY176" s="458">
        <f t="shared" si="355"/>
        <v>0</v>
      </c>
      <c r="CZ176" s="29">
        <f t="shared" si="356"/>
        <v>0</v>
      </c>
      <c r="DA176" s="29">
        <f t="shared" si="357"/>
        <v>0</v>
      </c>
      <c r="DB176" s="458">
        <f t="shared" si="358"/>
        <v>0</v>
      </c>
      <c r="DC176" s="29">
        <f t="shared" si="359"/>
        <v>0</v>
      </c>
    </row>
    <row r="177" spans="1:107">
      <c r="A177">
        <f t="shared" si="325"/>
        <v>174</v>
      </c>
      <c r="B177" s="33">
        <f t="shared" si="373"/>
        <v>0</v>
      </c>
      <c r="C177" s="357"/>
      <c r="D177" s="40"/>
      <c r="E177" s="48"/>
      <c r="F177" s="1"/>
      <c r="G177" s="209"/>
      <c r="H177" s="185"/>
      <c r="I177" s="185"/>
      <c r="J177" s="307"/>
      <c r="K177" s="185"/>
      <c r="L177" s="185"/>
      <c r="M177" s="202"/>
      <c r="N177" s="185"/>
      <c r="O177" s="185"/>
      <c r="P177" s="359"/>
      <c r="Q177" s="343">
        <f t="shared" si="364"/>
        <v>0</v>
      </c>
      <c r="R177" s="333">
        <f t="shared" si="365"/>
        <v>0</v>
      </c>
      <c r="S177" s="344">
        <f t="shared" si="366"/>
        <v>0</v>
      </c>
      <c r="T177" s="348">
        <f t="shared" si="414"/>
        <v>0</v>
      </c>
      <c r="U177" s="334">
        <f t="shared" si="415"/>
        <v>0</v>
      </c>
      <c r="V177" s="333">
        <f t="shared" si="416"/>
        <v>0</v>
      </c>
      <c r="W177" s="334">
        <f t="shared" si="417"/>
        <v>0</v>
      </c>
      <c r="X177" s="333">
        <f t="shared" si="418"/>
        <v>0</v>
      </c>
      <c r="Y177" s="403">
        <f t="shared" si="419"/>
        <v>0</v>
      </c>
      <c r="Z177" s="451">
        <f>IFERROR(VLOOKUP(C177,list!B$2:C$100,2,),)</f>
        <v>0</v>
      </c>
      <c r="AA177" s="451">
        <f>IFERROR(VLOOKUP(F177,list!G$1:H$60,2,),)</f>
        <v>0</v>
      </c>
      <c r="AB177" s="452">
        <f t="shared" si="326"/>
        <v>0</v>
      </c>
      <c r="AC177" s="453">
        <f t="shared" si="327"/>
        <v>0</v>
      </c>
      <c r="AD177" s="451">
        <f>IFERROR(VLOOKUP(AC177,list!I$2:J$12,2,),)</f>
        <v>0</v>
      </c>
      <c r="AE177" s="452">
        <f t="shared" si="328"/>
        <v>0</v>
      </c>
      <c r="AF177" s="451">
        <f t="shared" si="376"/>
        <v>0</v>
      </c>
      <c r="AG177" s="451">
        <f>IF(COUNTIF($C$4:C177,C177)&gt;1,0,1)</f>
        <v>1</v>
      </c>
      <c r="AH177" s="454">
        <f t="shared" si="360"/>
        <v>0</v>
      </c>
      <c r="AI177" s="451" t="str">
        <f t="shared" si="377"/>
        <v/>
      </c>
      <c r="AJ177" s="455" t="str">
        <f>IFERROR(VLOOKUP(AI177,list!A$1:B$100,2,),"")</f>
        <v/>
      </c>
      <c r="AK177" s="451">
        <f>IF(COUNTIF($AE$4:$AE177,$AE177)&gt;1,0,1)</f>
        <v>0</v>
      </c>
      <c r="AL177" s="451">
        <f t="shared" si="329"/>
        <v>0</v>
      </c>
      <c r="AM177" s="451" t="str">
        <f t="shared" si="378"/>
        <v/>
      </c>
      <c r="AN177" s="417">
        <f t="shared" si="412"/>
        <v>0</v>
      </c>
      <c r="AO177" s="420">
        <f t="shared" si="379"/>
        <v>0</v>
      </c>
      <c r="AP177" s="420">
        <f t="shared" si="380"/>
        <v>0</v>
      </c>
      <c r="AQ177" s="420">
        <f t="shared" si="381"/>
        <v>0</v>
      </c>
      <c r="AR177" s="420">
        <f t="shared" si="382"/>
        <v>0</v>
      </c>
      <c r="AS177" s="409">
        <f t="shared" si="383"/>
        <v>0</v>
      </c>
      <c r="AT177" s="422">
        <f t="shared" si="384"/>
        <v>0</v>
      </c>
      <c r="AU177" s="422">
        <f t="shared" si="385"/>
        <v>0</v>
      </c>
      <c r="AV177" s="409">
        <f t="shared" si="386"/>
        <v>0</v>
      </c>
      <c r="AW177" s="422">
        <f t="shared" si="387"/>
        <v>0</v>
      </c>
      <c r="AX177" s="422">
        <f t="shared" si="388"/>
        <v>0</v>
      </c>
      <c r="AY177" s="409">
        <f t="shared" si="389"/>
        <v>0</v>
      </c>
      <c r="AZ177" s="422">
        <f t="shared" si="331"/>
        <v>0</v>
      </c>
      <c r="BA177" s="422">
        <f t="shared" si="332"/>
        <v>0</v>
      </c>
      <c r="BB177" s="420">
        <f t="shared" si="361"/>
        <v>0</v>
      </c>
      <c r="BC177" s="413">
        <f t="shared" si="333"/>
        <v>0</v>
      </c>
      <c r="BD177" s="420">
        <f t="shared" si="362"/>
        <v>0</v>
      </c>
      <c r="BE177" s="409">
        <f t="shared" si="334"/>
        <v>0</v>
      </c>
      <c r="BF177" s="420">
        <f t="shared" si="363"/>
        <v>0</v>
      </c>
      <c r="BG177" s="409">
        <f t="shared" si="335"/>
        <v>0</v>
      </c>
      <c r="BH177" s="425" t="str">
        <f t="shared" si="390"/>
        <v/>
      </c>
      <c r="BI177" s="420">
        <f t="shared" si="413"/>
        <v>0</v>
      </c>
      <c r="BJ177" s="420">
        <f t="shared" si="337"/>
        <v>0</v>
      </c>
      <c r="BK177" s="420">
        <f t="shared" si="391"/>
        <v>0</v>
      </c>
      <c r="BL177" s="420">
        <f t="shared" si="392"/>
        <v>0</v>
      </c>
      <c r="BM177" s="413">
        <f t="shared" si="393"/>
        <v>0</v>
      </c>
      <c r="BN177" s="420">
        <f t="shared" si="394"/>
        <v>0</v>
      </c>
      <c r="BO177" s="420">
        <f t="shared" si="395"/>
        <v>0</v>
      </c>
      <c r="BP177" s="413">
        <f t="shared" si="396"/>
        <v>0</v>
      </c>
      <c r="BQ177" s="422">
        <f t="shared" si="397"/>
        <v>0</v>
      </c>
      <c r="BR177" s="422">
        <f t="shared" si="398"/>
        <v>0</v>
      </c>
      <c r="BS177" s="413">
        <f t="shared" si="399"/>
        <v>0</v>
      </c>
      <c r="BT177" s="420">
        <f t="shared" si="338"/>
        <v>0</v>
      </c>
      <c r="BU177" s="413">
        <f t="shared" si="339"/>
        <v>0</v>
      </c>
      <c r="BV177" s="420">
        <f t="shared" si="340"/>
        <v>0</v>
      </c>
      <c r="BW177" s="409">
        <f t="shared" si="341"/>
        <v>0</v>
      </c>
      <c r="BX177" s="420">
        <f t="shared" si="342"/>
        <v>0</v>
      </c>
      <c r="BY177" s="413">
        <f t="shared" si="343"/>
        <v>0</v>
      </c>
      <c r="BZ177" s="32" t="str">
        <f t="shared" si="374"/>
        <v/>
      </c>
      <c r="CA177">
        <f t="shared" si="344"/>
        <v>0</v>
      </c>
      <c r="CB177" s="32">
        <f t="shared" si="375"/>
        <v>0</v>
      </c>
      <c r="CC177">
        <f t="shared" si="400"/>
        <v>0</v>
      </c>
      <c r="CD177">
        <f t="shared" si="401"/>
        <v>0</v>
      </c>
      <c r="CE177">
        <f t="shared" si="402"/>
        <v>0</v>
      </c>
      <c r="CF177" s="29">
        <f t="shared" si="403"/>
        <v>0</v>
      </c>
      <c r="CG177" s="29">
        <f t="shared" si="404"/>
        <v>0</v>
      </c>
      <c r="CH177" s="29">
        <f t="shared" si="345"/>
        <v>0</v>
      </c>
      <c r="CI177" s="29">
        <f t="shared" si="405"/>
        <v>0</v>
      </c>
      <c r="CJ177" s="29">
        <f t="shared" si="406"/>
        <v>0</v>
      </c>
      <c r="CK177" s="458">
        <f t="shared" si="407"/>
        <v>0</v>
      </c>
      <c r="CL177" s="29">
        <f t="shared" si="346"/>
        <v>0</v>
      </c>
      <c r="CM177" s="29">
        <f t="shared" si="408"/>
        <v>0</v>
      </c>
      <c r="CN177" s="458">
        <f t="shared" si="409"/>
        <v>0</v>
      </c>
      <c r="CO177" s="29">
        <f t="shared" si="347"/>
        <v>0</v>
      </c>
      <c r="CP177" s="29">
        <f t="shared" si="410"/>
        <v>0</v>
      </c>
      <c r="CQ177" s="458">
        <f t="shared" si="411"/>
        <v>0</v>
      </c>
      <c r="CR177" s="29">
        <f t="shared" si="348"/>
        <v>0</v>
      </c>
      <c r="CS177" s="29">
        <f t="shared" si="349"/>
        <v>0</v>
      </c>
      <c r="CT177" s="29">
        <f t="shared" si="350"/>
        <v>0</v>
      </c>
      <c r="CU177" s="29">
        <f t="shared" si="351"/>
        <v>0</v>
      </c>
      <c r="CV177" s="458">
        <f t="shared" si="352"/>
        <v>0</v>
      </c>
      <c r="CW177" s="29">
        <f t="shared" si="353"/>
        <v>0</v>
      </c>
      <c r="CX177" s="29">
        <f t="shared" si="354"/>
        <v>0</v>
      </c>
      <c r="CY177" s="458">
        <f t="shared" si="355"/>
        <v>0</v>
      </c>
      <c r="CZ177" s="29">
        <f t="shared" si="356"/>
        <v>0</v>
      </c>
      <c r="DA177" s="29">
        <f t="shared" si="357"/>
        <v>0</v>
      </c>
      <c r="DB177" s="458">
        <f t="shared" si="358"/>
        <v>0</v>
      </c>
      <c r="DC177" s="29">
        <f t="shared" si="359"/>
        <v>0</v>
      </c>
    </row>
    <row r="178" spans="1:107">
      <c r="A178">
        <f t="shared" si="325"/>
        <v>175</v>
      </c>
      <c r="B178" s="33">
        <f t="shared" ref="B178:B203" si="420">IFERROR(VALUE(Z178&amp;AE178&amp;AA178),)</f>
        <v>0</v>
      </c>
      <c r="C178" s="357"/>
      <c r="D178" s="40"/>
      <c r="E178" s="48"/>
      <c r="F178" s="1"/>
      <c r="G178" s="209"/>
      <c r="H178" s="185"/>
      <c r="I178" s="185"/>
      <c r="J178" s="307"/>
      <c r="K178" s="185"/>
      <c r="L178" s="185"/>
      <c r="M178" s="202"/>
      <c r="N178" s="185"/>
      <c r="O178" s="185"/>
      <c r="P178" s="359"/>
      <c r="Q178" s="343">
        <f t="shared" si="364"/>
        <v>0</v>
      </c>
      <c r="R178" s="333">
        <f t="shared" si="365"/>
        <v>0</v>
      </c>
      <c r="S178" s="344">
        <f t="shared" si="366"/>
        <v>0</v>
      </c>
      <c r="T178" s="348">
        <f t="shared" si="414"/>
        <v>0</v>
      </c>
      <c r="U178" s="334">
        <f t="shared" si="415"/>
        <v>0</v>
      </c>
      <c r="V178" s="333">
        <f t="shared" si="416"/>
        <v>0</v>
      </c>
      <c r="W178" s="334">
        <f t="shared" si="417"/>
        <v>0</v>
      </c>
      <c r="X178" s="333">
        <f t="shared" si="418"/>
        <v>0</v>
      </c>
      <c r="Y178" s="403">
        <f t="shared" si="419"/>
        <v>0</v>
      </c>
      <c r="Z178" s="451">
        <f>IFERROR(VLOOKUP(C178,list!B$2:C$100,2,),)</f>
        <v>0</v>
      </c>
      <c r="AA178" s="451">
        <f>IFERROR(VLOOKUP(F178,list!G$1:H$60,2,),)</f>
        <v>0</v>
      </c>
      <c r="AB178" s="452">
        <f t="shared" si="326"/>
        <v>0</v>
      </c>
      <c r="AC178" s="453">
        <f t="shared" si="327"/>
        <v>0</v>
      </c>
      <c r="AD178" s="451">
        <f>IFERROR(VLOOKUP(AC178,list!I$2:J$12,2,),)</f>
        <v>0</v>
      </c>
      <c r="AE178" s="452">
        <f t="shared" si="328"/>
        <v>0</v>
      </c>
      <c r="AF178" s="451">
        <f t="shared" si="376"/>
        <v>0</v>
      </c>
      <c r="AG178" s="451">
        <f>IF(COUNTIF($C$4:C178,C178)&gt;1,0,1)</f>
        <v>1</v>
      </c>
      <c r="AH178" s="454">
        <f t="shared" si="360"/>
        <v>0</v>
      </c>
      <c r="AI178" s="451" t="str">
        <f t="shared" si="377"/>
        <v/>
      </c>
      <c r="AJ178" s="455" t="str">
        <f>IFERROR(VLOOKUP(AI178,list!A$1:B$100,2,),"")</f>
        <v/>
      </c>
      <c r="AK178" s="451">
        <f>IF(COUNTIF($AE$4:$AE178,$AE178)&gt;1,0,1)</f>
        <v>0</v>
      </c>
      <c r="AL178" s="451">
        <f t="shared" si="329"/>
        <v>0</v>
      </c>
      <c r="AM178" s="451" t="str">
        <f t="shared" si="378"/>
        <v/>
      </c>
      <c r="AN178" s="417">
        <f t="shared" si="412"/>
        <v>0</v>
      </c>
      <c r="AO178" s="420">
        <f t="shared" si="379"/>
        <v>0</v>
      </c>
      <c r="AP178" s="420">
        <f t="shared" si="380"/>
        <v>0</v>
      </c>
      <c r="AQ178" s="420">
        <f t="shared" si="381"/>
        <v>0</v>
      </c>
      <c r="AR178" s="420">
        <f t="shared" si="382"/>
        <v>0</v>
      </c>
      <c r="AS178" s="409">
        <f t="shared" si="383"/>
        <v>0</v>
      </c>
      <c r="AT178" s="422">
        <f t="shared" si="384"/>
        <v>0</v>
      </c>
      <c r="AU178" s="422">
        <f t="shared" si="385"/>
        <v>0</v>
      </c>
      <c r="AV178" s="409">
        <f t="shared" si="386"/>
        <v>0</v>
      </c>
      <c r="AW178" s="422">
        <f t="shared" si="387"/>
        <v>0</v>
      </c>
      <c r="AX178" s="422">
        <f t="shared" si="388"/>
        <v>0</v>
      </c>
      <c r="AY178" s="409">
        <f t="shared" si="389"/>
        <v>0</v>
      </c>
      <c r="AZ178" s="422">
        <f t="shared" si="331"/>
        <v>0</v>
      </c>
      <c r="BA178" s="422">
        <f t="shared" si="332"/>
        <v>0</v>
      </c>
      <c r="BB178" s="420">
        <f t="shared" si="361"/>
        <v>0</v>
      </c>
      <c r="BC178" s="413">
        <f t="shared" si="333"/>
        <v>0</v>
      </c>
      <c r="BD178" s="420">
        <f t="shared" si="362"/>
        <v>0</v>
      </c>
      <c r="BE178" s="409">
        <f t="shared" si="334"/>
        <v>0</v>
      </c>
      <c r="BF178" s="420">
        <f t="shared" si="363"/>
        <v>0</v>
      </c>
      <c r="BG178" s="409">
        <f t="shared" si="335"/>
        <v>0</v>
      </c>
      <c r="BH178" s="425" t="str">
        <f t="shared" si="390"/>
        <v/>
      </c>
      <c r="BI178" s="420">
        <f t="shared" si="413"/>
        <v>0</v>
      </c>
      <c r="BJ178" s="420">
        <f t="shared" si="337"/>
        <v>0</v>
      </c>
      <c r="BK178" s="420">
        <f t="shared" si="391"/>
        <v>0</v>
      </c>
      <c r="BL178" s="420">
        <f t="shared" si="392"/>
        <v>0</v>
      </c>
      <c r="BM178" s="413">
        <f t="shared" si="393"/>
        <v>0</v>
      </c>
      <c r="BN178" s="420">
        <f t="shared" si="394"/>
        <v>0</v>
      </c>
      <c r="BO178" s="420">
        <f t="shared" si="395"/>
        <v>0</v>
      </c>
      <c r="BP178" s="413">
        <f t="shared" si="396"/>
        <v>0</v>
      </c>
      <c r="BQ178" s="422">
        <f t="shared" si="397"/>
        <v>0</v>
      </c>
      <c r="BR178" s="422">
        <f t="shared" si="398"/>
        <v>0</v>
      </c>
      <c r="BS178" s="413">
        <f t="shared" si="399"/>
        <v>0</v>
      </c>
      <c r="BT178" s="420">
        <f t="shared" si="338"/>
        <v>0</v>
      </c>
      <c r="BU178" s="413">
        <f t="shared" si="339"/>
        <v>0</v>
      </c>
      <c r="BV178" s="420">
        <f t="shared" si="340"/>
        <v>0</v>
      </c>
      <c r="BW178" s="409">
        <f t="shared" si="341"/>
        <v>0</v>
      </c>
      <c r="BX178" s="420">
        <f t="shared" si="342"/>
        <v>0</v>
      </c>
      <c r="BY178" s="413">
        <f t="shared" si="343"/>
        <v>0</v>
      </c>
      <c r="BZ178" s="32" t="str">
        <f t="shared" si="374"/>
        <v/>
      </c>
      <c r="CA178">
        <f t="shared" si="344"/>
        <v>0</v>
      </c>
      <c r="CB178" s="32">
        <f t="shared" si="375"/>
        <v>0</v>
      </c>
      <c r="CC178">
        <f t="shared" si="400"/>
        <v>0</v>
      </c>
      <c r="CD178">
        <f t="shared" si="401"/>
        <v>0</v>
      </c>
      <c r="CE178">
        <f t="shared" si="402"/>
        <v>0</v>
      </c>
      <c r="CF178" s="29">
        <f t="shared" si="403"/>
        <v>0</v>
      </c>
      <c r="CG178" s="29">
        <f t="shared" si="404"/>
        <v>0</v>
      </c>
      <c r="CH178" s="29">
        <f t="shared" si="345"/>
        <v>0</v>
      </c>
      <c r="CI178" s="29">
        <f t="shared" si="405"/>
        <v>0</v>
      </c>
      <c r="CJ178" s="29">
        <f t="shared" si="406"/>
        <v>0</v>
      </c>
      <c r="CK178" s="458">
        <f t="shared" si="407"/>
        <v>0</v>
      </c>
      <c r="CL178" s="29">
        <f t="shared" si="346"/>
        <v>0</v>
      </c>
      <c r="CM178" s="29">
        <f t="shared" si="408"/>
        <v>0</v>
      </c>
      <c r="CN178" s="458">
        <f t="shared" si="409"/>
        <v>0</v>
      </c>
      <c r="CO178" s="29">
        <f t="shared" si="347"/>
        <v>0</v>
      </c>
      <c r="CP178" s="29">
        <f t="shared" si="410"/>
        <v>0</v>
      </c>
      <c r="CQ178" s="458">
        <f t="shared" si="411"/>
        <v>0</v>
      </c>
      <c r="CR178" s="29">
        <f t="shared" si="348"/>
        <v>0</v>
      </c>
      <c r="CS178" s="29">
        <f t="shared" si="349"/>
        <v>0</v>
      </c>
      <c r="CT178" s="29">
        <f t="shared" si="350"/>
        <v>0</v>
      </c>
      <c r="CU178" s="29">
        <f t="shared" si="351"/>
        <v>0</v>
      </c>
      <c r="CV178" s="458">
        <f t="shared" si="352"/>
        <v>0</v>
      </c>
      <c r="CW178" s="29">
        <f t="shared" si="353"/>
        <v>0</v>
      </c>
      <c r="CX178" s="29">
        <f t="shared" si="354"/>
        <v>0</v>
      </c>
      <c r="CY178" s="458">
        <f t="shared" si="355"/>
        <v>0</v>
      </c>
      <c r="CZ178" s="29">
        <f t="shared" si="356"/>
        <v>0</v>
      </c>
      <c r="DA178" s="29">
        <f t="shared" si="357"/>
        <v>0</v>
      </c>
      <c r="DB178" s="458">
        <f t="shared" si="358"/>
        <v>0</v>
      </c>
      <c r="DC178" s="29">
        <f t="shared" si="359"/>
        <v>0</v>
      </c>
    </row>
    <row r="179" spans="1:107">
      <c r="A179">
        <f t="shared" si="325"/>
        <v>176</v>
      </c>
      <c r="B179" s="33">
        <f t="shared" si="420"/>
        <v>0</v>
      </c>
      <c r="C179" s="357"/>
      <c r="D179" s="40"/>
      <c r="E179" s="48"/>
      <c r="F179" s="1"/>
      <c r="G179" s="209"/>
      <c r="H179" s="185"/>
      <c r="I179" s="185"/>
      <c r="J179" s="307"/>
      <c r="K179" s="185"/>
      <c r="L179" s="185"/>
      <c r="M179" s="202"/>
      <c r="N179" s="185"/>
      <c r="O179" s="185"/>
      <c r="P179" s="359"/>
      <c r="Q179" s="343">
        <f t="shared" si="364"/>
        <v>0</v>
      </c>
      <c r="R179" s="333">
        <f t="shared" si="365"/>
        <v>0</v>
      </c>
      <c r="S179" s="344">
        <f t="shared" si="366"/>
        <v>0</v>
      </c>
      <c r="T179" s="348">
        <f t="shared" si="414"/>
        <v>0</v>
      </c>
      <c r="U179" s="334">
        <f t="shared" si="415"/>
        <v>0</v>
      </c>
      <c r="V179" s="333">
        <f t="shared" si="416"/>
        <v>0</v>
      </c>
      <c r="W179" s="334">
        <f t="shared" si="417"/>
        <v>0</v>
      </c>
      <c r="X179" s="333">
        <f t="shared" si="418"/>
        <v>0</v>
      </c>
      <c r="Y179" s="403">
        <f t="shared" si="419"/>
        <v>0</v>
      </c>
      <c r="Z179" s="451">
        <f>IFERROR(VLOOKUP(C179,list!B$2:C$100,2,),)</f>
        <v>0</v>
      </c>
      <c r="AA179" s="451">
        <f>IFERROR(VLOOKUP(F179,list!G$1:H$60,2,),)</f>
        <v>0</v>
      </c>
      <c r="AB179" s="452">
        <f t="shared" si="326"/>
        <v>0</v>
      </c>
      <c r="AC179" s="453">
        <f t="shared" si="327"/>
        <v>0</v>
      </c>
      <c r="AD179" s="451">
        <f>IFERROR(VLOOKUP(AC179,list!I$2:J$12,2,),)</f>
        <v>0</v>
      </c>
      <c r="AE179" s="452">
        <f t="shared" si="328"/>
        <v>0</v>
      </c>
      <c r="AF179" s="451">
        <f t="shared" si="376"/>
        <v>0</v>
      </c>
      <c r="AG179" s="451">
        <f>IF(COUNTIF($C$4:C179,C179)&gt;1,0,1)</f>
        <v>1</v>
      </c>
      <c r="AH179" s="454">
        <f t="shared" si="360"/>
        <v>0</v>
      </c>
      <c r="AI179" s="451" t="str">
        <f t="shared" si="377"/>
        <v/>
      </c>
      <c r="AJ179" s="455" t="str">
        <f>IFERROR(VLOOKUP(AI179,list!A$1:B$100,2,),"")</f>
        <v/>
      </c>
      <c r="AK179" s="451">
        <f>IF(COUNTIF($AE$4:$AE179,$AE179)&gt;1,0,1)</f>
        <v>0</v>
      </c>
      <c r="AL179" s="451">
        <f t="shared" si="329"/>
        <v>0</v>
      </c>
      <c r="AM179" s="451" t="str">
        <f t="shared" si="378"/>
        <v/>
      </c>
      <c r="AN179" s="417">
        <f t="shared" si="412"/>
        <v>0</v>
      </c>
      <c r="AO179" s="420">
        <f t="shared" si="379"/>
        <v>0</v>
      </c>
      <c r="AP179" s="420">
        <f t="shared" si="380"/>
        <v>0</v>
      </c>
      <c r="AQ179" s="420">
        <f t="shared" si="381"/>
        <v>0</v>
      </c>
      <c r="AR179" s="420">
        <f t="shared" si="382"/>
        <v>0</v>
      </c>
      <c r="AS179" s="409">
        <f t="shared" si="383"/>
        <v>0</v>
      </c>
      <c r="AT179" s="422">
        <f t="shared" si="384"/>
        <v>0</v>
      </c>
      <c r="AU179" s="422">
        <f t="shared" si="385"/>
        <v>0</v>
      </c>
      <c r="AV179" s="409">
        <f t="shared" si="386"/>
        <v>0</v>
      </c>
      <c r="AW179" s="422">
        <f t="shared" si="387"/>
        <v>0</v>
      </c>
      <c r="AX179" s="422">
        <f t="shared" si="388"/>
        <v>0</v>
      </c>
      <c r="AY179" s="409">
        <f t="shared" si="389"/>
        <v>0</v>
      </c>
      <c r="AZ179" s="422">
        <f t="shared" si="331"/>
        <v>0</v>
      </c>
      <c r="BA179" s="422">
        <f t="shared" si="332"/>
        <v>0</v>
      </c>
      <c r="BB179" s="420">
        <f t="shared" si="361"/>
        <v>0</v>
      </c>
      <c r="BC179" s="413">
        <f t="shared" si="333"/>
        <v>0</v>
      </c>
      <c r="BD179" s="420">
        <f t="shared" si="362"/>
        <v>0</v>
      </c>
      <c r="BE179" s="409">
        <f t="shared" si="334"/>
        <v>0</v>
      </c>
      <c r="BF179" s="420">
        <f t="shared" si="363"/>
        <v>0</v>
      </c>
      <c r="BG179" s="409">
        <f t="shared" si="335"/>
        <v>0</v>
      </c>
      <c r="BH179" s="425" t="str">
        <f t="shared" si="390"/>
        <v/>
      </c>
      <c r="BI179" s="420">
        <f t="shared" si="413"/>
        <v>0</v>
      </c>
      <c r="BJ179" s="420">
        <f t="shared" si="337"/>
        <v>0</v>
      </c>
      <c r="BK179" s="420">
        <f t="shared" si="391"/>
        <v>0</v>
      </c>
      <c r="BL179" s="420">
        <f t="shared" si="392"/>
        <v>0</v>
      </c>
      <c r="BM179" s="413">
        <f t="shared" si="393"/>
        <v>0</v>
      </c>
      <c r="BN179" s="420">
        <f t="shared" si="394"/>
        <v>0</v>
      </c>
      <c r="BO179" s="420">
        <f t="shared" si="395"/>
        <v>0</v>
      </c>
      <c r="BP179" s="413">
        <f t="shared" si="396"/>
        <v>0</v>
      </c>
      <c r="BQ179" s="422">
        <f t="shared" si="397"/>
        <v>0</v>
      </c>
      <c r="BR179" s="422">
        <f t="shared" si="398"/>
        <v>0</v>
      </c>
      <c r="BS179" s="413">
        <f t="shared" si="399"/>
        <v>0</v>
      </c>
      <c r="BT179" s="420">
        <f t="shared" si="338"/>
        <v>0</v>
      </c>
      <c r="BU179" s="413">
        <f t="shared" si="339"/>
        <v>0</v>
      </c>
      <c r="BV179" s="420">
        <f t="shared" si="340"/>
        <v>0</v>
      </c>
      <c r="BW179" s="409">
        <f t="shared" si="341"/>
        <v>0</v>
      </c>
      <c r="BX179" s="420">
        <f t="shared" si="342"/>
        <v>0</v>
      </c>
      <c r="BY179" s="413">
        <f t="shared" si="343"/>
        <v>0</v>
      </c>
      <c r="BZ179" s="32" t="str">
        <f t="shared" si="374"/>
        <v/>
      </c>
      <c r="CA179">
        <f t="shared" si="344"/>
        <v>0</v>
      </c>
      <c r="CB179" s="32">
        <f t="shared" si="375"/>
        <v>0</v>
      </c>
      <c r="CC179">
        <f t="shared" si="400"/>
        <v>0</v>
      </c>
      <c r="CD179">
        <f t="shared" si="401"/>
        <v>0</v>
      </c>
      <c r="CE179">
        <f t="shared" si="402"/>
        <v>0</v>
      </c>
      <c r="CF179" s="29">
        <f t="shared" si="403"/>
        <v>0</v>
      </c>
      <c r="CG179" s="29">
        <f t="shared" si="404"/>
        <v>0</v>
      </c>
      <c r="CH179" s="29">
        <f t="shared" si="345"/>
        <v>0</v>
      </c>
      <c r="CI179" s="29">
        <f t="shared" si="405"/>
        <v>0</v>
      </c>
      <c r="CJ179" s="29">
        <f t="shared" si="406"/>
        <v>0</v>
      </c>
      <c r="CK179" s="458">
        <f t="shared" si="407"/>
        <v>0</v>
      </c>
      <c r="CL179" s="29">
        <f t="shared" si="346"/>
        <v>0</v>
      </c>
      <c r="CM179" s="29">
        <f t="shared" si="408"/>
        <v>0</v>
      </c>
      <c r="CN179" s="458">
        <f t="shared" si="409"/>
        <v>0</v>
      </c>
      <c r="CO179" s="29">
        <f t="shared" si="347"/>
        <v>0</v>
      </c>
      <c r="CP179" s="29">
        <f t="shared" si="410"/>
        <v>0</v>
      </c>
      <c r="CQ179" s="458">
        <f t="shared" si="411"/>
        <v>0</v>
      </c>
      <c r="CR179" s="29">
        <f t="shared" si="348"/>
        <v>0</v>
      </c>
      <c r="CS179" s="29">
        <f t="shared" si="349"/>
        <v>0</v>
      </c>
      <c r="CT179" s="29">
        <f t="shared" si="350"/>
        <v>0</v>
      </c>
      <c r="CU179" s="29">
        <f t="shared" si="351"/>
        <v>0</v>
      </c>
      <c r="CV179" s="458">
        <f t="shared" si="352"/>
        <v>0</v>
      </c>
      <c r="CW179" s="29">
        <f t="shared" si="353"/>
        <v>0</v>
      </c>
      <c r="CX179" s="29">
        <f t="shared" si="354"/>
        <v>0</v>
      </c>
      <c r="CY179" s="458">
        <f t="shared" si="355"/>
        <v>0</v>
      </c>
      <c r="CZ179" s="29">
        <f t="shared" si="356"/>
        <v>0</v>
      </c>
      <c r="DA179" s="29">
        <f t="shared" si="357"/>
        <v>0</v>
      </c>
      <c r="DB179" s="458">
        <f t="shared" si="358"/>
        <v>0</v>
      </c>
      <c r="DC179" s="29">
        <f t="shared" si="359"/>
        <v>0</v>
      </c>
    </row>
    <row r="180" spans="1:107">
      <c r="A180">
        <f t="shared" si="325"/>
        <v>177</v>
      </c>
      <c r="B180" s="33">
        <f t="shared" si="420"/>
        <v>0</v>
      </c>
      <c r="C180" s="357"/>
      <c r="D180" s="40"/>
      <c r="E180" s="48"/>
      <c r="F180" s="1"/>
      <c r="G180" s="209"/>
      <c r="H180" s="185"/>
      <c r="I180" s="185"/>
      <c r="J180" s="307"/>
      <c r="K180" s="185"/>
      <c r="L180" s="185"/>
      <c r="M180" s="202"/>
      <c r="N180" s="185"/>
      <c r="O180" s="185"/>
      <c r="P180" s="359"/>
      <c r="Q180" s="343">
        <f t="shared" si="364"/>
        <v>0</v>
      </c>
      <c r="R180" s="333">
        <f t="shared" si="365"/>
        <v>0</v>
      </c>
      <c r="S180" s="344">
        <f t="shared" si="366"/>
        <v>0</v>
      </c>
      <c r="T180" s="348">
        <f t="shared" si="414"/>
        <v>0</v>
      </c>
      <c r="U180" s="334">
        <f t="shared" si="415"/>
        <v>0</v>
      </c>
      <c r="V180" s="333">
        <f t="shared" si="416"/>
        <v>0</v>
      </c>
      <c r="W180" s="334">
        <f t="shared" si="417"/>
        <v>0</v>
      </c>
      <c r="X180" s="333">
        <f t="shared" si="418"/>
        <v>0</v>
      </c>
      <c r="Y180" s="403">
        <f t="shared" si="419"/>
        <v>0</v>
      </c>
      <c r="Z180" s="451">
        <f>IFERROR(VLOOKUP(C180,list!B$2:C$100,2,),)</f>
        <v>0</v>
      </c>
      <c r="AA180" s="451">
        <f>IFERROR(VLOOKUP(F180,list!G$1:H$60,2,),)</f>
        <v>0</v>
      </c>
      <c r="AB180" s="452">
        <f t="shared" si="326"/>
        <v>0</v>
      </c>
      <c r="AC180" s="453">
        <f t="shared" si="327"/>
        <v>0</v>
      </c>
      <c r="AD180" s="451">
        <f>IFERROR(VLOOKUP(AC180,list!I$2:J$12,2,),)</f>
        <v>0</v>
      </c>
      <c r="AE180" s="452">
        <f t="shared" si="328"/>
        <v>0</v>
      </c>
      <c r="AF180" s="451">
        <f t="shared" si="376"/>
        <v>0</v>
      </c>
      <c r="AG180" s="451">
        <f>IF(COUNTIF($C$4:C180,C180)&gt;1,0,1)</f>
        <v>1</v>
      </c>
      <c r="AH180" s="454">
        <f t="shared" si="360"/>
        <v>0</v>
      </c>
      <c r="AI180" s="451" t="str">
        <f t="shared" si="377"/>
        <v/>
      </c>
      <c r="AJ180" s="455" t="str">
        <f>IFERROR(VLOOKUP(AI180,list!A$1:B$100,2,),"")</f>
        <v/>
      </c>
      <c r="AK180" s="451">
        <f>IF(COUNTIF($AE$4:$AE180,$AE180)&gt;1,0,1)</f>
        <v>0</v>
      </c>
      <c r="AL180" s="451">
        <f t="shared" si="329"/>
        <v>0</v>
      </c>
      <c r="AM180" s="451" t="str">
        <f t="shared" si="378"/>
        <v/>
      </c>
      <c r="AN180" s="417">
        <f t="shared" si="412"/>
        <v>0</v>
      </c>
      <c r="AO180" s="420">
        <f t="shared" si="379"/>
        <v>0</v>
      </c>
      <c r="AP180" s="420">
        <f t="shared" si="380"/>
        <v>0</v>
      </c>
      <c r="AQ180" s="420">
        <f t="shared" si="381"/>
        <v>0</v>
      </c>
      <c r="AR180" s="420">
        <f t="shared" si="382"/>
        <v>0</v>
      </c>
      <c r="AS180" s="409">
        <f t="shared" si="383"/>
        <v>0</v>
      </c>
      <c r="AT180" s="422">
        <f t="shared" si="384"/>
        <v>0</v>
      </c>
      <c r="AU180" s="422">
        <f t="shared" si="385"/>
        <v>0</v>
      </c>
      <c r="AV180" s="409">
        <f t="shared" si="386"/>
        <v>0</v>
      </c>
      <c r="AW180" s="422">
        <f t="shared" si="387"/>
        <v>0</v>
      </c>
      <c r="AX180" s="422">
        <f t="shared" si="388"/>
        <v>0</v>
      </c>
      <c r="AY180" s="409">
        <f t="shared" si="389"/>
        <v>0</v>
      </c>
      <c r="AZ180" s="422">
        <f t="shared" si="331"/>
        <v>0</v>
      </c>
      <c r="BA180" s="422">
        <f t="shared" si="332"/>
        <v>0</v>
      </c>
      <c r="BB180" s="420">
        <f t="shared" si="361"/>
        <v>0</v>
      </c>
      <c r="BC180" s="413">
        <f t="shared" si="333"/>
        <v>0</v>
      </c>
      <c r="BD180" s="420">
        <f t="shared" si="362"/>
        <v>0</v>
      </c>
      <c r="BE180" s="409">
        <f t="shared" si="334"/>
        <v>0</v>
      </c>
      <c r="BF180" s="420">
        <f t="shared" si="363"/>
        <v>0</v>
      </c>
      <c r="BG180" s="409">
        <f t="shared" si="335"/>
        <v>0</v>
      </c>
      <c r="BH180" s="425" t="str">
        <f t="shared" si="390"/>
        <v/>
      </c>
      <c r="BI180" s="420">
        <f t="shared" si="413"/>
        <v>0</v>
      </c>
      <c r="BJ180" s="420">
        <f t="shared" si="337"/>
        <v>0</v>
      </c>
      <c r="BK180" s="420">
        <f t="shared" si="391"/>
        <v>0</v>
      </c>
      <c r="BL180" s="420">
        <f t="shared" si="392"/>
        <v>0</v>
      </c>
      <c r="BM180" s="413">
        <f t="shared" si="393"/>
        <v>0</v>
      </c>
      <c r="BN180" s="420">
        <f t="shared" si="394"/>
        <v>0</v>
      </c>
      <c r="BO180" s="420">
        <f t="shared" si="395"/>
        <v>0</v>
      </c>
      <c r="BP180" s="413">
        <f t="shared" si="396"/>
        <v>0</v>
      </c>
      <c r="BQ180" s="422">
        <f t="shared" si="397"/>
        <v>0</v>
      </c>
      <c r="BR180" s="422">
        <f t="shared" si="398"/>
        <v>0</v>
      </c>
      <c r="BS180" s="413">
        <f t="shared" si="399"/>
        <v>0</v>
      </c>
      <c r="BT180" s="420">
        <f t="shared" si="338"/>
        <v>0</v>
      </c>
      <c r="BU180" s="413">
        <f t="shared" si="339"/>
        <v>0</v>
      </c>
      <c r="BV180" s="420">
        <f t="shared" si="340"/>
        <v>0</v>
      </c>
      <c r="BW180" s="409">
        <f t="shared" si="341"/>
        <v>0</v>
      </c>
      <c r="BX180" s="420">
        <f t="shared" si="342"/>
        <v>0</v>
      </c>
      <c r="BY180" s="413">
        <f t="shared" si="343"/>
        <v>0</v>
      </c>
      <c r="BZ180" s="32" t="str">
        <f t="shared" si="374"/>
        <v/>
      </c>
      <c r="CA180">
        <f t="shared" si="344"/>
        <v>0</v>
      </c>
      <c r="CB180" s="32">
        <f t="shared" si="375"/>
        <v>0</v>
      </c>
      <c r="CC180">
        <f t="shared" si="400"/>
        <v>0</v>
      </c>
      <c r="CD180">
        <f t="shared" si="401"/>
        <v>0</v>
      </c>
      <c r="CE180">
        <f t="shared" si="402"/>
        <v>0</v>
      </c>
      <c r="CF180" s="29">
        <f t="shared" si="403"/>
        <v>0</v>
      </c>
      <c r="CG180" s="29">
        <f t="shared" si="404"/>
        <v>0</v>
      </c>
      <c r="CH180" s="29">
        <f t="shared" si="345"/>
        <v>0</v>
      </c>
      <c r="CI180" s="29">
        <f t="shared" si="405"/>
        <v>0</v>
      </c>
      <c r="CJ180" s="29">
        <f t="shared" si="406"/>
        <v>0</v>
      </c>
      <c r="CK180" s="458">
        <f t="shared" si="407"/>
        <v>0</v>
      </c>
      <c r="CL180" s="29">
        <f t="shared" si="346"/>
        <v>0</v>
      </c>
      <c r="CM180" s="29">
        <f t="shared" si="408"/>
        <v>0</v>
      </c>
      <c r="CN180" s="458">
        <f t="shared" si="409"/>
        <v>0</v>
      </c>
      <c r="CO180" s="29">
        <f t="shared" si="347"/>
        <v>0</v>
      </c>
      <c r="CP180" s="29">
        <f t="shared" si="410"/>
        <v>0</v>
      </c>
      <c r="CQ180" s="458">
        <f t="shared" si="411"/>
        <v>0</v>
      </c>
      <c r="CR180" s="29">
        <f t="shared" si="348"/>
        <v>0</v>
      </c>
      <c r="CS180" s="29">
        <f t="shared" si="349"/>
        <v>0</v>
      </c>
      <c r="CT180" s="29">
        <f t="shared" si="350"/>
        <v>0</v>
      </c>
      <c r="CU180" s="29">
        <f t="shared" si="351"/>
        <v>0</v>
      </c>
      <c r="CV180" s="458">
        <f t="shared" si="352"/>
        <v>0</v>
      </c>
      <c r="CW180" s="29">
        <f t="shared" si="353"/>
        <v>0</v>
      </c>
      <c r="CX180" s="29">
        <f t="shared" si="354"/>
        <v>0</v>
      </c>
      <c r="CY180" s="458">
        <f t="shared" si="355"/>
        <v>0</v>
      </c>
      <c r="CZ180" s="29">
        <f t="shared" si="356"/>
        <v>0</v>
      </c>
      <c r="DA180" s="29">
        <f t="shared" si="357"/>
        <v>0</v>
      </c>
      <c r="DB180" s="458">
        <f t="shared" si="358"/>
        <v>0</v>
      </c>
      <c r="DC180" s="29">
        <f t="shared" si="359"/>
        <v>0</v>
      </c>
    </row>
    <row r="181" spans="1:107">
      <c r="A181">
        <f t="shared" si="325"/>
        <v>178</v>
      </c>
      <c r="B181" s="33">
        <f t="shared" si="420"/>
        <v>0</v>
      </c>
      <c r="C181" s="357"/>
      <c r="D181" s="40"/>
      <c r="E181" s="48"/>
      <c r="F181" s="1"/>
      <c r="G181" s="209"/>
      <c r="H181" s="185"/>
      <c r="I181" s="185"/>
      <c r="J181" s="307"/>
      <c r="K181" s="185"/>
      <c r="L181" s="185"/>
      <c r="M181" s="202"/>
      <c r="N181" s="185"/>
      <c r="O181" s="185"/>
      <c r="P181" s="359"/>
      <c r="Q181" s="343">
        <f t="shared" si="364"/>
        <v>0</v>
      </c>
      <c r="R181" s="333">
        <f t="shared" si="365"/>
        <v>0</v>
      </c>
      <c r="S181" s="344">
        <f t="shared" si="366"/>
        <v>0</v>
      </c>
      <c r="T181" s="348">
        <f t="shared" si="414"/>
        <v>0</v>
      </c>
      <c r="U181" s="334">
        <f t="shared" si="415"/>
        <v>0</v>
      </c>
      <c r="V181" s="333">
        <f t="shared" si="416"/>
        <v>0</v>
      </c>
      <c r="W181" s="334">
        <f t="shared" si="417"/>
        <v>0</v>
      </c>
      <c r="X181" s="333">
        <f t="shared" si="418"/>
        <v>0</v>
      </c>
      <c r="Y181" s="403">
        <f t="shared" si="419"/>
        <v>0</v>
      </c>
      <c r="Z181" s="451">
        <f>IFERROR(VLOOKUP(C181,list!B$2:C$100,2,),)</f>
        <v>0</v>
      </c>
      <c r="AA181" s="451">
        <f>IFERROR(VLOOKUP(F181,list!G$1:H$60,2,),)</f>
        <v>0</v>
      </c>
      <c r="AB181" s="452">
        <f t="shared" si="326"/>
        <v>0</v>
      </c>
      <c r="AC181" s="453">
        <f t="shared" si="327"/>
        <v>0</v>
      </c>
      <c r="AD181" s="451">
        <f>IFERROR(VLOOKUP(AC181,list!I$2:J$12,2,),)</f>
        <v>0</v>
      </c>
      <c r="AE181" s="452">
        <f t="shared" si="328"/>
        <v>0</v>
      </c>
      <c r="AF181" s="451">
        <f t="shared" si="376"/>
        <v>0</v>
      </c>
      <c r="AG181" s="451">
        <f>IF(COUNTIF($C$4:C181,C181)&gt;1,0,1)</f>
        <v>1</v>
      </c>
      <c r="AH181" s="454">
        <f t="shared" si="360"/>
        <v>0</v>
      </c>
      <c r="AI181" s="451" t="str">
        <f t="shared" si="377"/>
        <v/>
      </c>
      <c r="AJ181" s="455" t="str">
        <f>IFERROR(VLOOKUP(AI181,list!A$1:B$100,2,),"")</f>
        <v/>
      </c>
      <c r="AK181" s="451">
        <f>IF(COUNTIF($AE$4:$AE181,$AE181)&gt;1,0,1)</f>
        <v>0</v>
      </c>
      <c r="AL181" s="451">
        <f t="shared" si="329"/>
        <v>0</v>
      </c>
      <c r="AM181" s="451" t="str">
        <f t="shared" si="378"/>
        <v/>
      </c>
      <c r="AN181" s="417">
        <f t="shared" si="412"/>
        <v>0</v>
      </c>
      <c r="AO181" s="420">
        <f t="shared" si="379"/>
        <v>0</v>
      </c>
      <c r="AP181" s="420">
        <f t="shared" si="380"/>
        <v>0</v>
      </c>
      <c r="AQ181" s="420">
        <f t="shared" si="381"/>
        <v>0</v>
      </c>
      <c r="AR181" s="420">
        <f t="shared" si="382"/>
        <v>0</v>
      </c>
      <c r="AS181" s="409">
        <f t="shared" si="383"/>
        <v>0</v>
      </c>
      <c r="AT181" s="422">
        <f t="shared" si="384"/>
        <v>0</v>
      </c>
      <c r="AU181" s="422">
        <f t="shared" si="385"/>
        <v>0</v>
      </c>
      <c r="AV181" s="409">
        <f t="shared" si="386"/>
        <v>0</v>
      </c>
      <c r="AW181" s="422">
        <f t="shared" si="387"/>
        <v>0</v>
      </c>
      <c r="AX181" s="422">
        <f t="shared" si="388"/>
        <v>0</v>
      </c>
      <c r="AY181" s="409">
        <f t="shared" si="389"/>
        <v>0</v>
      </c>
      <c r="AZ181" s="422">
        <f t="shared" si="331"/>
        <v>0</v>
      </c>
      <c r="BA181" s="422">
        <f t="shared" si="332"/>
        <v>0</v>
      </c>
      <c r="BB181" s="420">
        <f t="shared" si="361"/>
        <v>0</v>
      </c>
      <c r="BC181" s="413">
        <f t="shared" si="333"/>
        <v>0</v>
      </c>
      <c r="BD181" s="420">
        <f t="shared" si="362"/>
        <v>0</v>
      </c>
      <c r="BE181" s="409">
        <f t="shared" si="334"/>
        <v>0</v>
      </c>
      <c r="BF181" s="420">
        <f t="shared" si="363"/>
        <v>0</v>
      </c>
      <c r="BG181" s="409">
        <f t="shared" si="335"/>
        <v>0</v>
      </c>
      <c r="BH181" s="425" t="str">
        <f t="shared" si="390"/>
        <v/>
      </c>
      <c r="BI181" s="420">
        <f t="shared" si="413"/>
        <v>0</v>
      </c>
      <c r="BJ181" s="420">
        <f t="shared" si="337"/>
        <v>0</v>
      </c>
      <c r="BK181" s="420">
        <f t="shared" si="391"/>
        <v>0</v>
      </c>
      <c r="BL181" s="420">
        <f t="shared" si="392"/>
        <v>0</v>
      </c>
      <c r="BM181" s="413">
        <f t="shared" si="393"/>
        <v>0</v>
      </c>
      <c r="BN181" s="420">
        <f t="shared" si="394"/>
        <v>0</v>
      </c>
      <c r="BO181" s="420">
        <f t="shared" si="395"/>
        <v>0</v>
      </c>
      <c r="BP181" s="413">
        <f t="shared" si="396"/>
        <v>0</v>
      </c>
      <c r="BQ181" s="422">
        <f t="shared" si="397"/>
        <v>0</v>
      </c>
      <c r="BR181" s="422">
        <f t="shared" si="398"/>
        <v>0</v>
      </c>
      <c r="BS181" s="413">
        <f t="shared" si="399"/>
        <v>0</v>
      </c>
      <c r="BT181" s="420">
        <f t="shared" si="338"/>
        <v>0</v>
      </c>
      <c r="BU181" s="413">
        <f t="shared" si="339"/>
        <v>0</v>
      </c>
      <c r="BV181" s="420">
        <f t="shared" si="340"/>
        <v>0</v>
      </c>
      <c r="BW181" s="409">
        <f t="shared" si="341"/>
        <v>0</v>
      </c>
      <c r="BX181" s="420">
        <f t="shared" si="342"/>
        <v>0</v>
      </c>
      <c r="BY181" s="413">
        <f t="shared" si="343"/>
        <v>0</v>
      </c>
      <c r="BZ181" s="32" t="str">
        <f t="shared" si="374"/>
        <v/>
      </c>
      <c r="CA181">
        <f t="shared" si="344"/>
        <v>0</v>
      </c>
      <c r="CB181" s="32">
        <f t="shared" si="375"/>
        <v>0</v>
      </c>
      <c r="CC181">
        <f t="shared" si="400"/>
        <v>0</v>
      </c>
      <c r="CD181">
        <f t="shared" si="401"/>
        <v>0</v>
      </c>
      <c r="CE181">
        <f t="shared" si="402"/>
        <v>0</v>
      </c>
      <c r="CF181" s="29">
        <f t="shared" si="403"/>
        <v>0</v>
      </c>
      <c r="CG181" s="29">
        <f t="shared" si="404"/>
        <v>0</v>
      </c>
      <c r="CH181" s="29">
        <f t="shared" si="345"/>
        <v>0</v>
      </c>
      <c r="CI181" s="29">
        <f t="shared" si="405"/>
        <v>0</v>
      </c>
      <c r="CJ181" s="29">
        <f t="shared" si="406"/>
        <v>0</v>
      </c>
      <c r="CK181" s="458">
        <f t="shared" si="407"/>
        <v>0</v>
      </c>
      <c r="CL181" s="29">
        <f t="shared" si="346"/>
        <v>0</v>
      </c>
      <c r="CM181" s="29">
        <f t="shared" si="408"/>
        <v>0</v>
      </c>
      <c r="CN181" s="458">
        <f t="shared" si="409"/>
        <v>0</v>
      </c>
      <c r="CO181" s="29">
        <f t="shared" si="347"/>
        <v>0</v>
      </c>
      <c r="CP181" s="29">
        <f t="shared" si="410"/>
        <v>0</v>
      </c>
      <c r="CQ181" s="458">
        <f t="shared" si="411"/>
        <v>0</v>
      </c>
      <c r="CR181" s="29">
        <f t="shared" si="348"/>
        <v>0</v>
      </c>
      <c r="CS181" s="29">
        <f t="shared" si="349"/>
        <v>0</v>
      </c>
      <c r="CT181" s="29">
        <f t="shared" si="350"/>
        <v>0</v>
      </c>
      <c r="CU181" s="29">
        <f t="shared" si="351"/>
        <v>0</v>
      </c>
      <c r="CV181" s="458">
        <f t="shared" si="352"/>
        <v>0</v>
      </c>
      <c r="CW181" s="29">
        <f t="shared" si="353"/>
        <v>0</v>
      </c>
      <c r="CX181" s="29">
        <f t="shared" si="354"/>
        <v>0</v>
      </c>
      <c r="CY181" s="458">
        <f t="shared" si="355"/>
        <v>0</v>
      </c>
      <c r="CZ181" s="29">
        <f t="shared" si="356"/>
        <v>0</v>
      </c>
      <c r="DA181" s="29">
        <f t="shared" si="357"/>
        <v>0</v>
      </c>
      <c r="DB181" s="458">
        <f t="shared" si="358"/>
        <v>0</v>
      </c>
      <c r="DC181" s="29">
        <f t="shared" si="359"/>
        <v>0</v>
      </c>
    </row>
    <row r="182" spans="1:107">
      <c r="A182">
        <f t="shared" si="325"/>
        <v>179</v>
      </c>
      <c r="B182" s="33">
        <f t="shared" si="420"/>
        <v>0</v>
      </c>
      <c r="C182" s="357"/>
      <c r="D182" s="40"/>
      <c r="E182" s="48"/>
      <c r="F182" s="1"/>
      <c r="G182" s="209"/>
      <c r="H182" s="185"/>
      <c r="I182" s="185"/>
      <c r="J182" s="307"/>
      <c r="K182" s="185"/>
      <c r="L182" s="185"/>
      <c r="M182" s="202"/>
      <c r="N182" s="185"/>
      <c r="O182" s="185"/>
      <c r="P182" s="359"/>
      <c r="Q182" s="343">
        <f t="shared" si="364"/>
        <v>0</v>
      </c>
      <c r="R182" s="333">
        <f t="shared" si="365"/>
        <v>0</v>
      </c>
      <c r="S182" s="344">
        <f t="shared" si="366"/>
        <v>0</v>
      </c>
      <c r="T182" s="348">
        <f t="shared" si="414"/>
        <v>0</v>
      </c>
      <c r="U182" s="334">
        <f t="shared" si="415"/>
        <v>0</v>
      </c>
      <c r="V182" s="333">
        <f t="shared" si="416"/>
        <v>0</v>
      </c>
      <c r="W182" s="334">
        <f t="shared" si="417"/>
        <v>0</v>
      </c>
      <c r="X182" s="333">
        <f t="shared" si="418"/>
        <v>0</v>
      </c>
      <c r="Y182" s="403">
        <f t="shared" si="419"/>
        <v>0</v>
      </c>
      <c r="Z182" s="451">
        <f>IFERROR(VLOOKUP(C182,list!B$2:C$100,2,),)</f>
        <v>0</v>
      </c>
      <c r="AA182" s="451">
        <f>IFERROR(VLOOKUP(F182,list!G$1:H$60,2,),)</f>
        <v>0</v>
      </c>
      <c r="AB182" s="452">
        <f t="shared" si="326"/>
        <v>0</v>
      </c>
      <c r="AC182" s="453">
        <f t="shared" si="327"/>
        <v>0</v>
      </c>
      <c r="AD182" s="451">
        <f>IFERROR(VLOOKUP(AC182,list!I$2:J$12,2,),)</f>
        <v>0</v>
      </c>
      <c r="AE182" s="452">
        <f t="shared" si="328"/>
        <v>0</v>
      </c>
      <c r="AF182" s="451">
        <f t="shared" si="376"/>
        <v>0</v>
      </c>
      <c r="AG182" s="451">
        <f>IF(COUNTIF($C$4:C182,C182)&gt;1,0,1)</f>
        <v>1</v>
      </c>
      <c r="AH182" s="454">
        <f t="shared" si="360"/>
        <v>0</v>
      </c>
      <c r="AI182" s="451" t="str">
        <f t="shared" si="377"/>
        <v/>
      </c>
      <c r="AJ182" s="455" t="str">
        <f>IFERROR(VLOOKUP(AI182,list!A$1:B$100,2,),"")</f>
        <v/>
      </c>
      <c r="AK182" s="451">
        <f>IF(COUNTIF($AE$4:$AE182,$AE182)&gt;1,0,1)</f>
        <v>0</v>
      </c>
      <c r="AL182" s="451">
        <f t="shared" si="329"/>
        <v>0</v>
      </c>
      <c r="AM182" s="451" t="str">
        <f t="shared" si="378"/>
        <v/>
      </c>
      <c r="AN182" s="417">
        <f t="shared" si="412"/>
        <v>0</v>
      </c>
      <c r="AO182" s="420">
        <f t="shared" si="379"/>
        <v>0</v>
      </c>
      <c r="AP182" s="420">
        <f t="shared" si="380"/>
        <v>0</v>
      </c>
      <c r="AQ182" s="420">
        <f t="shared" si="381"/>
        <v>0</v>
      </c>
      <c r="AR182" s="420">
        <f t="shared" si="382"/>
        <v>0</v>
      </c>
      <c r="AS182" s="409">
        <f t="shared" si="383"/>
        <v>0</v>
      </c>
      <c r="AT182" s="422">
        <f t="shared" si="384"/>
        <v>0</v>
      </c>
      <c r="AU182" s="422">
        <f t="shared" si="385"/>
        <v>0</v>
      </c>
      <c r="AV182" s="409">
        <f t="shared" si="386"/>
        <v>0</v>
      </c>
      <c r="AW182" s="422">
        <f t="shared" si="387"/>
        <v>0</v>
      </c>
      <c r="AX182" s="422">
        <f t="shared" si="388"/>
        <v>0</v>
      </c>
      <c r="AY182" s="409">
        <f t="shared" si="389"/>
        <v>0</v>
      </c>
      <c r="AZ182" s="422">
        <f t="shared" si="331"/>
        <v>0</v>
      </c>
      <c r="BA182" s="422">
        <f t="shared" si="332"/>
        <v>0</v>
      </c>
      <c r="BB182" s="420">
        <f t="shared" si="361"/>
        <v>0</v>
      </c>
      <c r="BC182" s="413">
        <f t="shared" si="333"/>
        <v>0</v>
      </c>
      <c r="BD182" s="420">
        <f t="shared" si="362"/>
        <v>0</v>
      </c>
      <c r="BE182" s="409">
        <f t="shared" si="334"/>
        <v>0</v>
      </c>
      <c r="BF182" s="420">
        <f t="shared" si="363"/>
        <v>0</v>
      </c>
      <c r="BG182" s="409">
        <f t="shared" si="335"/>
        <v>0</v>
      </c>
      <c r="BH182" s="425" t="str">
        <f t="shared" si="390"/>
        <v/>
      </c>
      <c r="BI182" s="420">
        <f t="shared" si="413"/>
        <v>0</v>
      </c>
      <c r="BJ182" s="420">
        <f t="shared" si="337"/>
        <v>0</v>
      </c>
      <c r="BK182" s="420">
        <f t="shared" si="391"/>
        <v>0</v>
      </c>
      <c r="BL182" s="420">
        <f t="shared" si="392"/>
        <v>0</v>
      </c>
      <c r="BM182" s="413">
        <f t="shared" si="393"/>
        <v>0</v>
      </c>
      <c r="BN182" s="420">
        <f t="shared" si="394"/>
        <v>0</v>
      </c>
      <c r="BO182" s="420">
        <f t="shared" si="395"/>
        <v>0</v>
      </c>
      <c r="BP182" s="413">
        <f t="shared" si="396"/>
        <v>0</v>
      </c>
      <c r="BQ182" s="422">
        <f t="shared" si="397"/>
        <v>0</v>
      </c>
      <c r="BR182" s="422">
        <f t="shared" si="398"/>
        <v>0</v>
      </c>
      <c r="BS182" s="413">
        <f t="shared" si="399"/>
        <v>0</v>
      </c>
      <c r="BT182" s="420">
        <f t="shared" si="338"/>
        <v>0</v>
      </c>
      <c r="BU182" s="413">
        <f t="shared" si="339"/>
        <v>0</v>
      </c>
      <c r="BV182" s="420">
        <f t="shared" si="340"/>
        <v>0</v>
      </c>
      <c r="BW182" s="409">
        <f t="shared" si="341"/>
        <v>0</v>
      </c>
      <c r="BX182" s="420">
        <f t="shared" si="342"/>
        <v>0</v>
      </c>
      <c r="BY182" s="413">
        <f t="shared" si="343"/>
        <v>0</v>
      </c>
      <c r="BZ182" s="32" t="str">
        <f t="shared" si="374"/>
        <v/>
      </c>
      <c r="CA182">
        <f t="shared" si="344"/>
        <v>0</v>
      </c>
      <c r="CB182" s="32">
        <f t="shared" si="375"/>
        <v>0</v>
      </c>
      <c r="CC182">
        <f t="shared" si="400"/>
        <v>0</v>
      </c>
      <c r="CD182">
        <f t="shared" si="401"/>
        <v>0</v>
      </c>
      <c r="CE182">
        <f t="shared" si="402"/>
        <v>0</v>
      </c>
      <c r="CF182" s="29">
        <f t="shared" si="403"/>
        <v>0</v>
      </c>
      <c r="CG182" s="29">
        <f t="shared" si="404"/>
        <v>0</v>
      </c>
      <c r="CH182" s="29">
        <f t="shared" si="345"/>
        <v>0</v>
      </c>
      <c r="CI182" s="29">
        <f t="shared" si="405"/>
        <v>0</v>
      </c>
      <c r="CJ182" s="29">
        <f t="shared" si="406"/>
        <v>0</v>
      </c>
      <c r="CK182" s="458">
        <f t="shared" si="407"/>
        <v>0</v>
      </c>
      <c r="CL182" s="29">
        <f t="shared" si="346"/>
        <v>0</v>
      </c>
      <c r="CM182" s="29">
        <f t="shared" si="408"/>
        <v>0</v>
      </c>
      <c r="CN182" s="458">
        <f t="shared" si="409"/>
        <v>0</v>
      </c>
      <c r="CO182" s="29">
        <f t="shared" si="347"/>
        <v>0</v>
      </c>
      <c r="CP182" s="29">
        <f t="shared" si="410"/>
        <v>0</v>
      </c>
      <c r="CQ182" s="458">
        <f t="shared" si="411"/>
        <v>0</v>
      </c>
      <c r="CR182" s="29">
        <f t="shared" si="348"/>
        <v>0</v>
      </c>
      <c r="CS182" s="29">
        <f t="shared" si="349"/>
        <v>0</v>
      </c>
      <c r="CT182" s="29">
        <f t="shared" si="350"/>
        <v>0</v>
      </c>
      <c r="CU182" s="29">
        <f t="shared" si="351"/>
        <v>0</v>
      </c>
      <c r="CV182" s="458">
        <f t="shared" si="352"/>
        <v>0</v>
      </c>
      <c r="CW182" s="29">
        <f t="shared" si="353"/>
        <v>0</v>
      </c>
      <c r="CX182" s="29">
        <f t="shared" si="354"/>
        <v>0</v>
      </c>
      <c r="CY182" s="458">
        <f t="shared" si="355"/>
        <v>0</v>
      </c>
      <c r="CZ182" s="29">
        <f t="shared" si="356"/>
        <v>0</v>
      </c>
      <c r="DA182" s="29">
        <f t="shared" si="357"/>
        <v>0</v>
      </c>
      <c r="DB182" s="458">
        <f t="shared" si="358"/>
        <v>0</v>
      </c>
      <c r="DC182" s="29">
        <f t="shared" si="359"/>
        <v>0</v>
      </c>
    </row>
    <row r="183" spans="1:107">
      <c r="A183">
        <f t="shared" si="325"/>
        <v>180</v>
      </c>
      <c r="B183" s="33">
        <f t="shared" si="420"/>
        <v>0</v>
      </c>
      <c r="C183" s="357"/>
      <c r="D183" s="40"/>
      <c r="E183" s="48"/>
      <c r="F183" s="1"/>
      <c r="G183" s="209"/>
      <c r="H183" s="185"/>
      <c r="I183" s="185"/>
      <c r="J183" s="307"/>
      <c r="K183" s="185"/>
      <c r="L183" s="185"/>
      <c r="M183" s="202"/>
      <c r="N183" s="185"/>
      <c r="O183" s="185"/>
      <c r="P183" s="359"/>
      <c r="Q183" s="343">
        <f t="shared" si="364"/>
        <v>0</v>
      </c>
      <c r="R183" s="333">
        <f t="shared" si="365"/>
        <v>0</v>
      </c>
      <c r="S183" s="344">
        <f t="shared" si="366"/>
        <v>0</v>
      </c>
      <c r="T183" s="348">
        <f t="shared" si="414"/>
        <v>0</v>
      </c>
      <c r="U183" s="334">
        <f t="shared" si="415"/>
        <v>0</v>
      </c>
      <c r="V183" s="333">
        <f t="shared" si="416"/>
        <v>0</v>
      </c>
      <c r="W183" s="334">
        <f t="shared" si="417"/>
        <v>0</v>
      </c>
      <c r="X183" s="333">
        <f t="shared" si="418"/>
        <v>0</v>
      </c>
      <c r="Y183" s="403">
        <f t="shared" si="419"/>
        <v>0</v>
      </c>
      <c r="Z183" s="451">
        <f>IFERROR(VLOOKUP(C183,list!B$2:C$100,2,),)</f>
        <v>0</v>
      </c>
      <c r="AA183" s="451">
        <f>IFERROR(VLOOKUP(F183,list!G$1:H$60,2,),)</f>
        <v>0</v>
      </c>
      <c r="AB183" s="452">
        <f t="shared" si="326"/>
        <v>0</v>
      </c>
      <c r="AC183" s="453">
        <f t="shared" si="327"/>
        <v>0</v>
      </c>
      <c r="AD183" s="451">
        <f>IFERROR(VLOOKUP(AC183,list!I$2:J$12,2,),)</f>
        <v>0</v>
      </c>
      <c r="AE183" s="452">
        <f t="shared" si="328"/>
        <v>0</v>
      </c>
      <c r="AF183" s="451">
        <f t="shared" si="376"/>
        <v>0</v>
      </c>
      <c r="AG183" s="451">
        <f>IF(COUNTIF($C$4:C183,C183)&gt;1,0,1)</f>
        <v>1</v>
      </c>
      <c r="AH183" s="454">
        <f t="shared" si="360"/>
        <v>0</v>
      </c>
      <c r="AI183" s="451" t="str">
        <f t="shared" si="377"/>
        <v/>
      </c>
      <c r="AJ183" s="455" t="str">
        <f>IFERROR(VLOOKUP(AI183,list!A$1:B$100,2,),"")</f>
        <v/>
      </c>
      <c r="AK183" s="451">
        <f>IF(COUNTIF($AE$4:$AE183,$AE183)&gt;1,0,1)</f>
        <v>0</v>
      </c>
      <c r="AL183" s="451">
        <f t="shared" si="329"/>
        <v>0</v>
      </c>
      <c r="AM183" s="451" t="str">
        <f t="shared" si="378"/>
        <v/>
      </c>
      <c r="AN183" s="417">
        <f t="shared" si="412"/>
        <v>0</v>
      </c>
      <c r="AO183" s="420">
        <f t="shared" si="379"/>
        <v>0</v>
      </c>
      <c r="AP183" s="420">
        <f t="shared" si="380"/>
        <v>0</v>
      </c>
      <c r="AQ183" s="420">
        <f t="shared" si="381"/>
        <v>0</v>
      </c>
      <c r="AR183" s="420">
        <f t="shared" si="382"/>
        <v>0</v>
      </c>
      <c r="AS183" s="409">
        <f t="shared" si="383"/>
        <v>0</v>
      </c>
      <c r="AT183" s="422">
        <f t="shared" si="384"/>
        <v>0</v>
      </c>
      <c r="AU183" s="422">
        <f t="shared" si="385"/>
        <v>0</v>
      </c>
      <c r="AV183" s="409">
        <f t="shared" si="386"/>
        <v>0</v>
      </c>
      <c r="AW183" s="422">
        <f t="shared" si="387"/>
        <v>0</v>
      </c>
      <c r="AX183" s="422">
        <f t="shared" si="388"/>
        <v>0</v>
      </c>
      <c r="AY183" s="409">
        <f t="shared" si="389"/>
        <v>0</v>
      </c>
      <c r="AZ183" s="422">
        <f t="shared" si="331"/>
        <v>0</v>
      </c>
      <c r="BA183" s="422">
        <f t="shared" si="332"/>
        <v>0</v>
      </c>
      <c r="BB183" s="420">
        <f t="shared" si="361"/>
        <v>0</v>
      </c>
      <c r="BC183" s="413">
        <f t="shared" si="333"/>
        <v>0</v>
      </c>
      <c r="BD183" s="420">
        <f t="shared" si="362"/>
        <v>0</v>
      </c>
      <c r="BE183" s="409">
        <f t="shared" si="334"/>
        <v>0</v>
      </c>
      <c r="BF183" s="420">
        <f t="shared" si="363"/>
        <v>0</v>
      </c>
      <c r="BG183" s="409">
        <f t="shared" si="335"/>
        <v>0</v>
      </c>
      <c r="BH183" s="425" t="str">
        <f t="shared" si="390"/>
        <v/>
      </c>
      <c r="BI183" s="420">
        <f t="shared" si="413"/>
        <v>0</v>
      </c>
      <c r="BJ183" s="420">
        <f t="shared" si="337"/>
        <v>0</v>
      </c>
      <c r="BK183" s="420">
        <f t="shared" si="391"/>
        <v>0</v>
      </c>
      <c r="BL183" s="420">
        <f t="shared" si="392"/>
        <v>0</v>
      </c>
      <c r="BM183" s="413">
        <f t="shared" si="393"/>
        <v>0</v>
      </c>
      <c r="BN183" s="420">
        <f t="shared" si="394"/>
        <v>0</v>
      </c>
      <c r="BO183" s="420">
        <f t="shared" si="395"/>
        <v>0</v>
      </c>
      <c r="BP183" s="413">
        <f t="shared" si="396"/>
        <v>0</v>
      </c>
      <c r="BQ183" s="422">
        <f t="shared" si="397"/>
        <v>0</v>
      </c>
      <c r="BR183" s="422">
        <f t="shared" si="398"/>
        <v>0</v>
      </c>
      <c r="BS183" s="413">
        <f t="shared" si="399"/>
        <v>0</v>
      </c>
      <c r="BT183" s="420">
        <f t="shared" si="338"/>
        <v>0</v>
      </c>
      <c r="BU183" s="413">
        <f t="shared" si="339"/>
        <v>0</v>
      </c>
      <c r="BV183" s="420">
        <f t="shared" si="340"/>
        <v>0</v>
      </c>
      <c r="BW183" s="409">
        <f t="shared" si="341"/>
        <v>0</v>
      </c>
      <c r="BX183" s="420">
        <f t="shared" si="342"/>
        <v>0</v>
      </c>
      <c r="BY183" s="413">
        <f t="shared" si="343"/>
        <v>0</v>
      </c>
      <c r="BZ183" s="32" t="str">
        <f t="shared" si="374"/>
        <v/>
      </c>
      <c r="CA183">
        <f t="shared" si="344"/>
        <v>0</v>
      </c>
      <c r="CB183" s="32">
        <f t="shared" si="375"/>
        <v>0</v>
      </c>
      <c r="CC183">
        <f t="shared" si="400"/>
        <v>0</v>
      </c>
      <c r="CD183">
        <f t="shared" si="401"/>
        <v>0</v>
      </c>
      <c r="CE183">
        <f t="shared" si="402"/>
        <v>0</v>
      </c>
      <c r="CF183" s="29">
        <f t="shared" si="403"/>
        <v>0</v>
      </c>
      <c r="CG183" s="29">
        <f t="shared" si="404"/>
        <v>0</v>
      </c>
      <c r="CH183" s="29">
        <f t="shared" si="345"/>
        <v>0</v>
      </c>
      <c r="CI183" s="29">
        <f t="shared" si="405"/>
        <v>0</v>
      </c>
      <c r="CJ183" s="29">
        <f t="shared" si="406"/>
        <v>0</v>
      </c>
      <c r="CK183" s="458">
        <f t="shared" si="407"/>
        <v>0</v>
      </c>
      <c r="CL183" s="29">
        <f t="shared" si="346"/>
        <v>0</v>
      </c>
      <c r="CM183" s="29">
        <f t="shared" si="408"/>
        <v>0</v>
      </c>
      <c r="CN183" s="458">
        <f t="shared" si="409"/>
        <v>0</v>
      </c>
      <c r="CO183" s="29">
        <f t="shared" si="347"/>
        <v>0</v>
      </c>
      <c r="CP183" s="29">
        <f t="shared" si="410"/>
        <v>0</v>
      </c>
      <c r="CQ183" s="458">
        <f t="shared" si="411"/>
        <v>0</v>
      </c>
      <c r="CR183" s="29">
        <f t="shared" si="348"/>
        <v>0</v>
      </c>
      <c r="CS183" s="29">
        <f t="shared" si="349"/>
        <v>0</v>
      </c>
      <c r="CT183" s="29">
        <f t="shared" si="350"/>
        <v>0</v>
      </c>
      <c r="CU183" s="29">
        <f t="shared" si="351"/>
        <v>0</v>
      </c>
      <c r="CV183" s="458">
        <f t="shared" si="352"/>
        <v>0</v>
      </c>
      <c r="CW183" s="29">
        <f t="shared" si="353"/>
        <v>0</v>
      </c>
      <c r="CX183" s="29">
        <f t="shared" si="354"/>
        <v>0</v>
      </c>
      <c r="CY183" s="458">
        <f t="shared" si="355"/>
        <v>0</v>
      </c>
      <c r="CZ183" s="29">
        <f t="shared" si="356"/>
        <v>0</v>
      </c>
      <c r="DA183" s="29">
        <f t="shared" si="357"/>
        <v>0</v>
      </c>
      <c r="DB183" s="458">
        <f t="shared" si="358"/>
        <v>0</v>
      </c>
      <c r="DC183" s="29">
        <f t="shared" si="359"/>
        <v>0</v>
      </c>
    </row>
    <row r="184" spans="1:107">
      <c r="A184">
        <f t="shared" si="325"/>
        <v>181</v>
      </c>
      <c r="B184" s="33">
        <f t="shared" si="420"/>
        <v>0</v>
      </c>
      <c r="C184" s="357"/>
      <c r="D184" s="40"/>
      <c r="E184" s="48"/>
      <c r="F184" s="1"/>
      <c r="G184" s="209"/>
      <c r="H184" s="185"/>
      <c r="I184" s="185"/>
      <c r="J184" s="307"/>
      <c r="K184" s="185"/>
      <c r="L184" s="185"/>
      <c r="M184" s="202"/>
      <c r="N184" s="185"/>
      <c r="O184" s="185"/>
      <c r="P184" s="359"/>
      <c r="Q184" s="343">
        <f t="shared" si="364"/>
        <v>0</v>
      </c>
      <c r="R184" s="333">
        <f t="shared" si="365"/>
        <v>0</v>
      </c>
      <c r="S184" s="344">
        <f t="shared" si="366"/>
        <v>0</v>
      </c>
      <c r="T184" s="348">
        <f t="shared" si="414"/>
        <v>0</v>
      </c>
      <c r="U184" s="334">
        <f t="shared" si="415"/>
        <v>0</v>
      </c>
      <c r="V184" s="333">
        <f t="shared" si="416"/>
        <v>0</v>
      </c>
      <c r="W184" s="334">
        <f t="shared" si="417"/>
        <v>0</v>
      </c>
      <c r="X184" s="333">
        <f t="shared" si="418"/>
        <v>0</v>
      </c>
      <c r="Y184" s="403">
        <f t="shared" si="419"/>
        <v>0</v>
      </c>
      <c r="Z184" s="451">
        <f>IFERROR(VLOOKUP(C184,list!B$2:C$100,2,),)</f>
        <v>0</v>
      </c>
      <c r="AA184" s="451">
        <f>IFERROR(VLOOKUP(F184,list!G$1:H$60,2,),)</f>
        <v>0</v>
      </c>
      <c r="AB184" s="452">
        <f t="shared" si="326"/>
        <v>0</v>
      </c>
      <c r="AC184" s="453">
        <f t="shared" si="327"/>
        <v>0</v>
      </c>
      <c r="AD184" s="451">
        <f>IFERROR(VLOOKUP(AC184,list!I$2:J$12,2,),)</f>
        <v>0</v>
      </c>
      <c r="AE184" s="452">
        <f t="shared" si="328"/>
        <v>0</v>
      </c>
      <c r="AF184" s="451">
        <f t="shared" si="376"/>
        <v>0</v>
      </c>
      <c r="AG184" s="451">
        <f>IF(COUNTIF($C$4:C184,C184)&gt;1,0,1)</f>
        <v>1</v>
      </c>
      <c r="AH184" s="454">
        <f t="shared" si="360"/>
        <v>0</v>
      </c>
      <c r="AI184" s="451" t="str">
        <f t="shared" si="377"/>
        <v/>
      </c>
      <c r="AJ184" s="455" t="str">
        <f>IFERROR(VLOOKUP(AI184,list!A$1:B$100,2,),"")</f>
        <v/>
      </c>
      <c r="AK184" s="451">
        <f>IF(COUNTIF($AE$4:$AE184,$AE184)&gt;1,0,1)</f>
        <v>0</v>
      </c>
      <c r="AL184" s="451">
        <f t="shared" si="329"/>
        <v>0</v>
      </c>
      <c r="AM184" s="451" t="str">
        <f t="shared" si="378"/>
        <v/>
      </c>
      <c r="AN184" s="417">
        <f t="shared" si="412"/>
        <v>0</v>
      </c>
      <c r="AO184" s="420">
        <f t="shared" si="379"/>
        <v>0</v>
      </c>
      <c r="AP184" s="420">
        <f t="shared" si="380"/>
        <v>0</v>
      </c>
      <c r="AQ184" s="420">
        <f t="shared" si="381"/>
        <v>0</v>
      </c>
      <c r="AR184" s="420">
        <f t="shared" si="382"/>
        <v>0</v>
      </c>
      <c r="AS184" s="409">
        <f t="shared" si="383"/>
        <v>0</v>
      </c>
      <c r="AT184" s="422">
        <f t="shared" si="384"/>
        <v>0</v>
      </c>
      <c r="AU184" s="422">
        <f t="shared" si="385"/>
        <v>0</v>
      </c>
      <c r="AV184" s="409">
        <f t="shared" si="386"/>
        <v>0</v>
      </c>
      <c r="AW184" s="422">
        <f t="shared" si="387"/>
        <v>0</v>
      </c>
      <c r="AX184" s="422">
        <f t="shared" si="388"/>
        <v>0</v>
      </c>
      <c r="AY184" s="409">
        <f t="shared" si="389"/>
        <v>0</v>
      </c>
      <c r="AZ184" s="422">
        <f t="shared" si="331"/>
        <v>0</v>
      </c>
      <c r="BA184" s="422">
        <f t="shared" si="332"/>
        <v>0</v>
      </c>
      <c r="BB184" s="420">
        <f t="shared" si="361"/>
        <v>0</v>
      </c>
      <c r="BC184" s="413">
        <f t="shared" si="333"/>
        <v>0</v>
      </c>
      <c r="BD184" s="420">
        <f t="shared" si="362"/>
        <v>0</v>
      </c>
      <c r="BE184" s="409">
        <f t="shared" si="334"/>
        <v>0</v>
      </c>
      <c r="BF184" s="420">
        <f t="shared" si="363"/>
        <v>0</v>
      </c>
      <c r="BG184" s="409">
        <f t="shared" si="335"/>
        <v>0</v>
      </c>
      <c r="BH184" s="425" t="str">
        <f t="shared" si="390"/>
        <v/>
      </c>
      <c r="BI184" s="420">
        <f t="shared" si="413"/>
        <v>0</v>
      </c>
      <c r="BJ184" s="420">
        <f t="shared" si="337"/>
        <v>0</v>
      </c>
      <c r="BK184" s="420">
        <f t="shared" si="391"/>
        <v>0</v>
      </c>
      <c r="BL184" s="420">
        <f t="shared" si="392"/>
        <v>0</v>
      </c>
      <c r="BM184" s="413">
        <f t="shared" si="393"/>
        <v>0</v>
      </c>
      <c r="BN184" s="420">
        <f t="shared" si="394"/>
        <v>0</v>
      </c>
      <c r="BO184" s="420">
        <f t="shared" si="395"/>
        <v>0</v>
      </c>
      <c r="BP184" s="413">
        <f t="shared" si="396"/>
        <v>0</v>
      </c>
      <c r="BQ184" s="422">
        <f t="shared" si="397"/>
        <v>0</v>
      </c>
      <c r="BR184" s="422">
        <f t="shared" si="398"/>
        <v>0</v>
      </c>
      <c r="BS184" s="413">
        <f t="shared" si="399"/>
        <v>0</v>
      </c>
      <c r="BT184" s="420">
        <f t="shared" si="338"/>
        <v>0</v>
      </c>
      <c r="BU184" s="413">
        <f t="shared" si="339"/>
        <v>0</v>
      </c>
      <c r="BV184" s="420">
        <f t="shared" si="340"/>
        <v>0</v>
      </c>
      <c r="BW184" s="409">
        <f t="shared" si="341"/>
        <v>0</v>
      </c>
      <c r="BX184" s="420">
        <f t="shared" si="342"/>
        <v>0</v>
      </c>
      <c r="BY184" s="413">
        <f t="shared" si="343"/>
        <v>0</v>
      </c>
      <c r="BZ184" s="32" t="str">
        <f t="shared" si="374"/>
        <v/>
      </c>
      <c r="CA184">
        <f t="shared" si="344"/>
        <v>0</v>
      </c>
      <c r="CB184" s="32">
        <f t="shared" si="375"/>
        <v>0</v>
      </c>
      <c r="CC184">
        <f t="shared" si="400"/>
        <v>0</v>
      </c>
      <c r="CD184">
        <f t="shared" si="401"/>
        <v>0</v>
      </c>
      <c r="CE184">
        <f t="shared" si="402"/>
        <v>0</v>
      </c>
      <c r="CF184" s="29">
        <f t="shared" si="403"/>
        <v>0</v>
      </c>
      <c r="CG184" s="29">
        <f t="shared" si="404"/>
        <v>0</v>
      </c>
      <c r="CH184" s="29">
        <f t="shared" si="345"/>
        <v>0</v>
      </c>
      <c r="CI184" s="29">
        <f t="shared" si="405"/>
        <v>0</v>
      </c>
      <c r="CJ184" s="29">
        <f t="shared" si="406"/>
        <v>0</v>
      </c>
      <c r="CK184" s="458">
        <f t="shared" si="407"/>
        <v>0</v>
      </c>
      <c r="CL184" s="29">
        <f t="shared" si="346"/>
        <v>0</v>
      </c>
      <c r="CM184" s="29">
        <f t="shared" si="408"/>
        <v>0</v>
      </c>
      <c r="CN184" s="458">
        <f t="shared" si="409"/>
        <v>0</v>
      </c>
      <c r="CO184" s="29">
        <f t="shared" si="347"/>
        <v>0</v>
      </c>
      <c r="CP184" s="29">
        <f t="shared" si="410"/>
        <v>0</v>
      </c>
      <c r="CQ184" s="458">
        <f t="shared" si="411"/>
        <v>0</v>
      </c>
      <c r="CR184" s="29">
        <f t="shared" si="348"/>
        <v>0</v>
      </c>
      <c r="CS184" s="29">
        <f t="shared" si="349"/>
        <v>0</v>
      </c>
      <c r="CT184" s="29">
        <f t="shared" si="350"/>
        <v>0</v>
      </c>
      <c r="CU184" s="29">
        <f t="shared" si="351"/>
        <v>0</v>
      </c>
      <c r="CV184" s="458">
        <f t="shared" si="352"/>
        <v>0</v>
      </c>
      <c r="CW184" s="29">
        <f t="shared" si="353"/>
        <v>0</v>
      </c>
      <c r="CX184" s="29">
        <f t="shared" si="354"/>
        <v>0</v>
      </c>
      <c r="CY184" s="458">
        <f t="shared" si="355"/>
        <v>0</v>
      </c>
      <c r="CZ184" s="29">
        <f t="shared" si="356"/>
        <v>0</v>
      </c>
      <c r="DA184" s="29">
        <f t="shared" si="357"/>
        <v>0</v>
      </c>
      <c r="DB184" s="458">
        <f t="shared" si="358"/>
        <v>0</v>
      </c>
      <c r="DC184" s="29">
        <f t="shared" si="359"/>
        <v>0</v>
      </c>
    </row>
    <row r="185" spans="1:107">
      <c r="A185">
        <f t="shared" si="325"/>
        <v>182</v>
      </c>
      <c r="B185" s="33">
        <f t="shared" si="420"/>
        <v>0</v>
      </c>
      <c r="C185" s="357"/>
      <c r="D185" s="40"/>
      <c r="E185" s="48"/>
      <c r="F185" s="1"/>
      <c r="G185" s="209"/>
      <c r="H185" s="185"/>
      <c r="I185" s="185"/>
      <c r="J185" s="307"/>
      <c r="K185" s="185"/>
      <c r="L185" s="185"/>
      <c r="M185" s="202"/>
      <c r="N185" s="185"/>
      <c r="O185" s="185"/>
      <c r="P185" s="359"/>
      <c r="Q185" s="343">
        <f t="shared" si="364"/>
        <v>0</v>
      </c>
      <c r="R185" s="333">
        <f t="shared" si="365"/>
        <v>0</v>
      </c>
      <c r="S185" s="344">
        <f t="shared" si="366"/>
        <v>0</v>
      </c>
      <c r="T185" s="348">
        <f t="shared" si="414"/>
        <v>0</v>
      </c>
      <c r="U185" s="334">
        <f t="shared" si="415"/>
        <v>0</v>
      </c>
      <c r="V185" s="333">
        <f t="shared" si="416"/>
        <v>0</v>
      </c>
      <c r="W185" s="334">
        <f t="shared" si="417"/>
        <v>0</v>
      </c>
      <c r="X185" s="333">
        <f t="shared" si="418"/>
        <v>0</v>
      </c>
      <c r="Y185" s="403">
        <f t="shared" si="419"/>
        <v>0</v>
      </c>
      <c r="Z185" s="451">
        <f>IFERROR(VLOOKUP(C185,list!B$2:C$100,2,),)</f>
        <v>0</v>
      </c>
      <c r="AA185" s="451">
        <f>IFERROR(VLOOKUP(F185,list!G$1:H$60,2,),)</f>
        <v>0</v>
      </c>
      <c r="AB185" s="452">
        <f t="shared" si="326"/>
        <v>0</v>
      </c>
      <c r="AC185" s="453">
        <f t="shared" si="327"/>
        <v>0</v>
      </c>
      <c r="AD185" s="451">
        <f>IFERROR(VLOOKUP(AC185,list!I$2:J$12,2,),)</f>
        <v>0</v>
      </c>
      <c r="AE185" s="452">
        <f t="shared" si="328"/>
        <v>0</v>
      </c>
      <c r="AF185" s="451">
        <f t="shared" si="376"/>
        <v>0</v>
      </c>
      <c r="AG185" s="451">
        <f>IF(COUNTIF($C$4:C185,C185)&gt;1,0,1)</f>
        <v>1</v>
      </c>
      <c r="AH185" s="454">
        <f t="shared" si="360"/>
        <v>0</v>
      </c>
      <c r="AI185" s="451" t="str">
        <f t="shared" si="377"/>
        <v/>
      </c>
      <c r="AJ185" s="455" t="str">
        <f>IFERROR(VLOOKUP(AI185,list!A$1:B$100,2,),"")</f>
        <v/>
      </c>
      <c r="AK185" s="451">
        <f>IF(COUNTIF($AE$4:$AE185,$AE185)&gt;1,0,1)</f>
        <v>0</v>
      </c>
      <c r="AL185" s="451">
        <f t="shared" si="329"/>
        <v>0</v>
      </c>
      <c r="AM185" s="451" t="str">
        <f t="shared" si="378"/>
        <v/>
      </c>
      <c r="AN185" s="417">
        <f t="shared" si="412"/>
        <v>0</v>
      </c>
      <c r="AO185" s="420">
        <f t="shared" si="379"/>
        <v>0</v>
      </c>
      <c r="AP185" s="420">
        <f t="shared" si="380"/>
        <v>0</v>
      </c>
      <c r="AQ185" s="420">
        <f t="shared" si="381"/>
        <v>0</v>
      </c>
      <c r="AR185" s="420">
        <f t="shared" si="382"/>
        <v>0</v>
      </c>
      <c r="AS185" s="409">
        <f t="shared" si="383"/>
        <v>0</v>
      </c>
      <c r="AT185" s="422">
        <f t="shared" si="384"/>
        <v>0</v>
      </c>
      <c r="AU185" s="422">
        <f t="shared" si="385"/>
        <v>0</v>
      </c>
      <c r="AV185" s="409">
        <f t="shared" si="386"/>
        <v>0</v>
      </c>
      <c r="AW185" s="422">
        <f t="shared" si="387"/>
        <v>0</v>
      </c>
      <c r="AX185" s="422">
        <f t="shared" si="388"/>
        <v>0</v>
      </c>
      <c r="AY185" s="409">
        <f t="shared" si="389"/>
        <v>0</v>
      </c>
      <c r="AZ185" s="422">
        <f t="shared" si="331"/>
        <v>0</v>
      </c>
      <c r="BA185" s="422">
        <f t="shared" si="332"/>
        <v>0</v>
      </c>
      <c r="BB185" s="420">
        <f t="shared" si="361"/>
        <v>0</v>
      </c>
      <c r="BC185" s="413">
        <f t="shared" si="333"/>
        <v>0</v>
      </c>
      <c r="BD185" s="420">
        <f t="shared" si="362"/>
        <v>0</v>
      </c>
      <c r="BE185" s="409">
        <f t="shared" si="334"/>
        <v>0</v>
      </c>
      <c r="BF185" s="420">
        <f t="shared" si="363"/>
        <v>0</v>
      </c>
      <c r="BG185" s="409">
        <f t="shared" si="335"/>
        <v>0</v>
      </c>
      <c r="BH185" s="425" t="str">
        <f t="shared" si="390"/>
        <v/>
      </c>
      <c r="BI185" s="420">
        <f t="shared" si="413"/>
        <v>0</v>
      </c>
      <c r="BJ185" s="420">
        <f t="shared" si="337"/>
        <v>0</v>
      </c>
      <c r="BK185" s="420">
        <f t="shared" si="391"/>
        <v>0</v>
      </c>
      <c r="BL185" s="420">
        <f t="shared" si="392"/>
        <v>0</v>
      </c>
      <c r="BM185" s="413">
        <f t="shared" si="393"/>
        <v>0</v>
      </c>
      <c r="BN185" s="420">
        <f t="shared" si="394"/>
        <v>0</v>
      </c>
      <c r="BO185" s="420">
        <f t="shared" si="395"/>
        <v>0</v>
      </c>
      <c r="BP185" s="413">
        <f t="shared" si="396"/>
        <v>0</v>
      </c>
      <c r="BQ185" s="422">
        <f t="shared" si="397"/>
        <v>0</v>
      </c>
      <c r="BR185" s="422">
        <f t="shared" si="398"/>
        <v>0</v>
      </c>
      <c r="BS185" s="413">
        <f t="shared" si="399"/>
        <v>0</v>
      </c>
      <c r="BT185" s="420">
        <f t="shared" si="338"/>
        <v>0</v>
      </c>
      <c r="BU185" s="413">
        <f t="shared" si="339"/>
        <v>0</v>
      </c>
      <c r="BV185" s="420">
        <f t="shared" si="340"/>
        <v>0</v>
      </c>
      <c r="BW185" s="409">
        <f t="shared" si="341"/>
        <v>0</v>
      </c>
      <c r="BX185" s="420">
        <f t="shared" si="342"/>
        <v>0</v>
      </c>
      <c r="BY185" s="413">
        <f t="shared" si="343"/>
        <v>0</v>
      </c>
      <c r="BZ185" s="32" t="str">
        <f t="shared" si="374"/>
        <v/>
      </c>
      <c r="CA185">
        <f t="shared" si="344"/>
        <v>0</v>
      </c>
      <c r="CB185" s="32">
        <f t="shared" si="375"/>
        <v>0</v>
      </c>
      <c r="CC185">
        <f t="shared" si="400"/>
        <v>0</v>
      </c>
      <c r="CD185">
        <f t="shared" si="401"/>
        <v>0</v>
      </c>
      <c r="CE185">
        <f t="shared" si="402"/>
        <v>0</v>
      </c>
      <c r="CF185" s="29">
        <f t="shared" si="403"/>
        <v>0</v>
      </c>
      <c r="CG185" s="29">
        <f t="shared" si="404"/>
        <v>0</v>
      </c>
      <c r="CH185" s="29">
        <f t="shared" si="345"/>
        <v>0</v>
      </c>
      <c r="CI185" s="29">
        <f t="shared" si="405"/>
        <v>0</v>
      </c>
      <c r="CJ185" s="29">
        <f t="shared" si="406"/>
        <v>0</v>
      </c>
      <c r="CK185" s="458">
        <f t="shared" si="407"/>
        <v>0</v>
      </c>
      <c r="CL185" s="29">
        <f t="shared" si="346"/>
        <v>0</v>
      </c>
      <c r="CM185" s="29">
        <f t="shared" si="408"/>
        <v>0</v>
      </c>
      <c r="CN185" s="458">
        <f t="shared" si="409"/>
        <v>0</v>
      </c>
      <c r="CO185" s="29">
        <f t="shared" si="347"/>
        <v>0</v>
      </c>
      <c r="CP185" s="29">
        <f t="shared" si="410"/>
        <v>0</v>
      </c>
      <c r="CQ185" s="458">
        <f t="shared" si="411"/>
        <v>0</v>
      </c>
      <c r="CR185" s="29">
        <f t="shared" si="348"/>
        <v>0</v>
      </c>
      <c r="CS185" s="29">
        <f t="shared" si="349"/>
        <v>0</v>
      </c>
      <c r="CT185" s="29">
        <f t="shared" si="350"/>
        <v>0</v>
      </c>
      <c r="CU185" s="29">
        <f t="shared" si="351"/>
        <v>0</v>
      </c>
      <c r="CV185" s="458">
        <f t="shared" si="352"/>
        <v>0</v>
      </c>
      <c r="CW185" s="29">
        <f t="shared" si="353"/>
        <v>0</v>
      </c>
      <c r="CX185" s="29">
        <f t="shared" si="354"/>
        <v>0</v>
      </c>
      <c r="CY185" s="458">
        <f t="shared" si="355"/>
        <v>0</v>
      </c>
      <c r="CZ185" s="29">
        <f t="shared" si="356"/>
        <v>0</v>
      </c>
      <c r="DA185" s="29">
        <f t="shared" si="357"/>
        <v>0</v>
      </c>
      <c r="DB185" s="458">
        <f t="shared" si="358"/>
        <v>0</v>
      </c>
      <c r="DC185" s="29">
        <f t="shared" si="359"/>
        <v>0</v>
      </c>
    </row>
    <row r="186" spans="1:107">
      <c r="A186">
        <f t="shared" si="325"/>
        <v>183</v>
      </c>
      <c r="B186" s="33">
        <f t="shared" si="420"/>
        <v>0</v>
      </c>
      <c r="C186" s="357"/>
      <c r="D186" s="40"/>
      <c r="E186" s="48"/>
      <c r="F186" s="1"/>
      <c r="G186" s="209"/>
      <c r="H186" s="185"/>
      <c r="I186" s="185"/>
      <c r="J186" s="307"/>
      <c r="K186" s="185"/>
      <c r="L186" s="185"/>
      <c r="M186" s="202"/>
      <c r="N186" s="185"/>
      <c r="O186" s="185"/>
      <c r="P186" s="359"/>
      <c r="Q186" s="343">
        <f t="shared" si="364"/>
        <v>0</v>
      </c>
      <c r="R186" s="333">
        <f t="shared" si="365"/>
        <v>0</v>
      </c>
      <c r="S186" s="344">
        <f t="shared" si="366"/>
        <v>0</v>
      </c>
      <c r="T186" s="348">
        <f t="shared" si="414"/>
        <v>0</v>
      </c>
      <c r="U186" s="334">
        <f t="shared" si="415"/>
        <v>0</v>
      </c>
      <c r="V186" s="333">
        <f t="shared" si="416"/>
        <v>0</v>
      </c>
      <c r="W186" s="334">
        <f t="shared" si="417"/>
        <v>0</v>
      </c>
      <c r="X186" s="333">
        <f t="shared" si="418"/>
        <v>0</v>
      </c>
      <c r="Y186" s="403">
        <f t="shared" si="419"/>
        <v>0</v>
      </c>
      <c r="Z186" s="451">
        <f>IFERROR(VLOOKUP(C186,list!B$2:C$100,2,),)</f>
        <v>0</v>
      </c>
      <c r="AA186" s="451">
        <f>IFERROR(VLOOKUP(F186,list!G$1:H$60,2,),)</f>
        <v>0</v>
      </c>
      <c r="AB186" s="452">
        <f t="shared" si="326"/>
        <v>0</v>
      </c>
      <c r="AC186" s="453">
        <f t="shared" si="327"/>
        <v>0</v>
      </c>
      <c r="AD186" s="451">
        <f>IFERROR(VLOOKUP(AC186,list!I$2:J$12,2,),)</f>
        <v>0</v>
      </c>
      <c r="AE186" s="452">
        <f t="shared" si="328"/>
        <v>0</v>
      </c>
      <c r="AF186" s="451">
        <f t="shared" si="376"/>
        <v>0</v>
      </c>
      <c r="AG186" s="451">
        <f>IF(COUNTIF($C$4:C186,C186)&gt;1,0,1)</f>
        <v>1</v>
      </c>
      <c r="AH186" s="454">
        <f t="shared" si="360"/>
        <v>0</v>
      </c>
      <c r="AI186" s="451" t="str">
        <f t="shared" si="377"/>
        <v/>
      </c>
      <c r="AJ186" s="455" t="str">
        <f>IFERROR(VLOOKUP(AI186,list!A$1:B$100,2,),"")</f>
        <v/>
      </c>
      <c r="AK186" s="451">
        <f>IF(COUNTIF($AE$4:$AE186,$AE186)&gt;1,0,1)</f>
        <v>0</v>
      </c>
      <c r="AL186" s="451">
        <f t="shared" si="329"/>
        <v>0</v>
      </c>
      <c r="AM186" s="451" t="str">
        <f t="shared" si="378"/>
        <v/>
      </c>
      <c r="AN186" s="417">
        <f t="shared" si="412"/>
        <v>0</v>
      </c>
      <c r="AO186" s="420">
        <f t="shared" si="379"/>
        <v>0</v>
      </c>
      <c r="AP186" s="420">
        <f t="shared" si="380"/>
        <v>0</v>
      </c>
      <c r="AQ186" s="420">
        <f t="shared" si="381"/>
        <v>0</v>
      </c>
      <c r="AR186" s="420">
        <f t="shared" si="382"/>
        <v>0</v>
      </c>
      <c r="AS186" s="409">
        <f t="shared" si="383"/>
        <v>0</v>
      </c>
      <c r="AT186" s="422">
        <f t="shared" si="384"/>
        <v>0</v>
      </c>
      <c r="AU186" s="422">
        <f t="shared" si="385"/>
        <v>0</v>
      </c>
      <c r="AV186" s="409">
        <f t="shared" si="386"/>
        <v>0</v>
      </c>
      <c r="AW186" s="422">
        <f t="shared" si="387"/>
        <v>0</v>
      </c>
      <c r="AX186" s="422">
        <f t="shared" si="388"/>
        <v>0</v>
      </c>
      <c r="AY186" s="409">
        <f t="shared" si="389"/>
        <v>0</v>
      </c>
      <c r="AZ186" s="422">
        <f t="shared" si="331"/>
        <v>0</v>
      </c>
      <c r="BA186" s="422">
        <f t="shared" si="332"/>
        <v>0</v>
      </c>
      <c r="BB186" s="420">
        <f t="shared" si="361"/>
        <v>0</v>
      </c>
      <c r="BC186" s="413">
        <f t="shared" si="333"/>
        <v>0</v>
      </c>
      <c r="BD186" s="420">
        <f t="shared" si="362"/>
        <v>0</v>
      </c>
      <c r="BE186" s="409">
        <f t="shared" si="334"/>
        <v>0</v>
      </c>
      <c r="BF186" s="420">
        <f t="shared" si="363"/>
        <v>0</v>
      </c>
      <c r="BG186" s="409">
        <f t="shared" si="335"/>
        <v>0</v>
      </c>
      <c r="BH186" s="425" t="str">
        <f t="shared" si="390"/>
        <v/>
      </c>
      <c r="BI186" s="420">
        <f t="shared" si="413"/>
        <v>0</v>
      </c>
      <c r="BJ186" s="420">
        <f t="shared" si="337"/>
        <v>0</v>
      </c>
      <c r="BK186" s="420">
        <f t="shared" si="391"/>
        <v>0</v>
      </c>
      <c r="BL186" s="420">
        <f t="shared" si="392"/>
        <v>0</v>
      </c>
      <c r="BM186" s="413">
        <f t="shared" si="393"/>
        <v>0</v>
      </c>
      <c r="BN186" s="420">
        <f t="shared" si="394"/>
        <v>0</v>
      </c>
      <c r="BO186" s="420">
        <f t="shared" si="395"/>
        <v>0</v>
      </c>
      <c r="BP186" s="413">
        <f t="shared" si="396"/>
        <v>0</v>
      </c>
      <c r="BQ186" s="422">
        <f t="shared" si="397"/>
        <v>0</v>
      </c>
      <c r="BR186" s="422">
        <f t="shared" si="398"/>
        <v>0</v>
      </c>
      <c r="BS186" s="413">
        <f t="shared" si="399"/>
        <v>0</v>
      </c>
      <c r="BT186" s="420">
        <f t="shared" si="338"/>
        <v>0</v>
      </c>
      <c r="BU186" s="413">
        <f t="shared" si="339"/>
        <v>0</v>
      </c>
      <c r="BV186" s="420">
        <f t="shared" si="340"/>
        <v>0</v>
      </c>
      <c r="BW186" s="409">
        <f t="shared" si="341"/>
        <v>0</v>
      </c>
      <c r="BX186" s="420">
        <f t="shared" si="342"/>
        <v>0</v>
      </c>
      <c r="BY186" s="413">
        <f t="shared" si="343"/>
        <v>0</v>
      </c>
      <c r="BZ186" s="32" t="str">
        <f t="shared" si="374"/>
        <v/>
      </c>
      <c r="CA186">
        <f t="shared" si="344"/>
        <v>0</v>
      </c>
      <c r="CB186" s="32">
        <f t="shared" si="375"/>
        <v>0</v>
      </c>
      <c r="CC186">
        <f t="shared" si="400"/>
        <v>0</v>
      </c>
      <c r="CD186">
        <f t="shared" si="401"/>
        <v>0</v>
      </c>
      <c r="CE186">
        <f t="shared" si="402"/>
        <v>0</v>
      </c>
      <c r="CF186" s="29">
        <f t="shared" si="403"/>
        <v>0</v>
      </c>
      <c r="CG186" s="29">
        <f t="shared" si="404"/>
        <v>0</v>
      </c>
      <c r="CH186" s="29">
        <f t="shared" si="345"/>
        <v>0</v>
      </c>
      <c r="CI186" s="29">
        <f t="shared" si="405"/>
        <v>0</v>
      </c>
      <c r="CJ186" s="29">
        <f t="shared" si="406"/>
        <v>0</v>
      </c>
      <c r="CK186" s="458">
        <f t="shared" si="407"/>
        <v>0</v>
      </c>
      <c r="CL186" s="29">
        <f t="shared" si="346"/>
        <v>0</v>
      </c>
      <c r="CM186" s="29">
        <f t="shared" si="408"/>
        <v>0</v>
      </c>
      <c r="CN186" s="458">
        <f t="shared" si="409"/>
        <v>0</v>
      </c>
      <c r="CO186" s="29">
        <f t="shared" si="347"/>
        <v>0</v>
      </c>
      <c r="CP186" s="29">
        <f t="shared" si="410"/>
        <v>0</v>
      </c>
      <c r="CQ186" s="458">
        <f t="shared" si="411"/>
        <v>0</v>
      </c>
      <c r="CR186" s="29">
        <f t="shared" si="348"/>
        <v>0</v>
      </c>
      <c r="CS186" s="29">
        <f t="shared" si="349"/>
        <v>0</v>
      </c>
      <c r="CT186" s="29">
        <f t="shared" si="350"/>
        <v>0</v>
      </c>
      <c r="CU186" s="29">
        <f t="shared" si="351"/>
        <v>0</v>
      </c>
      <c r="CV186" s="458">
        <f t="shared" si="352"/>
        <v>0</v>
      </c>
      <c r="CW186" s="29">
        <f t="shared" si="353"/>
        <v>0</v>
      </c>
      <c r="CX186" s="29">
        <f t="shared" si="354"/>
        <v>0</v>
      </c>
      <c r="CY186" s="458">
        <f t="shared" si="355"/>
        <v>0</v>
      </c>
      <c r="CZ186" s="29">
        <f t="shared" si="356"/>
        <v>0</v>
      </c>
      <c r="DA186" s="29">
        <f t="shared" si="357"/>
        <v>0</v>
      </c>
      <c r="DB186" s="458">
        <f t="shared" si="358"/>
        <v>0</v>
      </c>
      <c r="DC186" s="29">
        <f t="shared" si="359"/>
        <v>0</v>
      </c>
    </row>
    <row r="187" spans="1:107">
      <c r="A187">
        <f t="shared" si="325"/>
        <v>184</v>
      </c>
      <c r="B187" s="33">
        <f t="shared" si="420"/>
        <v>0</v>
      </c>
      <c r="C187" s="357"/>
      <c r="D187" s="40"/>
      <c r="E187" s="48"/>
      <c r="F187" s="1"/>
      <c r="G187" s="209"/>
      <c r="H187" s="185"/>
      <c r="I187" s="185"/>
      <c r="J187" s="307"/>
      <c r="K187" s="185"/>
      <c r="L187" s="185"/>
      <c r="M187" s="202"/>
      <c r="N187" s="185"/>
      <c r="O187" s="185"/>
      <c r="P187" s="359"/>
      <c r="Q187" s="343">
        <f t="shared" si="364"/>
        <v>0</v>
      </c>
      <c r="R187" s="333">
        <f t="shared" si="365"/>
        <v>0</v>
      </c>
      <c r="S187" s="344">
        <f t="shared" si="366"/>
        <v>0</v>
      </c>
      <c r="T187" s="348">
        <f t="shared" si="414"/>
        <v>0</v>
      </c>
      <c r="U187" s="334">
        <f t="shared" si="415"/>
        <v>0</v>
      </c>
      <c r="V187" s="333">
        <f t="shared" si="416"/>
        <v>0</v>
      </c>
      <c r="W187" s="334">
        <f t="shared" si="417"/>
        <v>0</v>
      </c>
      <c r="X187" s="333">
        <f t="shared" si="418"/>
        <v>0</v>
      </c>
      <c r="Y187" s="403">
        <f t="shared" si="419"/>
        <v>0</v>
      </c>
      <c r="Z187" s="451">
        <f>IFERROR(VLOOKUP(C187,list!B$2:C$100,2,),)</f>
        <v>0</v>
      </c>
      <c r="AA187" s="451">
        <f>IFERROR(VLOOKUP(F187,list!G$1:H$60,2,),)</f>
        <v>0</v>
      </c>
      <c r="AB187" s="452">
        <f t="shared" si="326"/>
        <v>0</v>
      </c>
      <c r="AC187" s="453">
        <f t="shared" si="327"/>
        <v>0</v>
      </c>
      <c r="AD187" s="451">
        <f>IFERROR(VLOOKUP(AC187,list!I$2:J$12,2,),)</f>
        <v>0</v>
      </c>
      <c r="AE187" s="452">
        <f t="shared" si="328"/>
        <v>0</v>
      </c>
      <c r="AF187" s="451">
        <f t="shared" si="376"/>
        <v>0</v>
      </c>
      <c r="AG187" s="451">
        <f>IF(COUNTIF($C$4:C187,C187)&gt;1,0,1)</f>
        <v>1</v>
      </c>
      <c r="AH187" s="454">
        <f t="shared" si="360"/>
        <v>0</v>
      </c>
      <c r="AI187" s="451" t="str">
        <f t="shared" si="377"/>
        <v/>
      </c>
      <c r="AJ187" s="455" t="str">
        <f>IFERROR(VLOOKUP(AI187,list!A$1:B$100,2,),"")</f>
        <v/>
      </c>
      <c r="AK187" s="451">
        <f>IF(COUNTIF($AE$4:$AE187,$AE187)&gt;1,0,1)</f>
        <v>0</v>
      </c>
      <c r="AL187" s="451">
        <f t="shared" si="329"/>
        <v>0</v>
      </c>
      <c r="AM187" s="451" t="str">
        <f t="shared" si="378"/>
        <v/>
      </c>
      <c r="AN187" s="417">
        <f t="shared" si="412"/>
        <v>0</v>
      </c>
      <c r="AO187" s="420">
        <f t="shared" si="379"/>
        <v>0</v>
      </c>
      <c r="AP187" s="420">
        <f t="shared" si="380"/>
        <v>0</v>
      </c>
      <c r="AQ187" s="420">
        <f t="shared" si="381"/>
        <v>0</v>
      </c>
      <c r="AR187" s="420">
        <f t="shared" si="382"/>
        <v>0</v>
      </c>
      <c r="AS187" s="409">
        <f t="shared" si="383"/>
        <v>0</v>
      </c>
      <c r="AT187" s="422">
        <f t="shared" si="384"/>
        <v>0</v>
      </c>
      <c r="AU187" s="422">
        <f t="shared" si="385"/>
        <v>0</v>
      </c>
      <c r="AV187" s="409">
        <f t="shared" si="386"/>
        <v>0</v>
      </c>
      <c r="AW187" s="422">
        <f t="shared" si="387"/>
        <v>0</v>
      </c>
      <c r="AX187" s="422">
        <f t="shared" si="388"/>
        <v>0</v>
      </c>
      <c r="AY187" s="409">
        <f t="shared" si="389"/>
        <v>0</v>
      </c>
      <c r="AZ187" s="422">
        <f t="shared" si="331"/>
        <v>0</v>
      </c>
      <c r="BA187" s="422">
        <f t="shared" si="332"/>
        <v>0</v>
      </c>
      <c r="BB187" s="420">
        <f t="shared" si="361"/>
        <v>0</v>
      </c>
      <c r="BC187" s="413">
        <f t="shared" si="333"/>
        <v>0</v>
      </c>
      <c r="BD187" s="420">
        <f t="shared" si="362"/>
        <v>0</v>
      </c>
      <c r="BE187" s="409">
        <f t="shared" si="334"/>
        <v>0</v>
      </c>
      <c r="BF187" s="420">
        <f t="shared" si="363"/>
        <v>0</v>
      </c>
      <c r="BG187" s="409">
        <f t="shared" si="335"/>
        <v>0</v>
      </c>
      <c r="BH187" s="425" t="str">
        <f t="shared" si="390"/>
        <v/>
      </c>
      <c r="BI187" s="420">
        <f t="shared" si="413"/>
        <v>0</v>
      </c>
      <c r="BJ187" s="420">
        <f t="shared" si="337"/>
        <v>0</v>
      </c>
      <c r="BK187" s="420">
        <f t="shared" si="391"/>
        <v>0</v>
      </c>
      <c r="BL187" s="420">
        <f t="shared" si="392"/>
        <v>0</v>
      </c>
      <c r="BM187" s="413">
        <f t="shared" si="393"/>
        <v>0</v>
      </c>
      <c r="BN187" s="420">
        <f t="shared" si="394"/>
        <v>0</v>
      </c>
      <c r="BO187" s="420">
        <f t="shared" si="395"/>
        <v>0</v>
      </c>
      <c r="BP187" s="413">
        <f t="shared" si="396"/>
        <v>0</v>
      </c>
      <c r="BQ187" s="422">
        <f t="shared" si="397"/>
        <v>0</v>
      </c>
      <c r="BR187" s="422">
        <f t="shared" si="398"/>
        <v>0</v>
      </c>
      <c r="BS187" s="413">
        <f t="shared" si="399"/>
        <v>0</v>
      </c>
      <c r="BT187" s="420">
        <f t="shared" si="338"/>
        <v>0</v>
      </c>
      <c r="BU187" s="413">
        <f t="shared" si="339"/>
        <v>0</v>
      </c>
      <c r="BV187" s="420">
        <f t="shared" si="340"/>
        <v>0</v>
      </c>
      <c r="BW187" s="409">
        <f t="shared" si="341"/>
        <v>0</v>
      </c>
      <c r="BX187" s="420">
        <f t="shared" si="342"/>
        <v>0</v>
      </c>
      <c r="BY187" s="413">
        <f t="shared" si="343"/>
        <v>0</v>
      </c>
      <c r="BZ187" s="32" t="str">
        <f t="shared" si="374"/>
        <v/>
      </c>
      <c r="CA187">
        <f t="shared" si="344"/>
        <v>0</v>
      </c>
      <c r="CB187" s="32">
        <f t="shared" si="375"/>
        <v>0</v>
      </c>
      <c r="CC187">
        <f t="shared" si="400"/>
        <v>0</v>
      </c>
      <c r="CD187">
        <f t="shared" si="401"/>
        <v>0</v>
      </c>
      <c r="CE187">
        <f t="shared" si="402"/>
        <v>0</v>
      </c>
      <c r="CF187" s="29">
        <f t="shared" si="403"/>
        <v>0</v>
      </c>
      <c r="CG187" s="29">
        <f t="shared" si="404"/>
        <v>0</v>
      </c>
      <c r="CH187" s="29">
        <f t="shared" si="345"/>
        <v>0</v>
      </c>
      <c r="CI187" s="29">
        <f t="shared" si="405"/>
        <v>0</v>
      </c>
      <c r="CJ187" s="29">
        <f t="shared" si="406"/>
        <v>0</v>
      </c>
      <c r="CK187" s="458">
        <f t="shared" si="407"/>
        <v>0</v>
      </c>
      <c r="CL187" s="29">
        <f t="shared" si="346"/>
        <v>0</v>
      </c>
      <c r="CM187" s="29">
        <f t="shared" si="408"/>
        <v>0</v>
      </c>
      <c r="CN187" s="458">
        <f t="shared" si="409"/>
        <v>0</v>
      </c>
      <c r="CO187" s="29">
        <f t="shared" si="347"/>
        <v>0</v>
      </c>
      <c r="CP187" s="29">
        <f t="shared" si="410"/>
        <v>0</v>
      </c>
      <c r="CQ187" s="458">
        <f t="shared" si="411"/>
        <v>0</v>
      </c>
      <c r="CR187" s="29">
        <f t="shared" si="348"/>
        <v>0</v>
      </c>
      <c r="CS187" s="29">
        <f t="shared" si="349"/>
        <v>0</v>
      </c>
      <c r="CT187" s="29">
        <f t="shared" si="350"/>
        <v>0</v>
      </c>
      <c r="CU187" s="29">
        <f t="shared" si="351"/>
        <v>0</v>
      </c>
      <c r="CV187" s="458">
        <f t="shared" si="352"/>
        <v>0</v>
      </c>
      <c r="CW187" s="29">
        <f t="shared" si="353"/>
        <v>0</v>
      </c>
      <c r="CX187" s="29">
        <f t="shared" si="354"/>
        <v>0</v>
      </c>
      <c r="CY187" s="458">
        <f t="shared" si="355"/>
        <v>0</v>
      </c>
      <c r="CZ187" s="29">
        <f t="shared" si="356"/>
        <v>0</v>
      </c>
      <c r="DA187" s="29">
        <f t="shared" si="357"/>
        <v>0</v>
      </c>
      <c r="DB187" s="458">
        <f t="shared" si="358"/>
        <v>0</v>
      </c>
      <c r="DC187" s="29">
        <f t="shared" si="359"/>
        <v>0</v>
      </c>
    </row>
    <row r="188" spans="1:107">
      <c r="A188">
        <f t="shared" si="325"/>
        <v>185</v>
      </c>
      <c r="B188" s="33">
        <f t="shared" si="420"/>
        <v>0</v>
      </c>
      <c r="C188" s="357"/>
      <c r="D188" s="40"/>
      <c r="E188" s="48"/>
      <c r="F188" s="1"/>
      <c r="G188" s="209"/>
      <c r="H188" s="185"/>
      <c r="I188" s="185"/>
      <c r="J188" s="307"/>
      <c r="K188" s="185"/>
      <c r="L188" s="185"/>
      <c r="M188" s="202"/>
      <c r="N188" s="185"/>
      <c r="O188" s="185"/>
      <c r="P188" s="359"/>
      <c r="Q188" s="343">
        <f t="shared" si="364"/>
        <v>0</v>
      </c>
      <c r="R188" s="333">
        <f t="shared" si="365"/>
        <v>0</v>
      </c>
      <c r="S188" s="344">
        <f t="shared" si="366"/>
        <v>0</v>
      </c>
      <c r="T188" s="348">
        <f t="shared" si="414"/>
        <v>0</v>
      </c>
      <c r="U188" s="334">
        <f t="shared" si="415"/>
        <v>0</v>
      </c>
      <c r="V188" s="333">
        <f t="shared" si="416"/>
        <v>0</v>
      </c>
      <c r="W188" s="334">
        <f t="shared" si="417"/>
        <v>0</v>
      </c>
      <c r="X188" s="333">
        <f t="shared" si="418"/>
        <v>0</v>
      </c>
      <c r="Y188" s="403">
        <f t="shared" si="419"/>
        <v>0</v>
      </c>
      <c r="Z188" s="451">
        <f>IFERROR(VLOOKUP(C188,list!B$2:C$100,2,),)</f>
        <v>0</v>
      </c>
      <c r="AA188" s="451">
        <f>IFERROR(VLOOKUP(F188,list!G$1:H$60,2,),)</f>
        <v>0</v>
      </c>
      <c r="AB188" s="452">
        <f t="shared" si="326"/>
        <v>0</v>
      </c>
      <c r="AC188" s="453">
        <f t="shared" si="327"/>
        <v>0</v>
      </c>
      <c r="AD188" s="451">
        <f>IFERROR(VLOOKUP(AC188,list!I$2:J$12,2,),)</f>
        <v>0</v>
      </c>
      <c r="AE188" s="452">
        <f t="shared" si="328"/>
        <v>0</v>
      </c>
      <c r="AF188" s="451">
        <f t="shared" si="376"/>
        <v>0</v>
      </c>
      <c r="AG188" s="451">
        <f>IF(COUNTIF($C$4:C188,C188)&gt;1,0,1)</f>
        <v>1</v>
      </c>
      <c r="AH188" s="454">
        <f t="shared" si="360"/>
        <v>0</v>
      </c>
      <c r="AI188" s="451" t="str">
        <f t="shared" si="377"/>
        <v/>
      </c>
      <c r="AJ188" s="455" t="str">
        <f>IFERROR(VLOOKUP(AI188,list!A$1:B$100,2,),"")</f>
        <v/>
      </c>
      <c r="AK188" s="451">
        <f>IF(COUNTIF($AE$4:$AE188,$AE188)&gt;1,0,1)</f>
        <v>0</v>
      </c>
      <c r="AL188" s="451">
        <f t="shared" si="329"/>
        <v>0</v>
      </c>
      <c r="AM188" s="451" t="str">
        <f t="shared" si="378"/>
        <v/>
      </c>
      <c r="AN188" s="417">
        <f t="shared" si="412"/>
        <v>0</v>
      </c>
      <c r="AO188" s="420">
        <f t="shared" si="379"/>
        <v>0</v>
      </c>
      <c r="AP188" s="420">
        <f t="shared" si="380"/>
        <v>0</v>
      </c>
      <c r="AQ188" s="420">
        <f t="shared" si="381"/>
        <v>0</v>
      </c>
      <c r="AR188" s="420">
        <f t="shared" si="382"/>
        <v>0</v>
      </c>
      <c r="AS188" s="409">
        <f t="shared" si="383"/>
        <v>0</v>
      </c>
      <c r="AT188" s="422">
        <f t="shared" si="384"/>
        <v>0</v>
      </c>
      <c r="AU188" s="422">
        <f t="shared" si="385"/>
        <v>0</v>
      </c>
      <c r="AV188" s="409">
        <f t="shared" si="386"/>
        <v>0</v>
      </c>
      <c r="AW188" s="422">
        <f t="shared" si="387"/>
        <v>0</v>
      </c>
      <c r="AX188" s="422">
        <f t="shared" si="388"/>
        <v>0</v>
      </c>
      <c r="AY188" s="409">
        <f t="shared" si="389"/>
        <v>0</v>
      </c>
      <c r="AZ188" s="422">
        <f t="shared" si="331"/>
        <v>0</v>
      </c>
      <c r="BA188" s="422">
        <f t="shared" si="332"/>
        <v>0</v>
      </c>
      <c r="BB188" s="420">
        <f t="shared" si="361"/>
        <v>0</v>
      </c>
      <c r="BC188" s="413">
        <f t="shared" si="333"/>
        <v>0</v>
      </c>
      <c r="BD188" s="420">
        <f t="shared" si="362"/>
        <v>0</v>
      </c>
      <c r="BE188" s="409">
        <f t="shared" si="334"/>
        <v>0</v>
      </c>
      <c r="BF188" s="420">
        <f t="shared" si="363"/>
        <v>0</v>
      </c>
      <c r="BG188" s="409">
        <f t="shared" si="335"/>
        <v>0</v>
      </c>
      <c r="BH188" s="425" t="str">
        <f t="shared" si="390"/>
        <v/>
      </c>
      <c r="BI188" s="420">
        <f t="shared" si="413"/>
        <v>0</v>
      </c>
      <c r="BJ188" s="420">
        <f t="shared" si="337"/>
        <v>0</v>
      </c>
      <c r="BK188" s="420">
        <f t="shared" si="391"/>
        <v>0</v>
      </c>
      <c r="BL188" s="420">
        <f t="shared" si="392"/>
        <v>0</v>
      </c>
      <c r="BM188" s="413">
        <f t="shared" si="393"/>
        <v>0</v>
      </c>
      <c r="BN188" s="420">
        <f t="shared" si="394"/>
        <v>0</v>
      </c>
      <c r="BO188" s="420">
        <f t="shared" si="395"/>
        <v>0</v>
      </c>
      <c r="BP188" s="413">
        <f t="shared" si="396"/>
        <v>0</v>
      </c>
      <c r="BQ188" s="422">
        <f t="shared" si="397"/>
        <v>0</v>
      </c>
      <c r="BR188" s="422">
        <f t="shared" si="398"/>
        <v>0</v>
      </c>
      <c r="BS188" s="413">
        <f t="shared" si="399"/>
        <v>0</v>
      </c>
      <c r="BT188" s="420">
        <f t="shared" si="338"/>
        <v>0</v>
      </c>
      <c r="BU188" s="413">
        <f t="shared" si="339"/>
        <v>0</v>
      </c>
      <c r="BV188" s="420">
        <f t="shared" si="340"/>
        <v>0</v>
      </c>
      <c r="BW188" s="409">
        <f t="shared" si="341"/>
        <v>0</v>
      </c>
      <c r="BX188" s="420">
        <f t="shared" si="342"/>
        <v>0</v>
      </c>
      <c r="BY188" s="413">
        <f t="shared" si="343"/>
        <v>0</v>
      </c>
      <c r="BZ188" s="32" t="str">
        <f t="shared" si="374"/>
        <v/>
      </c>
      <c r="CA188">
        <f t="shared" si="344"/>
        <v>0</v>
      </c>
      <c r="CB188" s="32">
        <f t="shared" si="375"/>
        <v>0</v>
      </c>
      <c r="CC188">
        <f t="shared" si="400"/>
        <v>0</v>
      </c>
      <c r="CD188">
        <f t="shared" si="401"/>
        <v>0</v>
      </c>
      <c r="CE188">
        <f t="shared" si="402"/>
        <v>0</v>
      </c>
      <c r="CF188" s="29">
        <f t="shared" si="403"/>
        <v>0</v>
      </c>
      <c r="CG188" s="29">
        <f t="shared" si="404"/>
        <v>0</v>
      </c>
      <c r="CH188" s="29">
        <f t="shared" si="345"/>
        <v>0</v>
      </c>
      <c r="CI188" s="29">
        <f t="shared" si="405"/>
        <v>0</v>
      </c>
      <c r="CJ188" s="29">
        <f t="shared" si="406"/>
        <v>0</v>
      </c>
      <c r="CK188" s="458">
        <f t="shared" si="407"/>
        <v>0</v>
      </c>
      <c r="CL188" s="29">
        <f t="shared" si="346"/>
        <v>0</v>
      </c>
      <c r="CM188" s="29">
        <f t="shared" si="408"/>
        <v>0</v>
      </c>
      <c r="CN188" s="458">
        <f t="shared" si="409"/>
        <v>0</v>
      </c>
      <c r="CO188" s="29">
        <f t="shared" si="347"/>
        <v>0</v>
      </c>
      <c r="CP188" s="29">
        <f t="shared" si="410"/>
        <v>0</v>
      </c>
      <c r="CQ188" s="458">
        <f t="shared" si="411"/>
        <v>0</v>
      </c>
      <c r="CR188" s="29">
        <f t="shared" si="348"/>
        <v>0</v>
      </c>
      <c r="CS188" s="29">
        <f t="shared" si="349"/>
        <v>0</v>
      </c>
      <c r="CT188" s="29">
        <f t="shared" si="350"/>
        <v>0</v>
      </c>
      <c r="CU188" s="29">
        <f t="shared" si="351"/>
        <v>0</v>
      </c>
      <c r="CV188" s="458">
        <f t="shared" si="352"/>
        <v>0</v>
      </c>
      <c r="CW188" s="29">
        <f t="shared" si="353"/>
        <v>0</v>
      </c>
      <c r="CX188" s="29">
        <f t="shared" si="354"/>
        <v>0</v>
      </c>
      <c r="CY188" s="458">
        <f t="shared" si="355"/>
        <v>0</v>
      </c>
      <c r="CZ188" s="29">
        <f t="shared" si="356"/>
        <v>0</v>
      </c>
      <c r="DA188" s="29">
        <f t="shared" si="357"/>
        <v>0</v>
      </c>
      <c r="DB188" s="458">
        <f t="shared" si="358"/>
        <v>0</v>
      </c>
      <c r="DC188" s="29">
        <f t="shared" si="359"/>
        <v>0</v>
      </c>
    </row>
    <row r="189" spans="1:107">
      <c r="A189">
        <f t="shared" si="325"/>
        <v>186</v>
      </c>
      <c r="B189" s="33">
        <f t="shared" si="420"/>
        <v>0</v>
      </c>
      <c r="C189" s="357"/>
      <c r="D189" s="40"/>
      <c r="E189" s="48"/>
      <c r="F189" s="1"/>
      <c r="G189" s="209"/>
      <c r="H189" s="185"/>
      <c r="I189" s="185"/>
      <c r="J189" s="307"/>
      <c r="K189" s="185"/>
      <c r="L189" s="185"/>
      <c r="M189" s="202"/>
      <c r="N189" s="185"/>
      <c r="O189" s="185"/>
      <c r="P189" s="359"/>
      <c r="Q189" s="343">
        <f t="shared" si="364"/>
        <v>0</v>
      </c>
      <c r="R189" s="333">
        <f t="shared" si="365"/>
        <v>0</v>
      </c>
      <c r="S189" s="344">
        <f t="shared" si="366"/>
        <v>0</v>
      </c>
      <c r="T189" s="348">
        <f t="shared" si="414"/>
        <v>0</v>
      </c>
      <c r="U189" s="334">
        <f t="shared" si="415"/>
        <v>0</v>
      </c>
      <c r="V189" s="333">
        <f t="shared" si="416"/>
        <v>0</v>
      </c>
      <c r="W189" s="334">
        <f t="shared" si="417"/>
        <v>0</v>
      </c>
      <c r="X189" s="333">
        <f t="shared" si="418"/>
        <v>0</v>
      </c>
      <c r="Y189" s="403">
        <f t="shared" si="419"/>
        <v>0</v>
      </c>
      <c r="Z189" s="451">
        <f>IFERROR(VLOOKUP(C189,list!B$2:C$100,2,),)</f>
        <v>0</v>
      </c>
      <c r="AA189" s="451">
        <f>IFERROR(VLOOKUP(F189,list!G$1:H$60,2,),)</f>
        <v>0</v>
      </c>
      <c r="AB189" s="452">
        <f t="shared" si="326"/>
        <v>0</v>
      </c>
      <c r="AC189" s="453">
        <f t="shared" si="327"/>
        <v>0</v>
      </c>
      <c r="AD189" s="451">
        <f>IFERROR(VLOOKUP(AC189,list!I$2:J$12,2,),)</f>
        <v>0</v>
      </c>
      <c r="AE189" s="452">
        <f t="shared" si="328"/>
        <v>0</v>
      </c>
      <c r="AF189" s="451">
        <f t="shared" si="376"/>
        <v>0</v>
      </c>
      <c r="AG189" s="451">
        <f>IF(COUNTIF($C$4:C189,C189)&gt;1,0,1)</f>
        <v>1</v>
      </c>
      <c r="AH189" s="454">
        <f t="shared" si="360"/>
        <v>0</v>
      </c>
      <c r="AI189" s="451" t="str">
        <f t="shared" si="377"/>
        <v/>
      </c>
      <c r="AJ189" s="455" t="str">
        <f>IFERROR(VLOOKUP(AI189,list!A$1:B$100,2,),"")</f>
        <v/>
      </c>
      <c r="AK189" s="451">
        <f>IF(COUNTIF($AE$4:$AE189,$AE189)&gt;1,0,1)</f>
        <v>0</v>
      </c>
      <c r="AL189" s="451">
        <f t="shared" si="329"/>
        <v>0</v>
      </c>
      <c r="AM189" s="451" t="str">
        <f t="shared" si="378"/>
        <v/>
      </c>
      <c r="AN189" s="417">
        <f t="shared" si="412"/>
        <v>0</v>
      </c>
      <c r="AO189" s="420">
        <f t="shared" si="379"/>
        <v>0</v>
      </c>
      <c r="AP189" s="420">
        <f t="shared" si="380"/>
        <v>0</v>
      </c>
      <c r="AQ189" s="420">
        <f t="shared" si="381"/>
        <v>0</v>
      </c>
      <c r="AR189" s="420">
        <f t="shared" si="382"/>
        <v>0</v>
      </c>
      <c r="AS189" s="409">
        <f t="shared" si="383"/>
        <v>0</v>
      </c>
      <c r="AT189" s="422">
        <f t="shared" si="384"/>
        <v>0</v>
      </c>
      <c r="AU189" s="422">
        <f t="shared" si="385"/>
        <v>0</v>
      </c>
      <c r="AV189" s="409">
        <f t="shared" si="386"/>
        <v>0</v>
      </c>
      <c r="AW189" s="422">
        <f t="shared" si="387"/>
        <v>0</v>
      </c>
      <c r="AX189" s="422">
        <f t="shared" si="388"/>
        <v>0</v>
      </c>
      <c r="AY189" s="409">
        <f t="shared" si="389"/>
        <v>0</v>
      </c>
      <c r="AZ189" s="422">
        <f t="shared" si="331"/>
        <v>0</v>
      </c>
      <c r="BA189" s="422">
        <f t="shared" si="332"/>
        <v>0</v>
      </c>
      <c r="BB189" s="420">
        <f t="shared" si="361"/>
        <v>0</v>
      </c>
      <c r="BC189" s="413">
        <f t="shared" si="333"/>
        <v>0</v>
      </c>
      <c r="BD189" s="420">
        <f t="shared" si="362"/>
        <v>0</v>
      </c>
      <c r="BE189" s="409">
        <f t="shared" si="334"/>
        <v>0</v>
      </c>
      <c r="BF189" s="420">
        <f t="shared" si="363"/>
        <v>0</v>
      </c>
      <c r="BG189" s="409">
        <f t="shared" si="335"/>
        <v>0</v>
      </c>
      <c r="BH189" s="425" t="str">
        <f t="shared" si="390"/>
        <v/>
      </c>
      <c r="BI189" s="420">
        <f t="shared" si="413"/>
        <v>0</v>
      </c>
      <c r="BJ189" s="420">
        <f t="shared" si="337"/>
        <v>0</v>
      </c>
      <c r="BK189" s="420">
        <f t="shared" si="391"/>
        <v>0</v>
      </c>
      <c r="BL189" s="420">
        <f t="shared" si="392"/>
        <v>0</v>
      </c>
      <c r="BM189" s="413">
        <f t="shared" si="393"/>
        <v>0</v>
      </c>
      <c r="BN189" s="420">
        <f t="shared" si="394"/>
        <v>0</v>
      </c>
      <c r="BO189" s="420">
        <f t="shared" si="395"/>
        <v>0</v>
      </c>
      <c r="BP189" s="413">
        <f t="shared" si="396"/>
        <v>0</v>
      </c>
      <c r="BQ189" s="422">
        <f t="shared" si="397"/>
        <v>0</v>
      </c>
      <c r="BR189" s="422">
        <f t="shared" si="398"/>
        <v>0</v>
      </c>
      <c r="BS189" s="413">
        <f t="shared" si="399"/>
        <v>0</v>
      </c>
      <c r="BT189" s="420">
        <f t="shared" si="338"/>
        <v>0</v>
      </c>
      <c r="BU189" s="413">
        <f t="shared" si="339"/>
        <v>0</v>
      </c>
      <c r="BV189" s="420">
        <f t="shared" si="340"/>
        <v>0</v>
      </c>
      <c r="BW189" s="409">
        <f t="shared" si="341"/>
        <v>0</v>
      </c>
      <c r="BX189" s="420">
        <f t="shared" si="342"/>
        <v>0</v>
      </c>
      <c r="BY189" s="413">
        <f t="shared" si="343"/>
        <v>0</v>
      </c>
      <c r="BZ189" s="32" t="str">
        <f t="shared" si="374"/>
        <v/>
      </c>
      <c r="CA189">
        <f t="shared" si="344"/>
        <v>0</v>
      </c>
      <c r="CB189" s="32">
        <f t="shared" si="375"/>
        <v>0</v>
      </c>
      <c r="CC189">
        <f t="shared" si="400"/>
        <v>0</v>
      </c>
      <c r="CD189">
        <f t="shared" si="401"/>
        <v>0</v>
      </c>
      <c r="CE189">
        <f t="shared" si="402"/>
        <v>0</v>
      </c>
      <c r="CF189" s="29">
        <f t="shared" si="403"/>
        <v>0</v>
      </c>
      <c r="CG189" s="29">
        <f t="shared" si="404"/>
        <v>0</v>
      </c>
      <c r="CH189" s="29">
        <f t="shared" si="345"/>
        <v>0</v>
      </c>
      <c r="CI189" s="29">
        <f t="shared" si="405"/>
        <v>0</v>
      </c>
      <c r="CJ189" s="29">
        <f t="shared" si="406"/>
        <v>0</v>
      </c>
      <c r="CK189" s="458">
        <f t="shared" si="407"/>
        <v>0</v>
      </c>
      <c r="CL189" s="29">
        <f t="shared" si="346"/>
        <v>0</v>
      </c>
      <c r="CM189" s="29">
        <f t="shared" si="408"/>
        <v>0</v>
      </c>
      <c r="CN189" s="458">
        <f t="shared" si="409"/>
        <v>0</v>
      </c>
      <c r="CO189" s="29">
        <f t="shared" si="347"/>
        <v>0</v>
      </c>
      <c r="CP189" s="29">
        <f t="shared" si="410"/>
        <v>0</v>
      </c>
      <c r="CQ189" s="458">
        <f t="shared" si="411"/>
        <v>0</v>
      </c>
      <c r="CR189" s="29">
        <f t="shared" si="348"/>
        <v>0</v>
      </c>
      <c r="CS189" s="29">
        <f t="shared" si="349"/>
        <v>0</v>
      </c>
      <c r="CT189" s="29">
        <f t="shared" si="350"/>
        <v>0</v>
      </c>
      <c r="CU189" s="29">
        <f t="shared" si="351"/>
        <v>0</v>
      </c>
      <c r="CV189" s="458">
        <f t="shared" si="352"/>
        <v>0</v>
      </c>
      <c r="CW189" s="29">
        <f t="shared" si="353"/>
        <v>0</v>
      </c>
      <c r="CX189" s="29">
        <f t="shared" si="354"/>
        <v>0</v>
      </c>
      <c r="CY189" s="458">
        <f t="shared" si="355"/>
        <v>0</v>
      </c>
      <c r="CZ189" s="29">
        <f t="shared" si="356"/>
        <v>0</v>
      </c>
      <c r="DA189" s="29">
        <f t="shared" si="357"/>
        <v>0</v>
      </c>
      <c r="DB189" s="458">
        <f t="shared" si="358"/>
        <v>0</v>
      </c>
      <c r="DC189" s="29">
        <f t="shared" si="359"/>
        <v>0</v>
      </c>
    </row>
    <row r="190" spans="1:107">
      <c r="A190">
        <f t="shared" si="325"/>
        <v>187</v>
      </c>
      <c r="B190" s="33">
        <f t="shared" si="420"/>
        <v>0</v>
      </c>
      <c r="C190" s="357"/>
      <c r="D190" s="40"/>
      <c r="E190" s="48"/>
      <c r="F190" s="1"/>
      <c r="G190" s="209"/>
      <c r="H190" s="185"/>
      <c r="I190" s="185"/>
      <c r="J190" s="307"/>
      <c r="K190" s="185"/>
      <c r="L190" s="185"/>
      <c r="M190" s="202"/>
      <c r="N190" s="185"/>
      <c r="O190" s="185"/>
      <c r="P190" s="359"/>
      <c r="Q190" s="343">
        <f t="shared" si="364"/>
        <v>0</v>
      </c>
      <c r="R190" s="333">
        <f t="shared" si="365"/>
        <v>0</v>
      </c>
      <c r="S190" s="344">
        <f t="shared" si="366"/>
        <v>0</v>
      </c>
      <c r="T190" s="348">
        <f t="shared" si="414"/>
        <v>0</v>
      </c>
      <c r="U190" s="334">
        <f t="shared" si="415"/>
        <v>0</v>
      </c>
      <c r="V190" s="333">
        <f t="shared" si="416"/>
        <v>0</v>
      </c>
      <c r="W190" s="334">
        <f t="shared" si="417"/>
        <v>0</v>
      </c>
      <c r="X190" s="333">
        <f t="shared" si="418"/>
        <v>0</v>
      </c>
      <c r="Y190" s="403">
        <f t="shared" si="419"/>
        <v>0</v>
      </c>
      <c r="Z190" s="451">
        <f>IFERROR(VLOOKUP(C190,list!B$2:C$100,2,),)</f>
        <v>0</v>
      </c>
      <c r="AA190" s="451">
        <f>IFERROR(VLOOKUP(F190,list!G$1:H$60,2,),)</f>
        <v>0</v>
      </c>
      <c r="AB190" s="452">
        <f t="shared" si="326"/>
        <v>0</v>
      </c>
      <c r="AC190" s="453">
        <f t="shared" si="327"/>
        <v>0</v>
      </c>
      <c r="AD190" s="451">
        <f>IFERROR(VLOOKUP(AC190,list!I$2:J$12,2,),)</f>
        <v>0</v>
      </c>
      <c r="AE190" s="452">
        <f t="shared" si="328"/>
        <v>0</v>
      </c>
      <c r="AF190" s="451">
        <f t="shared" si="376"/>
        <v>0</v>
      </c>
      <c r="AG190" s="451">
        <f>IF(COUNTIF($C$4:C190,C190)&gt;1,0,1)</f>
        <v>1</v>
      </c>
      <c r="AH190" s="454">
        <f t="shared" si="360"/>
        <v>0</v>
      </c>
      <c r="AI190" s="451" t="str">
        <f t="shared" si="377"/>
        <v/>
      </c>
      <c r="AJ190" s="455" t="str">
        <f>IFERROR(VLOOKUP(AI190,list!A$1:B$100,2,),"")</f>
        <v/>
      </c>
      <c r="AK190" s="451">
        <f>IF(COUNTIF($AE$4:$AE190,$AE190)&gt;1,0,1)</f>
        <v>0</v>
      </c>
      <c r="AL190" s="451">
        <f t="shared" si="329"/>
        <v>0</v>
      </c>
      <c r="AM190" s="451" t="str">
        <f t="shared" si="378"/>
        <v/>
      </c>
      <c r="AN190" s="417">
        <f t="shared" si="412"/>
        <v>0</v>
      </c>
      <c r="AO190" s="420">
        <f t="shared" si="379"/>
        <v>0</v>
      </c>
      <c r="AP190" s="420">
        <f t="shared" si="380"/>
        <v>0</v>
      </c>
      <c r="AQ190" s="420">
        <f t="shared" si="381"/>
        <v>0</v>
      </c>
      <c r="AR190" s="420">
        <f t="shared" si="382"/>
        <v>0</v>
      </c>
      <c r="AS190" s="409">
        <f t="shared" si="383"/>
        <v>0</v>
      </c>
      <c r="AT190" s="422">
        <f t="shared" si="384"/>
        <v>0</v>
      </c>
      <c r="AU190" s="422">
        <f t="shared" si="385"/>
        <v>0</v>
      </c>
      <c r="AV190" s="409">
        <f t="shared" si="386"/>
        <v>0</v>
      </c>
      <c r="AW190" s="422">
        <f t="shared" si="387"/>
        <v>0</v>
      </c>
      <c r="AX190" s="422">
        <f t="shared" si="388"/>
        <v>0</v>
      </c>
      <c r="AY190" s="409">
        <f t="shared" si="389"/>
        <v>0</v>
      </c>
      <c r="AZ190" s="422">
        <f t="shared" si="331"/>
        <v>0</v>
      </c>
      <c r="BA190" s="422">
        <f t="shared" si="332"/>
        <v>0</v>
      </c>
      <c r="BB190" s="420">
        <f t="shared" si="361"/>
        <v>0</v>
      </c>
      <c r="BC190" s="413">
        <f t="shared" si="333"/>
        <v>0</v>
      </c>
      <c r="BD190" s="420">
        <f t="shared" si="362"/>
        <v>0</v>
      </c>
      <c r="BE190" s="409">
        <f t="shared" si="334"/>
        <v>0</v>
      </c>
      <c r="BF190" s="420">
        <f t="shared" si="363"/>
        <v>0</v>
      </c>
      <c r="BG190" s="409">
        <f t="shared" si="335"/>
        <v>0</v>
      </c>
      <c r="BH190" s="425" t="str">
        <f t="shared" si="390"/>
        <v/>
      </c>
      <c r="BI190" s="420">
        <f t="shared" si="413"/>
        <v>0</v>
      </c>
      <c r="BJ190" s="420">
        <f t="shared" si="337"/>
        <v>0</v>
      </c>
      <c r="BK190" s="420">
        <f t="shared" si="391"/>
        <v>0</v>
      </c>
      <c r="BL190" s="420">
        <f t="shared" si="392"/>
        <v>0</v>
      </c>
      <c r="BM190" s="413">
        <f t="shared" si="393"/>
        <v>0</v>
      </c>
      <c r="BN190" s="420">
        <f t="shared" si="394"/>
        <v>0</v>
      </c>
      <c r="BO190" s="420">
        <f t="shared" si="395"/>
        <v>0</v>
      </c>
      <c r="BP190" s="413">
        <f t="shared" si="396"/>
        <v>0</v>
      </c>
      <c r="BQ190" s="422">
        <f t="shared" si="397"/>
        <v>0</v>
      </c>
      <c r="BR190" s="422">
        <f t="shared" si="398"/>
        <v>0</v>
      </c>
      <c r="BS190" s="413">
        <f t="shared" si="399"/>
        <v>0</v>
      </c>
      <c r="BT190" s="420">
        <f t="shared" si="338"/>
        <v>0</v>
      </c>
      <c r="BU190" s="413">
        <f t="shared" si="339"/>
        <v>0</v>
      </c>
      <c r="BV190" s="420">
        <f t="shared" si="340"/>
        <v>0</v>
      </c>
      <c r="BW190" s="409">
        <f t="shared" si="341"/>
        <v>0</v>
      </c>
      <c r="BX190" s="420">
        <f t="shared" si="342"/>
        <v>0</v>
      </c>
      <c r="BY190" s="413">
        <f t="shared" si="343"/>
        <v>0</v>
      </c>
      <c r="BZ190" s="32" t="str">
        <f t="shared" si="374"/>
        <v/>
      </c>
      <c r="CA190">
        <f t="shared" si="344"/>
        <v>0</v>
      </c>
      <c r="CB190" s="32">
        <f t="shared" si="375"/>
        <v>0</v>
      </c>
      <c r="CC190">
        <f t="shared" si="400"/>
        <v>0</v>
      </c>
      <c r="CD190">
        <f t="shared" si="401"/>
        <v>0</v>
      </c>
      <c r="CE190">
        <f t="shared" si="402"/>
        <v>0</v>
      </c>
      <c r="CF190" s="29">
        <f t="shared" si="403"/>
        <v>0</v>
      </c>
      <c r="CG190" s="29">
        <f t="shared" si="404"/>
        <v>0</v>
      </c>
      <c r="CH190" s="29">
        <f t="shared" si="345"/>
        <v>0</v>
      </c>
      <c r="CI190" s="29">
        <f t="shared" si="405"/>
        <v>0</v>
      </c>
      <c r="CJ190" s="29">
        <f t="shared" si="406"/>
        <v>0</v>
      </c>
      <c r="CK190" s="458">
        <f t="shared" si="407"/>
        <v>0</v>
      </c>
      <c r="CL190" s="29">
        <f t="shared" si="346"/>
        <v>0</v>
      </c>
      <c r="CM190" s="29">
        <f t="shared" si="408"/>
        <v>0</v>
      </c>
      <c r="CN190" s="458">
        <f t="shared" si="409"/>
        <v>0</v>
      </c>
      <c r="CO190" s="29">
        <f t="shared" si="347"/>
        <v>0</v>
      </c>
      <c r="CP190" s="29">
        <f t="shared" si="410"/>
        <v>0</v>
      </c>
      <c r="CQ190" s="458">
        <f t="shared" si="411"/>
        <v>0</v>
      </c>
      <c r="CR190" s="29">
        <f t="shared" si="348"/>
        <v>0</v>
      </c>
      <c r="CS190" s="29">
        <f t="shared" si="349"/>
        <v>0</v>
      </c>
      <c r="CT190" s="29">
        <f t="shared" si="350"/>
        <v>0</v>
      </c>
      <c r="CU190" s="29">
        <f t="shared" si="351"/>
        <v>0</v>
      </c>
      <c r="CV190" s="458">
        <f t="shared" si="352"/>
        <v>0</v>
      </c>
      <c r="CW190" s="29">
        <f t="shared" si="353"/>
        <v>0</v>
      </c>
      <c r="CX190" s="29">
        <f t="shared" si="354"/>
        <v>0</v>
      </c>
      <c r="CY190" s="458">
        <f t="shared" si="355"/>
        <v>0</v>
      </c>
      <c r="CZ190" s="29">
        <f t="shared" si="356"/>
        <v>0</v>
      </c>
      <c r="DA190" s="29">
        <f t="shared" si="357"/>
        <v>0</v>
      </c>
      <c r="DB190" s="458">
        <f t="shared" si="358"/>
        <v>0</v>
      </c>
      <c r="DC190" s="29">
        <f t="shared" si="359"/>
        <v>0</v>
      </c>
    </row>
    <row r="191" spans="1:107">
      <c r="A191">
        <f t="shared" si="325"/>
        <v>188</v>
      </c>
      <c r="B191" s="33">
        <f t="shared" si="420"/>
        <v>0</v>
      </c>
      <c r="C191" s="357"/>
      <c r="D191" s="40"/>
      <c r="E191" s="48"/>
      <c r="F191" s="1"/>
      <c r="G191" s="209"/>
      <c r="H191" s="185"/>
      <c r="I191" s="185"/>
      <c r="J191" s="307"/>
      <c r="K191" s="185"/>
      <c r="L191" s="185"/>
      <c r="M191" s="202"/>
      <c r="N191" s="185"/>
      <c r="O191" s="185"/>
      <c r="P191" s="359"/>
      <c r="Q191" s="343">
        <f t="shared" si="364"/>
        <v>0</v>
      </c>
      <c r="R191" s="333">
        <f t="shared" si="365"/>
        <v>0</v>
      </c>
      <c r="S191" s="344">
        <f t="shared" si="366"/>
        <v>0</v>
      </c>
      <c r="T191" s="348">
        <f t="shared" si="414"/>
        <v>0</v>
      </c>
      <c r="U191" s="334">
        <f t="shared" si="415"/>
        <v>0</v>
      </c>
      <c r="V191" s="333">
        <f t="shared" si="416"/>
        <v>0</v>
      </c>
      <c r="W191" s="334">
        <f t="shared" si="417"/>
        <v>0</v>
      </c>
      <c r="X191" s="333">
        <f t="shared" si="418"/>
        <v>0</v>
      </c>
      <c r="Y191" s="403">
        <f t="shared" si="419"/>
        <v>0</v>
      </c>
      <c r="Z191" s="451">
        <f>IFERROR(VLOOKUP(C191,list!B$2:C$100,2,),)</f>
        <v>0</v>
      </c>
      <c r="AA191" s="451">
        <f>IFERROR(VLOOKUP(F191,list!G$1:H$60,2,),)</f>
        <v>0</v>
      </c>
      <c r="AB191" s="452">
        <f t="shared" si="326"/>
        <v>0</v>
      </c>
      <c r="AC191" s="453">
        <f t="shared" si="327"/>
        <v>0</v>
      </c>
      <c r="AD191" s="451">
        <f>IFERROR(VLOOKUP(AC191,list!I$2:J$12,2,),)</f>
        <v>0</v>
      </c>
      <c r="AE191" s="452">
        <f t="shared" si="328"/>
        <v>0</v>
      </c>
      <c r="AF191" s="451">
        <f t="shared" si="376"/>
        <v>0</v>
      </c>
      <c r="AG191" s="451">
        <f>IF(COUNTIF($C$4:C191,C191)&gt;1,0,1)</f>
        <v>1</v>
      </c>
      <c r="AH191" s="454">
        <f t="shared" si="360"/>
        <v>0</v>
      </c>
      <c r="AI191" s="451" t="str">
        <f t="shared" si="377"/>
        <v/>
      </c>
      <c r="AJ191" s="455" t="str">
        <f>IFERROR(VLOOKUP(AI191,list!A$1:B$100,2,),"")</f>
        <v/>
      </c>
      <c r="AK191" s="451">
        <f>IF(COUNTIF($AE$4:$AE191,$AE191)&gt;1,0,1)</f>
        <v>0</v>
      </c>
      <c r="AL191" s="451">
        <f t="shared" si="329"/>
        <v>0</v>
      </c>
      <c r="AM191" s="451" t="str">
        <f t="shared" si="378"/>
        <v/>
      </c>
      <c r="AN191" s="417">
        <f t="shared" si="412"/>
        <v>0</v>
      </c>
      <c r="AO191" s="420">
        <f t="shared" si="379"/>
        <v>0</v>
      </c>
      <c r="AP191" s="420">
        <f t="shared" si="380"/>
        <v>0</v>
      </c>
      <c r="AQ191" s="420">
        <f t="shared" si="381"/>
        <v>0</v>
      </c>
      <c r="AR191" s="420">
        <f t="shared" si="382"/>
        <v>0</v>
      </c>
      <c r="AS191" s="409">
        <f t="shared" si="383"/>
        <v>0</v>
      </c>
      <c r="AT191" s="422">
        <f t="shared" si="384"/>
        <v>0</v>
      </c>
      <c r="AU191" s="422">
        <f t="shared" si="385"/>
        <v>0</v>
      </c>
      <c r="AV191" s="409">
        <f t="shared" si="386"/>
        <v>0</v>
      </c>
      <c r="AW191" s="422">
        <f t="shared" si="387"/>
        <v>0</v>
      </c>
      <c r="AX191" s="422">
        <f t="shared" si="388"/>
        <v>0</v>
      </c>
      <c r="AY191" s="409">
        <f t="shared" si="389"/>
        <v>0</v>
      </c>
      <c r="AZ191" s="422">
        <f t="shared" si="331"/>
        <v>0</v>
      </c>
      <c r="BA191" s="422">
        <f t="shared" si="332"/>
        <v>0</v>
      </c>
      <c r="BB191" s="420">
        <f t="shared" si="361"/>
        <v>0</v>
      </c>
      <c r="BC191" s="413">
        <f t="shared" si="333"/>
        <v>0</v>
      </c>
      <c r="BD191" s="420">
        <f t="shared" si="362"/>
        <v>0</v>
      </c>
      <c r="BE191" s="409">
        <f t="shared" si="334"/>
        <v>0</v>
      </c>
      <c r="BF191" s="420">
        <f t="shared" si="363"/>
        <v>0</v>
      </c>
      <c r="BG191" s="409">
        <f t="shared" si="335"/>
        <v>0</v>
      </c>
      <c r="BH191" s="425" t="str">
        <f t="shared" si="390"/>
        <v/>
      </c>
      <c r="BI191" s="420">
        <f t="shared" si="413"/>
        <v>0</v>
      </c>
      <c r="BJ191" s="420">
        <f t="shared" si="337"/>
        <v>0</v>
      </c>
      <c r="BK191" s="420">
        <f t="shared" si="391"/>
        <v>0</v>
      </c>
      <c r="BL191" s="420">
        <f t="shared" si="392"/>
        <v>0</v>
      </c>
      <c r="BM191" s="413">
        <f t="shared" si="393"/>
        <v>0</v>
      </c>
      <c r="BN191" s="420">
        <f t="shared" si="394"/>
        <v>0</v>
      </c>
      <c r="BO191" s="420">
        <f t="shared" si="395"/>
        <v>0</v>
      </c>
      <c r="BP191" s="413">
        <f t="shared" si="396"/>
        <v>0</v>
      </c>
      <c r="BQ191" s="422">
        <f t="shared" si="397"/>
        <v>0</v>
      </c>
      <c r="BR191" s="422">
        <f t="shared" si="398"/>
        <v>0</v>
      </c>
      <c r="BS191" s="413">
        <f t="shared" si="399"/>
        <v>0</v>
      </c>
      <c r="BT191" s="420">
        <f t="shared" si="338"/>
        <v>0</v>
      </c>
      <c r="BU191" s="413">
        <f t="shared" si="339"/>
        <v>0</v>
      </c>
      <c r="BV191" s="420">
        <f t="shared" si="340"/>
        <v>0</v>
      </c>
      <c r="BW191" s="409">
        <f t="shared" si="341"/>
        <v>0</v>
      </c>
      <c r="BX191" s="420">
        <f t="shared" si="342"/>
        <v>0</v>
      </c>
      <c r="BY191" s="413">
        <f t="shared" si="343"/>
        <v>0</v>
      </c>
      <c r="BZ191" s="32" t="str">
        <f t="shared" si="374"/>
        <v/>
      </c>
      <c r="CA191">
        <f t="shared" si="344"/>
        <v>0</v>
      </c>
      <c r="CB191" s="32">
        <f t="shared" si="375"/>
        <v>0</v>
      </c>
      <c r="CC191">
        <f t="shared" si="400"/>
        <v>0</v>
      </c>
      <c r="CD191">
        <f t="shared" si="401"/>
        <v>0</v>
      </c>
      <c r="CE191">
        <f t="shared" si="402"/>
        <v>0</v>
      </c>
      <c r="CF191" s="29">
        <f t="shared" si="403"/>
        <v>0</v>
      </c>
      <c r="CG191" s="29">
        <f t="shared" si="404"/>
        <v>0</v>
      </c>
      <c r="CH191" s="29">
        <f t="shared" si="345"/>
        <v>0</v>
      </c>
      <c r="CI191" s="29">
        <f t="shared" si="405"/>
        <v>0</v>
      </c>
      <c r="CJ191" s="29">
        <f t="shared" si="406"/>
        <v>0</v>
      </c>
      <c r="CK191" s="458">
        <f t="shared" si="407"/>
        <v>0</v>
      </c>
      <c r="CL191" s="29">
        <f t="shared" si="346"/>
        <v>0</v>
      </c>
      <c r="CM191" s="29">
        <f t="shared" si="408"/>
        <v>0</v>
      </c>
      <c r="CN191" s="458">
        <f t="shared" si="409"/>
        <v>0</v>
      </c>
      <c r="CO191" s="29">
        <f t="shared" si="347"/>
        <v>0</v>
      </c>
      <c r="CP191" s="29">
        <f t="shared" si="410"/>
        <v>0</v>
      </c>
      <c r="CQ191" s="458">
        <f t="shared" si="411"/>
        <v>0</v>
      </c>
      <c r="CR191" s="29">
        <f t="shared" si="348"/>
        <v>0</v>
      </c>
      <c r="CS191" s="29">
        <f t="shared" si="349"/>
        <v>0</v>
      </c>
      <c r="CT191" s="29">
        <f t="shared" si="350"/>
        <v>0</v>
      </c>
      <c r="CU191" s="29">
        <f t="shared" si="351"/>
        <v>0</v>
      </c>
      <c r="CV191" s="458">
        <f t="shared" si="352"/>
        <v>0</v>
      </c>
      <c r="CW191" s="29">
        <f t="shared" si="353"/>
        <v>0</v>
      </c>
      <c r="CX191" s="29">
        <f t="shared" si="354"/>
        <v>0</v>
      </c>
      <c r="CY191" s="458">
        <f t="shared" si="355"/>
        <v>0</v>
      </c>
      <c r="CZ191" s="29">
        <f t="shared" si="356"/>
        <v>0</v>
      </c>
      <c r="DA191" s="29">
        <f t="shared" si="357"/>
        <v>0</v>
      </c>
      <c r="DB191" s="458">
        <f t="shared" si="358"/>
        <v>0</v>
      </c>
      <c r="DC191" s="29">
        <f t="shared" si="359"/>
        <v>0</v>
      </c>
    </row>
    <row r="192" spans="1:107">
      <c r="A192">
        <f t="shared" si="325"/>
        <v>189</v>
      </c>
      <c r="B192" s="33">
        <f t="shared" si="420"/>
        <v>0</v>
      </c>
      <c r="C192" s="357"/>
      <c r="D192" s="40"/>
      <c r="E192" s="48"/>
      <c r="F192" s="1"/>
      <c r="G192" s="209"/>
      <c r="H192" s="185"/>
      <c r="I192" s="185"/>
      <c r="J192" s="307"/>
      <c r="K192" s="185"/>
      <c r="L192" s="185"/>
      <c r="M192" s="202"/>
      <c r="N192" s="185"/>
      <c r="O192" s="185"/>
      <c r="P192" s="359"/>
      <c r="Q192" s="343">
        <f t="shared" si="364"/>
        <v>0</v>
      </c>
      <c r="R192" s="333">
        <f t="shared" si="365"/>
        <v>0</v>
      </c>
      <c r="S192" s="344">
        <f t="shared" si="366"/>
        <v>0</v>
      </c>
      <c r="T192" s="348">
        <f t="shared" si="414"/>
        <v>0</v>
      </c>
      <c r="U192" s="334">
        <f t="shared" si="415"/>
        <v>0</v>
      </c>
      <c r="V192" s="333">
        <f t="shared" si="416"/>
        <v>0</v>
      </c>
      <c r="W192" s="334">
        <f t="shared" si="417"/>
        <v>0</v>
      </c>
      <c r="X192" s="333">
        <f t="shared" si="418"/>
        <v>0</v>
      </c>
      <c r="Y192" s="403">
        <f t="shared" si="419"/>
        <v>0</v>
      </c>
      <c r="Z192" s="451">
        <f>IFERROR(VLOOKUP(C192,list!B$2:C$100,2,),)</f>
        <v>0</v>
      </c>
      <c r="AA192" s="451">
        <f>IFERROR(VLOOKUP(F192,list!G$1:H$60,2,),)</f>
        <v>0</v>
      </c>
      <c r="AB192" s="452">
        <f t="shared" si="326"/>
        <v>0</v>
      </c>
      <c r="AC192" s="453">
        <f t="shared" si="327"/>
        <v>0</v>
      </c>
      <c r="AD192" s="451">
        <f>IFERROR(VLOOKUP(AC192,list!I$2:J$12,2,),)</f>
        <v>0</v>
      </c>
      <c r="AE192" s="452">
        <f t="shared" si="328"/>
        <v>0</v>
      </c>
      <c r="AF192" s="451">
        <f t="shared" si="376"/>
        <v>0</v>
      </c>
      <c r="AG192" s="451">
        <f>IF(COUNTIF($C$4:C192,C192)&gt;1,0,1)</f>
        <v>1</v>
      </c>
      <c r="AH192" s="454">
        <f t="shared" si="360"/>
        <v>0</v>
      </c>
      <c r="AI192" s="451" t="str">
        <f t="shared" si="377"/>
        <v/>
      </c>
      <c r="AJ192" s="455" t="str">
        <f>IFERROR(VLOOKUP(AI192,list!A$1:B$100,2,),"")</f>
        <v/>
      </c>
      <c r="AK192" s="451">
        <f>IF(COUNTIF($AE$4:$AE192,$AE192)&gt;1,0,1)</f>
        <v>0</v>
      </c>
      <c r="AL192" s="451">
        <f t="shared" si="329"/>
        <v>0</v>
      </c>
      <c r="AM192" s="451" t="str">
        <f t="shared" si="378"/>
        <v/>
      </c>
      <c r="AN192" s="417">
        <f t="shared" si="412"/>
        <v>0</v>
      </c>
      <c r="AO192" s="420">
        <f t="shared" si="379"/>
        <v>0</v>
      </c>
      <c r="AP192" s="420">
        <f t="shared" si="380"/>
        <v>0</v>
      </c>
      <c r="AQ192" s="420">
        <f t="shared" si="381"/>
        <v>0</v>
      </c>
      <c r="AR192" s="420">
        <f t="shared" si="382"/>
        <v>0</v>
      </c>
      <c r="AS192" s="409">
        <f t="shared" si="383"/>
        <v>0</v>
      </c>
      <c r="AT192" s="422">
        <f t="shared" si="384"/>
        <v>0</v>
      </c>
      <c r="AU192" s="422">
        <f t="shared" si="385"/>
        <v>0</v>
      </c>
      <c r="AV192" s="409">
        <f t="shared" si="386"/>
        <v>0</v>
      </c>
      <c r="AW192" s="422">
        <f t="shared" si="387"/>
        <v>0</v>
      </c>
      <c r="AX192" s="422">
        <f t="shared" si="388"/>
        <v>0</v>
      </c>
      <c r="AY192" s="409">
        <f t="shared" si="389"/>
        <v>0</v>
      </c>
      <c r="AZ192" s="422">
        <f t="shared" si="331"/>
        <v>0</v>
      </c>
      <c r="BA192" s="422">
        <f t="shared" si="332"/>
        <v>0</v>
      </c>
      <c r="BB192" s="420">
        <f t="shared" si="361"/>
        <v>0</v>
      </c>
      <c r="BC192" s="413">
        <f t="shared" si="333"/>
        <v>0</v>
      </c>
      <c r="BD192" s="420">
        <f t="shared" si="362"/>
        <v>0</v>
      </c>
      <c r="BE192" s="409">
        <f t="shared" si="334"/>
        <v>0</v>
      </c>
      <c r="BF192" s="420">
        <f t="shared" si="363"/>
        <v>0</v>
      </c>
      <c r="BG192" s="409">
        <f t="shared" si="335"/>
        <v>0</v>
      </c>
      <c r="BH192" s="425" t="str">
        <f t="shared" si="390"/>
        <v/>
      </c>
      <c r="BI192" s="420">
        <f t="shared" si="413"/>
        <v>0</v>
      </c>
      <c r="BJ192" s="420">
        <f t="shared" si="337"/>
        <v>0</v>
      </c>
      <c r="BK192" s="420">
        <f t="shared" si="391"/>
        <v>0</v>
      </c>
      <c r="BL192" s="420">
        <f t="shared" si="392"/>
        <v>0</v>
      </c>
      <c r="BM192" s="413">
        <f t="shared" si="393"/>
        <v>0</v>
      </c>
      <c r="BN192" s="420">
        <f t="shared" si="394"/>
        <v>0</v>
      </c>
      <c r="BO192" s="420">
        <f t="shared" si="395"/>
        <v>0</v>
      </c>
      <c r="BP192" s="413">
        <f t="shared" si="396"/>
        <v>0</v>
      </c>
      <c r="BQ192" s="422">
        <f t="shared" si="397"/>
        <v>0</v>
      </c>
      <c r="BR192" s="422">
        <f t="shared" si="398"/>
        <v>0</v>
      </c>
      <c r="BS192" s="413">
        <f t="shared" si="399"/>
        <v>0</v>
      </c>
      <c r="BT192" s="420">
        <f t="shared" si="338"/>
        <v>0</v>
      </c>
      <c r="BU192" s="413">
        <f t="shared" si="339"/>
        <v>0</v>
      </c>
      <c r="BV192" s="420">
        <f t="shared" si="340"/>
        <v>0</v>
      </c>
      <c r="BW192" s="409">
        <f t="shared" si="341"/>
        <v>0</v>
      </c>
      <c r="BX192" s="420">
        <f t="shared" si="342"/>
        <v>0</v>
      </c>
      <c r="BY192" s="413">
        <f t="shared" si="343"/>
        <v>0</v>
      </c>
      <c r="BZ192" s="32" t="str">
        <f t="shared" si="374"/>
        <v/>
      </c>
      <c r="CA192">
        <f t="shared" si="344"/>
        <v>0</v>
      </c>
      <c r="CB192" s="32">
        <f t="shared" si="375"/>
        <v>0</v>
      </c>
      <c r="CC192">
        <f t="shared" si="400"/>
        <v>0</v>
      </c>
      <c r="CD192">
        <f t="shared" si="401"/>
        <v>0</v>
      </c>
      <c r="CE192">
        <f t="shared" si="402"/>
        <v>0</v>
      </c>
      <c r="CF192" s="29">
        <f t="shared" si="403"/>
        <v>0</v>
      </c>
      <c r="CG192" s="29">
        <f t="shared" si="404"/>
        <v>0</v>
      </c>
      <c r="CH192" s="29">
        <f t="shared" si="345"/>
        <v>0</v>
      </c>
      <c r="CI192" s="29">
        <f t="shared" si="405"/>
        <v>0</v>
      </c>
      <c r="CJ192" s="29">
        <f t="shared" si="406"/>
        <v>0</v>
      </c>
      <c r="CK192" s="458">
        <f t="shared" si="407"/>
        <v>0</v>
      </c>
      <c r="CL192" s="29">
        <f t="shared" si="346"/>
        <v>0</v>
      </c>
      <c r="CM192" s="29">
        <f t="shared" si="408"/>
        <v>0</v>
      </c>
      <c r="CN192" s="458">
        <f t="shared" si="409"/>
        <v>0</v>
      </c>
      <c r="CO192" s="29">
        <f t="shared" si="347"/>
        <v>0</v>
      </c>
      <c r="CP192" s="29">
        <f t="shared" si="410"/>
        <v>0</v>
      </c>
      <c r="CQ192" s="458">
        <f t="shared" si="411"/>
        <v>0</v>
      </c>
      <c r="CR192" s="29">
        <f t="shared" si="348"/>
        <v>0</v>
      </c>
      <c r="CS192" s="29">
        <f t="shared" si="349"/>
        <v>0</v>
      </c>
      <c r="CT192" s="29">
        <f t="shared" si="350"/>
        <v>0</v>
      </c>
      <c r="CU192" s="29">
        <f t="shared" si="351"/>
        <v>0</v>
      </c>
      <c r="CV192" s="458">
        <f t="shared" si="352"/>
        <v>0</v>
      </c>
      <c r="CW192" s="29">
        <f t="shared" si="353"/>
        <v>0</v>
      </c>
      <c r="CX192" s="29">
        <f t="shared" si="354"/>
        <v>0</v>
      </c>
      <c r="CY192" s="458">
        <f t="shared" si="355"/>
        <v>0</v>
      </c>
      <c r="CZ192" s="29">
        <f t="shared" si="356"/>
        <v>0</v>
      </c>
      <c r="DA192" s="29">
        <f t="shared" si="357"/>
        <v>0</v>
      </c>
      <c r="DB192" s="458">
        <f t="shared" si="358"/>
        <v>0</v>
      </c>
      <c r="DC192" s="29">
        <f t="shared" si="359"/>
        <v>0</v>
      </c>
    </row>
    <row r="193" spans="1:107">
      <c r="A193">
        <f t="shared" si="325"/>
        <v>190</v>
      </c>
      <c r="B193" s="33">
        <f t="shared" si="420"/>
        <v>0</v>
      </c>
      <c r="C193" s="357"/>
      <c r="D193" s="40"/>
      <c r="E193" s="48"/>
      <c r="F193" s="1"/>
      <c r="G193" s="209"/>
      <c r="H193" s="185"/>
      <c r="I193" s="185"/>
      <c r="J193" s="307"/>
      <c r="K193" s="185"/>
      <c r="L193" s="185"/>
      <c r="M193" s="202"/>
      <c r="N193" s="185"/>
      <c r="O193" s="185"/>
      <c r="P193" s="359"/>
      <c r="Q193" s="343">
        <f t="shared" si="364"/>
        <v>0</v>
      </c>
      <c r="R193" s="333">
        <f t="shared" si="365"/>
        <v>0</v>
      </c>
      <c r="S193" s="344">
        <f t="shared" si="366"/>
        <v>0</v>
      </c>
      <c r="T193" s="348">
        <f t="shared" si="414"/>
        <v>0</v>
      </c>
      <c r="U193" s="334">
        <f t="shared" si="415"/>
        <v>0</v>
      </c>
      <c r="V193" s="333">
        <f t="shared" si="416"/>
        <v>0</v>
      </c>
      <c r="W193" s="334">
        <f t="shared" si="417"/>
        <v>0</v>
      </c>
      <c r="X193" s="333">
        <f t="shared" si="418"/>
        <v>0</v>
      </c>
      <c r="Y193" s="403">
        <f t="shared" si="419"/>
        <v>0</v>
      </c>
      <c r="Z193" s="451">
        <f>IFERROR(VLOOKUP(C193,list!B$2:C$100,2,),)</f>
        <v>0</v>
      </c>
      <c r="AA193" s="451">
        <f>IFERROR(VLOOKUP(F193,list!G$1:H$60,2,),)</f>
        <v>0</v>
      </c>
      <c r="AB193" s="452">
        <f t="shared" si="326"/>
        <v>0</v>
      </c>
      <c r="AC193" s="453">
        <f t="shared" si="327"/>
        <v>0</v>
      </c>
      <c r="AD193" s="451">
        <f>IFERROR(VLOOKUP(AC193,list!I$2:J$12,2,),)</f>
        <v>0</v>
      </c>
      <c r="AE193" s="452">
        <f t="shared" si="328"/>
        <v>0</v>
      </c>
      <c r="AF193" s="451">
        <f t="shared" si="376"/>
        <v>0</v>
      </c>
      <c r="AG193" s="451">
        <f>IF(COUNTIF($C$4:C193,C193)&gt;1,0,1)</f>
        <v>1</v>
      </c>
      <c r="AH193" s="454">
        <f t="shared" si="360"/>
        <v>0</v>
      </c>
      <c r="AI193" s="451" t="str">
        <f t="shared" si="377"/>
        <v/>
      </c>
      <c r="AJ193" s="455" t="str">
        <f>IFERROR(VLOOKUP(AI193,list!A$1:B$100,2,),"")</f>
        <v/>
      </c>
      <c r="AK193" s="451">
        <f>IF(COUNTIF($AE$4:$AE193,$AE193)&gt;1,0,1)</f>
        <v>0</v>
      </c>
      <c r="AL193" s="451">
        <f t="shared" si="329"/>
        <v>0</v>
      </c>
      <c r="AM193" s="451" t="str">
        <f t="shared" si="378"/>
        <v/>
      </c>
      <c r="AN193" s="417">
        <f t="shared" si="412"/>
        <v>0</v>
      </c>
      <c r="AO193" s="420">
        <f t="shared" si="379"/>
        <v>0</v>
      </c>
      <c r="AP193" s="420">
        <f t="shared" si="380"/>
        <v>0</v>
      </c>
      <c r="AQ193" s="420">
        <f t="shared" si="381"/>
        <v>0</v>
      </c>
      <c r="AR193" s="420">
        <f t="shared" si="382"/>
        <v>0</v>
      </c>
      <c r="AS193" s="409">
        <f t="shared" si="383"/>
        <v>0</v>
      </c>
      <c r="AT193" s="422">
        <f t="shared" si="384"/>
        <v>0</v>
      </c>
      <c r="AU193" s="422">
        <f t="shared" si="385"/>
        <v>0</v>
      </c>
      <c r="AV193" s="409">
        <f t="shared" si="386"/>
        <v>0</v>
      </c>
      <c r="AW193" s="422">
        <f t="shared" si="387"/>
        <v>0</v>
      </c>
      <c r="AX193" s="422">
        <f t="shared" si="388"/>
        <v>0</v>
      </c>
      <c r="AY193" s="409">
        <f t="shared" si="389"/>
        <v>0</v>
      </c>
      <c r="AZ193" s="422">
        <f t="shared" si="331"/>
        <v>0</v>
      </c>
      <c r="BA193" s="422">
        <f t="shared" si="332"/>
        <v>0</v>
      </c>
      <c r="BB193" s="420">
        <f t="shared" si="361"/>
        <v>0</v>
      </c>
      <c r="BC193" s="413">
        <f t="shared" si="333"/>
        <v>0</v>
      </c>
      <c r="BD193" s="420">
        <f t="shared" si="362"/>
        <v>0</v>
      </c>
      <c r="BE193" s="409">
        <f t="shared" si="334"/>
        <v>0</v>
      </c>
      <c r="BF193" s="420">
        <f t="shared" si="363"/>
        <v>0</v>
      </c>
      <c r="BG193" s="409">
        <f t="shared" si="335"/>
        <v>0</v>
      </c>
      <c r="BH193" s="425" t="str">
        <f t="shared" si="390"/>
        <v/>
      </c>
      <c r="BI193" s="420">
        <f t="shared" si="413"/>
        <v>0</v>
      </c>
      <c r="BJ193" s="420">
        <f t="shared" si="337"/>
        <v>0</v>
      </c>
      <c r="BK193" s="420">
        <f t="shared" si="391"/>
        <v>0</v>
      </c>
      <c r="BL193" s="420">
        <f t="shared" si="392"/>
        <v>0</v>
      </c>
      <c r="BM193" s="413">
        <f t="shared" si="393"/>
        <v>0</v>
      </c>
      <c r="BN193" s="420">
        <f t="shared" si="394"/>
        <v>0</v>
      </c>
      <c r="BO193" s="420">
        <f t="shared" si="395"/>
        <v>0</v>
      </c>
      <c r="BP193" s="413">
        <f t="shared" si="396"/>
        <v>0</v>
      </c>
      <c r="BQ193" s="422">
        <f t="shared" si="397"/>
        <v>0</v>
      </c>
      <c r="BR193" s="422">
        <f t="shared" si="398"/>
        <v>0</v>
      </c>
      <c r="BS193" s="413">
        <f t="shared" si="399"/>
        <v>0</v>
      </c>
      <c r="BT193" s="420">
        <f t="shared" si="338"/>
        <v>0</v>
      </c>
      <c r="BU193" s="413">
        <f t="shared" si="339"/>
        <v>0</v>
      </c>
      <c r="BV193" s="420">
        <f t="shared" si="340"/>
        <v>0</v>
      </c>
      <c r="BW193" s="409">
        <f t="shared" si="341"/>
        <v>0</v>
      </c>
      <c r="BX193" s="420">
        <f t="shared" si="342"/>
        <v>0</v>
      </c>
      <c r="BY193" s="413">
        <f t="shared" si="343"/>
        <v>0</v>
      </c>
      <c r="BZ193" s="32" t="str">
        <f t="shared" si="374"/>
        <v/>
      </c>
      <c r="CA193">
        <f t="shared" si="344"/>
        <v>0</v>
      </c>
      <c r="CB193" s="32">
        <f t="shared" si="375"/>
        <v>0</v>
      </c>
      <c r="CC193">
        <f t="shared" si="400"/>
        <v>0</v>
      </c>
      <c r="CD193">
        <f t="shared" si="401"/>
        <v>0</v>
      </c>
      <c r="CE193">
        <f t="shared" si="402"/>
        <v>0</v>
      </c>
      <c r="CF193" s="29">
        <f t="shared" si="403"/>
        <v>0</v>
      </c>
      <c r="CG193" s="29">
        <f t="shared" si="404"/>
        <v>0</v>
      </c>
      <c r="CH193" s="29">
        <f t="shared" si="345"/>
        <v>0</v>
      </c>
      <c r="CI193" s="29">
        <f t="shared" si="405"/>
        <v>0</v>
      </c>
      <c r="CJ193" s="29">
        <f t="shared" si="406"/>
        <v>0</v>
      </c>
      <c r="CK193" s="458">
        <f t="shared" si="407"/>
        <v>0</v>
      </c>
      <c r="CL193" s="29">
        <f t="shared" si="346"/>
        <v>0</v>
      </c>
      <c r="CM193" s="29">
        <f t="shared" si="408"/>
        <v>0</v>
      </c>
      <c r="CN193" s="458">
        <f t="shared" si="409"/>
        <v>0</v>
      </c>
      <c r="CO193" s="29">
        <f t="shared" si="347"/>
        <v>0</v>
      </c>
      <c r="CP193" s="29">
        <f t="shared" si="410"/>
        <v>0</v>
      </c>
      <c r="CQ193" s="458">
        <f t="shared" si="411"/>
        <v>0</v>
      </c>
      <c r="CR193" s="29">
        <f t="shared" si="348"/>
        <v>0</v>
      </c>
      <c r="CS193" s="29">
        <f t="shared" si="349"/>
        <v>0</v>
      </c>
      <c r="CT193" s="29">
        <f t="shared" si="350"/>
        <v>0</v>
      </c>
      <c r="CU193" s="29">
        <f t="shared" si="351"/>
        <v>0</v>
      </c>
      <c r="CV193" s="458">
        <f t="shared" si="352"/>
        <v>0</v>
      </c>
      <c r="CW193" s="29">
        <f t="shared" si="353"/>
        <v>0</v>
      </c>
      <c r="CX193" s="29">
        <f t="shared" si="354"/>
        <v>0</v>
      </c>
      <c r="CY193" s="458">
        <f t="shared" si="355"/>
        <v>0</v>
      </c>
      <c r="CZ193" s="29">
        <f t="shared" si="356"/>
        <v>0</v>
      </c>
      <c r="DA193" s="29">
        <f t="shared" si="357"/>
        <v>0</v>
      </c>
      <c r="DB193" s="458">
        <f t="shared" si="358"/>
        <v>0</v>
      </c>
      <c r="DC193" s="29">
        <f t="shared" si="359"/>
        <v>0</v>
      </c>
    </row>
    <row r="194" spans="1:107">
      <c r="A194">
        <f t="shared" si="325"/>
        <v>191</v>
      </c>
      <c r="B194" s="33">
        <f t="shared" si="420"/>
        <v>0</v>
      </c>
      <c r="C194" s="357"/>
      <c r="D194" s="40"/>
      <c r="E194" s="48"/>
      <c r="F194" s="1"/>
      <c r="G194" s="209"/>
      <c r="H194" s="185"/>
      <c r="I194" s="185"/>
      <c r="J194" s="307"/>
      <c r="K194" s="185"/>
      <c r="L194" s="185"/>
      <c r="M194" s="202"/>
      <c r="N194" s="185"/>
      <c r="O194" s="185"/>
      <c r="P194" s="359"/>
      <c r="Q194" s="343">
        <f t="shared" si="364"/>
        <v>0</v>
      </c>
      <c r="R194" s="333">
        <f t="shared" si="365"/>
        <v>0</v>
      </c>
      <c r="S194" s="344">
        <f t="shared" si="366"/>
        <v>0</v>
      </c>
      <c r="T194" s="348">
        <f t="shared" si="414"/>
        <v>0</v>
      </c>
      <c r="U194" s="334">
        <f t="shared" si="415"/>
        <v>0</v>
      </c>
      <c r="V194" s="333">
        <f t="shared" si="416"/>
        <v>0</v>
      </c>
      <c r="W194" s="334">
        <f t="shared" si="417"/>
        <v>0</v>
      </c>
      <c r="X194" s="333">
        <f t="shared" si="418"/>
        <v>0</v>
      </c>
      <c r="Y194" s="403">
        <f t="shared" si="419"/>
        <v>0</v>
      </c>
      <c r="Z194" s="451">
        <f>IFERROR(VLOOKUP(C194,list!B$2:C$100,2,),)</f>
        <v>0</v>
      </c>
      <c r="AA194" s="451">
        <f>IFERROR(VLOOKUP(F194,list!G$1:H$60,2,),)</f>
        <v>0</v>
      </c>
      <c r="AB194" s="452">
        <f t="shared" si="326"/>
        <v>0</v>
      </c>
      <c r="AC194" s="453">
        <f t="shared" si="327"/>
        <v>0</v>
      </c>
      <c r="AD194" s="451">
        <f>IFERROR(VLOOKUP(AC194,list!I$2:J$12,2,),)</f>
        <v>0</v>
      </c>
      <c r="AE194" s="452">
        <f t="shared" si="328"/>
        <v>0</v>
      </c>
      <c r="AF194" s="451">
        <f t="shared" si="376"/>
        <v>0</v>
      </c>
      <c r="AG194" s="451">
        <f>IF(COUNTIF($C$4:C194,C194)&gt;1,0,1)</f>
        <v>1</v>
      </c>
      <c r="AH194" s="454">
        <f t="shared" si="360"/>
        <v>0</v>
      </c>
      <c r="AI194" s="451" t="str">
        <f t="shared" si="377"/>
        <v/>
      </c>
      <c r="AJ194" s="455" t="str">
        <f>IFERROR(VLOOKUP(AI194,list!A$1:B$100,2,),"")</f>
        <v/>
      </c>
      <c r="AK194" s="451">
        <f>IF(COUNTIF($AE$4:$AE194,$AE194)&gt;1,0,1)</f>
        <v>0</v>
      </c>
      <c r="AL194" s="451">
        <f t="shared" si="329"/>
        <v>0</v>
      </c>
      <c r="AM194" s="451" t="str">
        <f t="shared" si="378"/>
        <v/>
      </c>
      <c r="AN194" s="417">
        <f t="shared" si="412"/>
        <v>0</v>
      </c>
      <c r="AO194" s="420">
        <f t="shared" si="379"/>
        <v>0</v>
      </c>
      <c r="AP194" s="420">
        <f t="shared" si="380"/>
        <v>0</v>
      </c>
      <c r="AQ194" s="420">
        <f t="shared" si="381"/>
        <v>0</v>
      </c>
      <c r="AR194" s="420">
        <f t="shared" si="382"/>
        <v>0</v>
      </c>
      <c r="AS194" s="409">
        <f t="shared" si="383"/>
        <v>0</v>
      </c>
      <c r="AT194" s="422">
        <f t="shared" si="384"/>
        <v>0</v>
      </c>
      <c r="AU194" s="422">
        <f t="shared" si="385"/>
        <v>0</v>
      </c>
      <c r="AV194" s="409">
        <f t="shared" si="386"/>
        <v>0</v>
      </c>
      <c r="AW194" s="422">
        <f t="shared" si="387"/>
        <v>0</v>
      </c>
      <c r="AX194" s="422">
        <f t="shared" si="388"/>
        <v>0</v>
      </c>
      <c r="AY194" s="409">
        <f t="shared" si="389"/>
        <v>0</v>
      </c>
      <c r="AZ194" s="422">
        <f t="shared" si="331"/>
        <v>0</v>
      </c>
      <c r="BA194" s="422">
        <f t="shared" si="332"/>
        <v>0</v>
      </c>
      <c r="BB194" s="420">
        <f t="shared" si="361"/>
        <v>0</v>
      </c>
      <c r="BC194" s="413">
        <f t="shared" si="333"/>
        <v>0</v>
      </c>
      <c r="BD194" s="420">
        <f t="shared" si="362"/>
        <v>0</v>
      </c>
      <c r="BE194" s="409">
        <f t="shared" si="334"/>
        <v>0</v>
      </c>
      <c r="BF194" s="420">
        <f t="shared" si="363"/>
        <v>0</v>
      </c>
      <c r="BG194" s="409">
        <f t="shared" si="335"/>
        <v>0</v>
      </c>
      <c r="BH194" s="425" t="str">
        <f t="shared" si="390"/>
        <v/>
      </c>
      <c r="BI194" s="420">
        <f t="shared" si="413"/>
        <v>0</v>
      </c>
      <c r="BJ194" s="420">
        <f t="shared" si="337"/>
        <v>0</v>
      </c>
      <c r="BK194" s="420">
        <f t="shared" si="391"/>
        <v>0</v>
      </c>
      <c r="BL194" s="420">
        <f t="shared" si="392"/>
        <v>0</v>
      </c>
      <c r="BM194" s="413">
        <f t="shared" si="393"/>
        <v>0</v>
      </c>
      <c r="BN194" s="420">
        <f t="shared" si="394"/>
        <v>0</v>
      </c>
      <c r="BO194" s="420">
        <f t="shared" si="395"/>
        <v>0</v>
      </c>
      <c r="BP194" s="413">
        <f t="shared" si="396"/>
        <v>0</v>
      </c>
      <c r="BQ194" s="422">
        <f t="shared" si="397"/>
        <v>0</v>
      </c>
      <c r="BR194" s="422">
        <f t="shared" si="398"/>
        <v>0</v>
      </c>
      <c r="BS194" s="413">
        <f t="shared" si="399"/>
        <v>0</v>
      </c>
      <c r="BT194" s="420">
        <f t="shared" si="338"/>
        <v>0</v>
      </c>
      <c r="BU194" s="413">
        <f t="shared" si="339"/>
        <v>0</v>
      </c>
      <c r="BV194" s="420">
        <f t="shared" si="340"/>
        <v>0</v>
      </c>
      <c r="BW194" s="409">
        <f t="shared" si="341"/>
        <v>0</v>
      </c>
      <c r="BX194" s="420">
        <f t="shared" si="342"/>
        <v>0</v>
      </c>
      <c r="BY194" s="413">
        <f t="shared" si="343"/>
        <v>0</v>
      </c>
      <c r="BZ194" s="32" t="str">
        <f t="shared" si="374"/>
        <v/>
      </c>
      <c r="CA194">
        <f t="shared" si="344"/>
        <v>0</v>
      </c>
      <c r="CB194" s="32">
        <f t="shared" si="375"/>
        <v>0</v>
      </c>
      <c r="CC194">
        <f t="shared" si="400"/>
        <v>0</v>
      </c>
      <c r="CD194">
        <f t="shared" si="401"/>
        <v>0</v>
      </c>
      <c r="CE194">
        <f t="shared" si="402"/>
        <v>0</v>
      </c>
      <c r="CF194" s="29">
        <f t="shared" si="403"/>
        <v>0</v>
      </c>
      <c r="CG194" s="29">
        <f t="shared" si="404"/>
        <v>0</v>
      </c>
      <c r="CH194" s="29">
        <f t="shared" si="345"/>
        <v>0</v>
      </c>
      <c r="CI194" s="29">
        <f t="shared" si="405"/>
        <v>0</v>
      </c>
      <c r="CJ194" s="29">
        <f t="shared" si="406"/>
        <v>0</v>
      </c>
      <c r="CK194" s="458">
        <f t="shared" si="407"/>
        <v>0</v>
      </c>
      <c r="CL194" s="29">
        <f t="shared" si="346"/>
        <v>0</v>
      </c>
      <c r="CM194" s="29">
        <f t="shared" si="408"/>
        <v>0</v>
      </c>
      <c r="CN194" s="458">
        <f t="shared" si="409"/>
        <v>0</v>
      </c>
      <c r="CO194" s="29">
        <f t="shared" si="347"/>
        <v>0</v>
      </c>
      <c r="CP194" s="29">
        <f t="shared" si="410"/>
        <v>0</v>
      </c>
      <c r="CQ194" s="458">
        <f t="shared" si="411"/>
        <v>0</v>
      </c>
      <c r="CR194" s="29">
        <f t="shared" si="348"/>
        <v>0</v>
      </c>
      <c r="CS194" s="29">
        <f t="shared" si="349"/>
        <v>0</v>
      </c>
      <c r="CT194" s="29">
        <f t="shared" si="350"/>
        <v>0</v>
      </c>
      <c r="CU194" s="29">
        <f t="shared" si="351"/>
        <v>0</v>
      </c>
      <c r="CV194" s="458">
        <f t="shared" si="352"/>
        <v>0</v>
      </c>
      <c r="CW194" s="29">
        <f t="shared" si="353"/>
        <v>0</v>
      </c>
      <c r="CX194" s="29">
        <f t="shared" si="354"/>
        <v>0</v>
      </c>
      <c r="CY194" s="458">
        <f t="shared" si="355"/>
        <v>0</v>
      </c>
      <c r="CZ194" s="29">
        <f t="shared" si="356"/>
        <v>0</v>
      </c>
      <c r="DA194" s="29">
        <f t="shared" si="357"/>
        <v>0</v>
      </c>
      <c r="DB194" s="458">
        <f t="shared" si="358"/>
        <v>0</v>
      </c>
      <c r="DC194" s="29">
        <f t="shared" si="359"/>
        <v>0</v>
      </c>
    </row>
    <row r="195" spans="1:107">
      <c r="A195">
        <f t="shared" si="325"/>
        <v>192</v>
      </c>
      <c r="B195" s="33">
        <f t="shared" si="420"/>
        <v>0</v>
      </c>
      <c r="C195" s="357"/>
      <c r="D195" s="40"/>
      <c r="E195" s="48"/>
      <c r="F195" s="1"/>
      <c r="G195" s="209"/>
      <c r="H195" s="185"/>
      <c r="I195" s="185"/>
      <c r="J195" s="307"/>
      <c r="K195" s="185"/>
      <c r="L195" s="185"/>
      <c r="M195" s="202"/>
      <c r="N195" s="185"/>
      <c r="O195" s="185"/>
      <c r="P195" s="359"/>
      <c r="Q195" s="343">
        <f t="shared" si="364"/>
        <v>0</v>
      </c>
      <c r="R195" s="333">
        <f t="shared" si="365"/>
        <v>0</v>
      </c>
      <c r="S195" s="344">
        <f t="shared" si="366"/>
        <v>0</v>
      </c>
      <c r="T195" s="348">
        <f t="shared" si="414"/>
        <v>0</v>
      </c>
      <c r="U195" s="334">
        <f t="shared" si="415"/>
        <v>0</v>
      </c>
      <c r="V195" s="333">
        <f t="shared" si="416"/>
        <v>0</v>
      </c>
      <c r="W195" s="334">
        <f t="shared" si="417"/>
        <v>0</v>
      </c>
      <c r="X195" s="333">
        <f t="shared" si="418"/>
        <v>0</v>
      </c>
      <c r="Y195" s="403">
        <f t="shared" si="419"/>
        <v>0</v>
      </c>
      <c r="Z195" s="451">
        <f>IFERROR(VLOOKUP(C195,list!B$2:C$100,2,),)</f>
        <v>0</v>
      </c>
      <c r="AA195" s="451">
        <f>IFERROR(VLOOKUP(F195,list!G$1:H$60,2,),)</f>
        <v>0</v>
      </c>
      <c r="AB195" s="452">
        <f t="shared" si="326"/>
        <v>0</v>
      </c>
      <c r="AC195" s="453">
        <f t="shared" si="327"/>
        <v>0</v>
      </c>
      <c r="AD195" s="451">
        <f>IFERROR(VLOOKUP(AC195,list!I$2:J$12,2,),)</f>
        <v>0</v>
      </c>
      <c r="AE195" s="452">
        <f t="shared" si="328"/>
        <v>0</v>
      </c>
      <c r="AF195" s="451">
        <f t="shared" si="376"/>
        <v>0</v>
      </c>
      <c r="AG195" s="451">
        <f>IF(COUNTIF($C$4:C195,C195)&gt;1,0,1)</f>
        <v>1</v>
      </c>
      <c r="AH195" s="454">
        <f t="shared" si="360"/>
        <v>0</v>
      </c>
      <c r="AI195" s="451" t="str">
        <f t="shared" si="377"/>
        <v/>
      </c>
      <c r="AJ195" s="455" t="str">
        <f>IFERROR(VLOOKUP(AI195,list!A$1:B$100,2,),"")</f>
        <v/>
      </c>
      <c r="AK195" s="451">
        <f>IF(COUNTIF($AE$4:$AE195,$AE195)&gt;1,0,1)</f>
        <v>0</v>
      </c>
      <c r="AL195" s="451">
        <f t="shared" si="329"/>
        <v>0</v>
      </c>
      <c r="AM195" s="451" t="str">
        <f t="shared" si="378"/>
        <v/>
      </c>
      <c r="AN195" s="417">
        <f t="shared" si="412"/>
        <v>0</v>
      </c>
      <c r="AO195" s="420">
        <f t="shared" si="379"/>
        <v>0</v>
      </c>
      <c r="AP195" s="420">
        <f t="shared" si="380"/>
        <v>0</v>
      </c>
      <c r="AQ195" s="420">
        <f t="shared" si="381"/>
        <v>0</v>
      </c>
      <c r="AR195" s="420">
        <f t="shared" si="382"/>
        <v>0</v>
      </c>
      <c r="AS195" s="409">
        <f t="shared" si="383"/>
        <v>0</v>
      </c>
      <c r="AT195" s="422">
        <f t="shared" si="384"/>
        <v>0</v>
      </c>
      <c r="AU195" s="422">
        <f t="shared" si="385"/>
        <v>0</v>
      </c>
      <c r="AV195" s="409">
        <f t="shared" si="386"/>
        <v>0</v>
      </c>
      <c r="AW195" s="422">
        <f t="shared" si="387"/>
        <v>0</v>
      </c>
      <c r="AX195" s="422">
        <f t="shared" si="388"/>
        <v>0</v>
      </c>
      <c r="AY195" s="409">
        <f t="shared" si="389"/>
        <v>0</v>
      </c>
      <c r="AZ195" s="422">
        <f t="shared" si="331"/>
        <v>0</v>
      </c>
      <c r="BA195" s="422">
        <f t="shared" si="332"/>
        <v>0</v>
      </c>
      <c r="BB195" s="420">
        <f t="shared" si="361"/>
        <v>0</v>
      </c>
      <c r="BC195" s="413">
        <f t="shared" si="333"/>
        <v>0</v>
      </c>
      <c r="BD195" s="420">
        <f t="shared" si="362"/>
        <v>0</v>
      </c>
      <c r="BE195" s="409">
        <f t="shared" si="334"/>
        <v>0</v>
      </c>
      <c r="BF195" s="420">
        <f t="shared" si="363"/>
        <v>0</v>
      </c>
      <c r="BG195" s="409">
        <f t="shared" si="335"/>
        <v>0</v>
      </c>
      <c r="BH195" s="425" t="str">
        <f t="shared" si="390"/>
        <v/>
      </c>
      <c r="BI195" s="420">
        <f t="shared" si="413"/>
        <v>0</v>
      </c>
      <c r="BJ195" s="420">
        <f t="shared" si="337"/>
        <v>0</v>
      </c>
      <c r="BK195" s="420">
        <f t="shared" si="391"/>
        <v>0</v>
      </c>
      <c r="BL195" s="420">
        <f t="shared" si="392"/>
        <v>0</v>
      </c>
      <c r="BM195" s="413">
        <f t="shared" si="393"/>
        <v>0</v>
      </c>
      <c r="BN195" s="420">
        <f t="shared" si="394"/>
        <v>0</v>
      </c>
      <c r="BO195" s="420">
        <f t="shared" si="395"/>
        <v>0</v>
      </c>
      <c r="BP195" s="413">
        <f t="shared" si="396"/>
        <v>0</v>
      </c>
      <c r="BQ195" s="422">
        <f t="shared" si="397"/>
        <v>0</v>
      </c>
      <c r="BR195" s="422">
        <f t="shared" si="398"/>
        <v>0</v>
      </c>
      <c r="BS195" s="413">
        <f t="shared" si="399"/>
        <v>0</v>
      </c>
      <c r="BT195" s="420">
        <f t="shared" si="338"/>
        <v>0</v>
      </c>
      <c r="BU195" s="413">
        <f t="shared" si="339"/>
        <v>0</v>
      </c>
      <c r="BV195" s="420">
        <f t="shared" si="340"/>
        <v>0</v>
      </c>
      <c r="BW195" s="409">
        <f t="shared" si="341"/>
        <v>0</v>
      </c>
      <c r="BX195" s="420">
        <f t="shared" si="342"/>
        <v>0</v>
      </c>
      <c r="BY195" s="413">
        <f t="shared" si="343"/>
        <v>0</v>
      </c>
      <c r="BZ195" s="32" t="str">
        <f t="shared" si="374"/>
        <v/>
      </c>
      <c r="CA195">
        <f t="shared" si="344"/>
        <v>0</v>
      </c>
      <c r="CB195" s="32">
        <f t="shared" si="375"/>
        <v>0</v>
      </c>
      <c r="CC195">
        <f t="shared" si="400"/>
        <v>0</v>
      </c>
      <c r="CD195">
        <f t="shared" si="401"/>
        <v>0</v>
      </c>
      <c r="CE195">
        <f t="shared" si="402"/>
        <v>0</v>
      </c>
      <c r="CF195" s="29">
        <f t="shared" si="403"/>
        <v>0</v>
      </c>
      <c r="CG195" s="29">
        <f t="shared" si="404"/>
        <v>0</v>
      </c>
      <c r="CH195" s="29">
        <f t="shared" si="345"/>
        <v>0</v>
      </c>
      <c r="CI195" s="29">
        <f t="shared" si="405"/>
        <v>0</v>
      </c>
      <c r="CJ195" s="29">
        <f t="shared" si="406"/>
        <v>0</v>
      </c>
      <c r="CK195" s="458">
        <f t="shared" si="407"/>
        <v>0</v>
      </c>
      <c r="CL195" s="29">
        <f t="shared" si="346"/>
        <v>0</v>
      </c>
      <c r="CM195" s="29">
        <f t="shared" si="408"/>
        <v>0</v>
      </c>
      <c r="CN195" s="458">
        <f t="shared" si="409"/>
        <v>0</v>
      </c>
      <c r="CO195" s="29">
        <f t="shared" si="347"/>
        <v>0</v>
      </c>
      <c r="CP195" s="29">
        <f t="shared" si="410"/>
        <v>0</v>
      </c>
      <c r="CQ195" s="458">
        <f t="shared" si="411"/>
        <v>0</v>
      </c>
      <c r="CR195" s="29">
        <f t="shared" si="348"/>
        <v>0</v>
      </c>
      <c r="CS195" s="29">
        <f t="shared" si="349"/>
        <v>0</v>
      </c>
      <c r="CT195" s="29">
        <f t="shared" si="350"/>
        <v>0</v>
      </c>
      <c r="CU195" s="29">
        <f t="shared" si="351"/>
        <v>0</v>
      </c>
      <c r="CV195" s="458">
        <f t="shared" si="352"/>
        <v>0</v>
      </c>
      <c r="CW195" s="29">
        <f t="shared" si="353"/>
        <v>0</v>
      </c>
      <c r="CX195" s="29">
        <f t="shared" si="354"/>
        <v>0</v>
      </c>
      <c r="CY195" s="458">
        <f t="shared" si="355"/>
        <v>0</v>
      </c>
      <c r="CZ195" s="29">
        <f t="shared" si="356"/>
        <v>0</v>
      </c>
      <c r="DA195" s="29">
        <f t="shared" si="357"/>
        <v>0</v>
      </c>
      <c r="DB195" s="458">
        <f t="shared" si="358"/>
        <v>0</v>
      </c>
      <c r="DC195" s="29">
        <f t="shared" si="359"/>
        <v>0</v>
      </c>
    </row>
    <row r="196" spans="1:107">
      <c r="A196">
        <f t="shared" si="325"/>
        <v>193</v>
      </c>
      <c r="B196" s="33">
        <f t="shared" si="420"/>
        <v>0</v>
      </c>
      <c r="C196" s="357"/>
      <c r="D196" s="40"/>
      <c r="E196" s="48"/>
      <c r="F196" s="1"/>
      <c r="G196" s="209"/>
      <c r="H196" s="185"/>
      <c r="I196" s="185"/>
      <c r="J196" s="307"/>
      <c r="K196" s="185"/>
      <c r="L196" s="185"/>
      <c r="M196" s="202"/>
      <c r="N196" s="185"/>
      <c r="O196" s="185"/>
      <c r="P196" s="359"/>
      <c r="Q196" s="343">
        <f t="shared" si="364"/>
        <v>0</v>
      </c>
      <c r="R196" s="333">
        <f t="shared" si="365"/>
        <v>0</v>
      </c>
      <c r="S196" s="344">
        <f t="shared" si="366"/>
        <v>0</v>
      </c>
      <c r="T196" s="348">
        <f t="shared" si="414"/>
        <v>0</v>
      </c>
      <c r="U196" s="334">
        <f t="shared" si="415"/>
        <v>0</v>
      </c>
      <c r="V196" s="333">
        <f t="shared" si="416"/>
        <v>0</v>
      </c>
      <c r="W196" s="334">
        <f t="shared" si="417"/>
        <v>0</v>
      </c>
      <c r="X196" s="333">
        <f t="shared" si="418"/>
        <v>0</v>
      </c>
      <c r="Y196" s="403">
        <f t="shared" si="419"/>
        <v>0</v>
      </c>
      <c r="Z196" s="451">
        <f>IFERROR(VLOOKUP(C196,list!B$2:C$100,2,),)</f>
        <v>0</v>
      </c>
      <c r="AA196" s="451">
        <f>IFERROR(VLOOKUP(F196,list!G$1:H$60,2,),)</f>
        <v>0</v>
      </c>
      <c r="AB196" s="452">
        <f t="shared" si="326"/>
        <v>0</v>
      </c>
      <c r="AC196" s="453">
        <f t="shared" si="327"/>
        <v>0</v>
      </c>
      <c r="AD196" s="451">
        <f>IFERROR(VLOOKUP(AC196,list!I$2:J$12,2,),)</f>
        <v>0</v>
      </c>
      <c r="AE196" s="452">
        <f t="shared" si="328"/>
        <v>0</v>
      </c>
      <c r="AF196" s="451">
        <f t="shared" ref="AF196:AF203" si="421">D196</f>
        <v>0</v>
      </c>
      <c r="AG196" s="451">
        <f>IF(COUNTIF($C$4:C196,C196)&gt;1,0,1)</f>
        <v>1</v>
      </c>
      <c r="AH196" s="454">
        <f t="shared" si="360"/>
        <v>0</v>
      </c>
      <c r="AI196" s="451" t="str">
        <f t="shared" ref="AI196:AI203" si="422">IF(ISERR(SMALL(IF(FREQUENCY($AH$4:$AH$200,$AH$4:$AH$200),$AH$4:$AH$200),$A197)),"", SMALL(IF(FREQUENCY($AH$4:$AH$200,$AH$4:$AH$200),$AH$4:$AH$200),$A197))</f>
        <v/>
      </c>
      <c r="AJ196" s="455" t="str">
        <f>IFERROR(VLOOKUP(AI196,list!A$1:B$100,2,),"")</f>
        <v/>
      </c>
      <c r="AK196" s="451">
        <f>IF(COUNTIF($AE$4:$AE196,$AE196)&gt;1,0,1)</f>
        <v>0</v>
      </c>
      <c r="AL196" s="451">
        <f t="shared" si="329"/>
        <v>0</v>
      </c>
      <c r="AM196" s="451" t="str">
        <f t="shared" ref="AM196:AM203" si="423">IF(ISERR(SMALL(IF(FREQUENCY($AL$4:$AL$200,$AL$4:$AL$200),$AL$4:$AL$200),$A197)),"", SMALL(IF(FREQUENCY($AL$4:$AL$200,$AL$4:$AL$200),$AL$4:$AL$200),$A197))</f>
        <v/>
      </c>
      <c r="AN196" s="417">
        <f t="shared" si="412"/>
        <v>0</v>
      </c>
      <c r="AO196" s="420">
        <f t="shared" ref="AO196:AO203" si="424">IFERROR(VLOOKUP(AN196,D$4:E$203,2,),)</f>
        <v>0</v>
      </c>
      <c r="AP196" s="420">
        <f t="shared" ref="AP196:AP203" si="425">SUMIF($D$4:$D$203,$AN196,G$4:G$203)</f>
        <v>0</v>
      </c>
      <c r="AQ196" s="420">
        <f t="shared" ref="AQ196:AQ203" si="426">SUMIF($D$4:$D$203,$AN196,H$4:H$203)</f>
        <v>0</v>
      </c>
      <c r="AR196" s="420">
        <f t="shared" ref="AR196:AR203" si="427">SUMIF($D$4:$D$203,$AN196,I$4:I$203)</f>
        <v>0</v>
      </c>
      <c r="AS196" s="409">
        <f t="shared" ref="AS196:AS203" si="428">SUMIF($D$4:$D$203,$AN196,J$4:J$203)</f>
        <v>0</v>
      </c>
      <c r="AT196" s="422">
        <f t="shared" ref="AT196:AT203" si="429">SUMIF($D$4:$D$203,$AN196,K$4:K$203)</f>
        <v>0</v>
      </c>
      <c r="AU196" s="422">
        <f t="shared" ref="AU196:AU203" si="430">SUMIF($D$4:$D$203,$AN196,L$4:L$203)</f>
        <v>0</v>
      </c>
      <c r="AV196" s="409">
        <f t="shared" ref="AV196:AV203" si="431">SUMIF($D$4:$D$203,$AN196,M$4:M$203)</f>
        <v>0</v>
      </c>
      <c r="AW196" s="422">
        <f t="shared" ref="AW196:AW203" si="432">SUMIF($D$4:$D$203,$AN196,N$4:N$203)</f>
        <v>0</v>
      </c>
      <c r="AX196" s="422">
        <f t="shared" ref="AX196:AX203" si="433">SUMIF($D$4:$D$203,$AN196,O$4:O$203)</f>
        <v>0</v>
      </c>
      <c r="AY196" s="409">
        <f t="shared" ref="AY196:AY203" si="434">SUMIF($D$4:$D$203,$AN196,P$4:P$203)</f>
        <v>0</v>
      </c>
      <c r="AZ196" s="422">
        <f t="shared" si="331"/>
        <v>0</v>
      </c>
      <c r="BA196" s="422">
        <f t="shared" si="332"/>
        <v>0</v>
      </c>
      <c r="BB196" s="420">
        <f t="shared" si="361"/>
        <v>0</v>
      </c>
      <c r="BC196" s="413">
        <f t="shared" si="333"/>
        <v>0</v>
      </c>
      <c r="BD196" s="420">
        <f t="shared" si="362"/>
        <v>0</v>
      </c>
      <c r="BE196" s="409">
        <f t="shared" si="334"/>
        <v>0</v>
      </c>
      <c r="BF196" s="420">
        <f t="shared" si="363"/>
        <v>0</v>
      </c>
      <c r="BG196" s="409">
        <f t="shared" si="335"/>
        <v>0</v>
      </c>
      <c r="BH196" s="425" t="str">
        <f t="shared" ref="BH196:BH203" si="435">AJ196</f>
        <v/>
      </c>
      <c r="BI196" s="420">
        <f t="shared" si="413"/>
        <v>0</v>
      </c>
      <c r="BJ196" s="420">
        <f t="shared" si="337"/>
        <v>0</v>
      </c>
      <c r="BK196" s="420">
        <f t="shared" ref="BK196:BK203" si="436">SUMIF($C$4:$C$203,$BH196,H$4:H$203)</f>
        <v>0</v>
      </c>
      <c r="BL196" s="420">
        <f t="shared" ref="BL196:BL203" si="437">SUMIF($C$4:$C$203,$BH196,I$4:I$203)</f>
        <v>0</v>
      </c>
      <c r="BM196" s="413">
        <f t="shared" ref="BM196:BM203" si="438">SUMIF($C$4:$C$203,$BH196,J$4:J$203)</f>
        <v>0</v>
      </c>
      <c r="BN196" s="420">
        <f t="shared" ref="BN196:BN203" si="439">SUMIF($C$4:$C$203,$BH196,K$4:K$203)</f>
        <v>0</v>
      </c>
      <c r="BO196" s="420">
        <f t="shared" ref="BO196:BO203" si="440">SUMIF($C$4:$C$203,$BH196,L$4:L$203)</f>
        <v>0</v>
      </c>
      <c r="BP196" s="413">
        <f t="shared" ref="BP196:BP203" si="441">SUMIF($C$4:$C$203,$BH196,M$4:M$203)</f>
        <v>0</v>
      </c>
      <c r="BQ196" s="422">
        <f t="shared" ref="BQ196:BQ203" si="442">SUMIF($C$4:$C$203,$BH196,N$4:N$203)</f>
        <v>0</v>
      </c>
      <c r="BR196" s="422">
        <f t="shared" ref="BR196:BR203" si="443">SUMIF($C$4:$C$203,$BH196,O$4:O$203)</f>
        <v>0</v>
      </c>
      <c r="BS196" s="413">
        <f t="shared" ref="BS196:BS203" si="444">SUMIF($C$4:$C$203,$BH196,P$4:P$203)</f>
        <v>0</v>
      </c>
      <c r="BT196" s="420">
        <f t="shared" si="338"/>
        <v>0</v>
      </c>
      <c r="BU196" s="413">
        <f t="shared" si="339"/>
        <v>0</v>
      </c>
      <c r="BV196" s="420">
        <f t="shared" si="340"/>
        <v>0</v>
      </c>
      <c r="BW196" s="409">
        <f t="shared" si="341"/>
        <v>0</v>
      </c>
      <c r="BX196" s="420">
        <f t="shared" si="342"/>
        <v>0</v>
      </c>
      <c r="BY196" s="413">
        <f t="shared" si="343"/>
        <v>0</v>
      </c>
      <c r="BZ196" s="32" t="str">
        <f t="shared" si="374"/>
        <v/>
      </c>
      <c r="CA196">
        <f t="shared" si="344"/>
        <v>0</v>
      </c>
      <c r="CB196" s="32">
        <f t="shared" si="375"/>
        <v>0</v>
      </c>
      <c r="CC196">
        <f t="shared" ref="CC196:CC203" si="445">IFERROR(VLOOKUP($CB196,$B$4:$G$203,2,),)</f>
        <v>0</v>
      </c>
      <c r="CD196">
        <f t="shared" ref="CD196:CD203" si="446">IFERROR(VLOOKUP($CB196,$B$4:$G$203,3,),)</f>
        <v>0</v>
      </c>
      <c r="CE196">
        <f t="shared" ref="CE196:CE203" si="447">IFERROR(VLOOKUP($CB196,$B$4:$G$203,4,),)</f>
        <v>0</v>
      </c>
      <c r="CF196" s="29">
        <f t="shared" ref="CF196:CF203" si="448">IFERROR(VLOOKUP($CB196,$B$4:$G$203,5,),)</f>
        <v>0</v>
      </c>
      <c r="CG196" s="29">
        <f t="shared" ref="CG196:CG203" si="449">IFERROR(VLOOKUP($CB196,$B$4:$G$203,6,),)</f>
        <v>0</v>
      </c>
      <c r="CH196" s="29">
        <f t="shared" si="345"/>
        <v>0</v>
      </c>
      <c r="CI196" s="29">
        <f t="shared" ref="CI196:CI203" si="450">SUMIF($D$4:$D$203,$CD196,$R$4:$R$203)</f>
        <v>0</v>
      </c>
      <c r="CJ196" s="29">
        <f t="shared" ref="CJ196:CJ203" si="451">SUMIF($D$4:$D$203,$CD196,$I$4:$I$203)</f>
        <v>0</v>
      </c>
      <c r="CK196" s="458">
        <f t="shared" ref="CK196:CK203" si="452">IFERROR(SUMIF($D$4:$D$203,$CD196,$J$4:$J$203),)</f>
        <v>0</v>
      </c>
      <c r="CL196" s="29">
        <f t="shared" si="346"/>
        <v>0</v>
      </c>
      <c r="CM196" s="29">
        <f t="shared" ref="CM196:CM203" si="453">SUMIF($D$4:$D$203,$CD196,$L$4:$L$203)</f>
        <v>0</v>
      </c>
      <c r="CN196" s="458">
        <f t="shared" ref="CN196:CN203" si="454">SUMIF($D$4:$D$203,$CD196,$M$4:$M$203)</f>
        <v>0</v>
      </c>
      <c r="CO196" s="29">
        <f t="shared" si="347"/>
        <v>0</v>
      </c>
      <c r="CP196" s="29">
        <f t="shared" ref="CP196:CP203" si="455">SUMIF($D$4:$D$203,$CD196,$O$4:$O$203)</f>
        <v>0</v>
      </c>
      <c r="CQ196" s="458">
        <f t="shared" ref="CQ196:CQ203" si="456">SUMIF($D$4:$D$203,$CD196,$P$4:$P$203)</f>
        <v>0</v>
      </c>
      <c r="CR196" s="29">
        <f t="shared" si="348"/>
        <v>0</v>
      </c>
      <c r="CS196" s="29">
        <f t="shared" si="349"/>
        <v>0</v>
      </c>
      <c r="CT196" s="29">
        <f t="shared" si="350"/>
        <v>0</v>
      </c>
      <c r="CU196" s="29">
        <f t="shared" si="351"/>
        <v>0</v>
      </c>
      <c r="CV196" s="458">
        <f t="shared" si="352"/>
        <v>0</v>
      </c>
      <c r="CW196" s="29">
        <f t="shared" si="353"/>
        <v>0</v>
      </c>
      <c r="CX196" s="29">
        <f t="shared" si="354"/>
        <v>0</v>
      </c>
      <c r="CY196" s="458">
        <f t="shared" si="355"/>
        <v>0</v>
      </c>
      <c r="CZ196" s="29">
        <f t="shared" si="356"/>
        <v>0</v>
      </c>
      <c r="DA196" s="29">
        <f t="shared" si="357"/>
        <v>0</v>
      </c>
      <c r="DB196" s="458">
        <f t="shared" si="358"/>
        <v>0</v>
      </c>
      <c r="DC196" s="29">
        <f t="shared" si="359"/>
        <v>0</v>
      </c>
    </row>
    <row r="197" spans="1:107">
      <c r="A197">
        <f t="shared" ref="A197:A203" si="457">ROW()-3</f>
        <v>194</v>
      </c>
      <c r="B197" s="33">
        <f t="shared" si="420"/>
        <v>0</v>
      </c>
      <c r="C197" s="357"/>
      <c r="D197" s="40"/>
      <c r="E197" s="48"/>
      <c r="F197" s="1"/>
      <c r="G197" s="209"/>
      <c r="H197" s="185"/>
      <c r="I197" s="185"/>
      <c r="J197" s="307"/>
      <c r="K197" s="185"/>
      <c r="L197" s="185"/>
      <c r="M197" s="202"/>
      <c r="N197" s="185"/>
      <c r="O197" s="185"/>
      <c r="P197" s="359"/>
      <c r="Q197" s="343">
        <f t="shared" si="364"/>
        <v>0</v>
      </c>
      <c r="R197" s="333">
        <f t="shared" si="365"/>
        <v>0</v>
      </c>
      <c r="S197" s="344">
        <f t="shared" si="366"/>
        <v>0</v>
      </c>
      <c r="T197" s="348">
        <f t="shared" ref="T197:T203" si="458">IFERROR(I197/J197,)</f>
        <v>0</v>
      </c>
      <c r="U197" s="334">
        <f t="shared" ref="U197:U203" si="459">J197</f>
        <v>0</v>
      </c>
      <c r="V197" s="333">
        <f t="shared" ref="V197:V203" si="460">IFERROR(L197/M197,)</f>
        <v>0</v>
      </c>
      <c r="W197" s="334">
        <f t="shared" ref="W197:W203" si="461">M197</f>
        <v>0</v>
      </c>
      <c r="X197" s="333">
        <f t="shared" ref="X197:X203" si="462">IFERROR(O197/P197,)</f>
        <v>0</v>
      </c>
      <c r="Y197" s="403">
        <f t="shared" ref="Y197:Y203" si="463">P197</f>
        <v>0</v>
      </c>
      <c r="Z197" s="451">
        <f>IFERROR(VLOOKUP(C197,list!B$2:C$100,2,),)</f>
        <v>0</v>
      </c>
      <c r="AA197" s="451">
        <f>IFERROR(VLOOKUP(F197,list!G$1:H$60,2,),)</f>
        <v>0</v>
      </c>
      <c r="AB197" s="452">
        <f t="shared" ref="AB197:AB203" si="464">IF($D197&gt;0,LEFT($D197,3),)</f>
        <v>0</v>
      </c>
      <c r="AC197" s="453">
        <f t="shared" ref="AC197:AC203" si="465">IF(D197&gt;0,DBCS(AB197),)</f>
        <v>0</v>
      </c>
      <c r="AD197" s="451">
        <f>IFERROR(VLOOKUP(AC197,list!I$2:J$12,2,),)</f>
        <v>0</v>
      </c>
      <c r="AE197" s="452">
        <f t="shared" ref="AE197:AE203" si="466">IFERROR(VALUE(AD197&amp;RIGHT(D197,7)),)</f>
        <v>0</v>
      </c>
      <c r="AF197" s="451">
        <f t="shared" si="421"/>
        <v>0</v>
      </c>
      <c r="AG197" s="451">
        <f>IF(COUNTIF($C$4:C197,C197)&gt;1,0,1)</f>
        <v>1</v>
      </c>
      <c r="AH197" s="454">
        <f t="shared" si="360"/>
        <v>0</v>
      </c>
      <c r="AI197" s="451" t="str">
        <f t="shared" si="422"/>
        <v/>
      </c>
      <c r="AJ197" s="455" t="str">
        <f>IFERROR(VLOOKUP(AI197,list!A$1:B$100,2,),"")</f>
        <v/>
      </c>
      <c r="AK197" s="451">
        <f>IF(COUNTIF($AE$4:$AE197,$AE197)&gt;1,0,1)</f>
        <v>0</v>
      </c>
      <c r="AL197" s="451">
        <f t="shared" ref="AL197:AL203" si="467">VALUE(IF(AND(AE197&gt;0,AK197&gt;0),AE197,))</f>
        <v>0</v>
      </c>
      <c r="AM197" s="451" t="str">
        <f t="shared" si="423"/>
        <v/>
      </c>
      <c r="AN197" s="417">
        <f t="shared" ref="AN197:AN203" si="468">IFERROR(VLOOKUP(AM197,AE$4:AF$203,2,),)</f>
        <v>0</v>
      </c>
      <c r="AO197" s="420">
        <f t="shared" si="424"/>
        <v>0</v>
      </c>
      <c r="AP197" s="420">
        <f t="shared" si="425"/>
        <v>0</v>
      </c>
      <c r="AQ197" s="420">
        <f t="shared" si="426"/>
        <v>0</v>
      </c>
      <c r="AR197" s="420">
        <f t="shared" si="427"/>
        <v>0</v>
      </c>
      <c r="AS197" s="409">
        <f t="shared" si="428"/>
        <v>0</v>
      </c>
      <c r="AT197" s="422">
        <f t="shared" si="429"/>
        <v>0</v>
      </c>
      <c r="AU197" s="422">
        <f t="shared" si="430"/>
        <v>0</v>
      </c>
      <c r="AV197" s="409">
        <f t="shared" si="431"/>
        <v>0</v>
      </c>
      <c r="AW197" s="422">
        <f t="shared" si="432"/>
        <v>0</v>
      </c>
      <c r="AX197" s="422">
        <f t="shared" si="433"/>
        <v>0</v>
      </c>
      <c r="AY197" s="409">
        <f t="shared" si="434"/>
        <v>0</v>
      </c>
      <c r="AZ197" s="422">
        <f t="shared" ref="AZ197:AZ203" si="469">AQ197+AT197+AW197</f>
        <v>0</v>
      </c>
      <c r="BA197" s="422">
        <f t="shared" ref="BA197:BA203" si="470">AR197+AU197+AX197</f>
        <v>0</v>
      </c>
      <c r="BB197" s="420">
        <f t="shared" si="361"/>
        <v>0</v>
      </c>
      <c r="BC197" s="413">
        <f t="shared" ref="BC197:BC203" si="471">AS197</f>
        <v>0</v>
      </c>
      <c r="BD197" s="420">
        <f t="shared" si="362"/>
        <v>0</v>
      </c>
      <c r="BE197" s="409">
        <f t="shared" ref="BE197:BE203" si="472">AV197</f>
        <v>0</v>
      </c>
      <c r="BF197" s="420">
        <f t="shared" si="363"/>
        <v>0</v>
      </c>
      <c r="BG197" s="409">
        <f t="shared" ref="BG197:BG203" si="473">AY197</f>
        <v>0</v>
      </c>
      <c r="BH197" s="425" t="str">
        <f t="shared" si="435"/>
        <v/>
      </c>
      <c r="BI197" s="420">
        <f t="shared" ref="BI197:BI203" si="474">SUMIF(C$4:C$203,$BH197,G$4:G$203)</f>
        <v>0</v>
      </c>
      <c r="BJ197" s="420">
        <f t="shared" ref="BJ197:BJ203" si="475">SUMIF($C$4:$C$203,$BH197,$R$4:$R$203)</f>
        <v>0</v>
      </c>
      <c r="BK197" s="420">
        <f t="shared" si="436"/>
        <v>0</v>
      </c>
      <c r="BL197" s="420">
        <f t="shared" si="437"/>
        <v>0</v>
      </c>
      <c r="BM197" s="413">
        <f t="shared" si="438"/>
        <v>0</v>
      </c>
      <c r="BN197" s="420">
        <f t="shared" si="439"/>
        <v>0</v>
      </c>
      <c r="BO197" s="420">
        <f t="shared" si="440"/>
        <v>0</v>
      </c>
      <c r="BP197" s="413">
        <f t="shared" si="441"/>
        <v>0</v>
      </c>
      <c r="BQ197" s="422">
        <f t="shared" si="442"/>
        <v>0</v>
      </c>
      <c r="BR197" s="422">
        <f t="shared" si="443"/>
        <v>0</v>
      </c>
      <c r="BS197" s="413">
        <f t="shared" si="444"/>
        <v>0</v>
      </c>
      <c r="BT197" s="420">
        <f t="shared" ref="BT197:BT203" si="476">IFERROR(BL197/BM197,)</f>
        <v>0</v>
      </c>
      <c r="BU197" s="413">
        <f t="shared" ref="BU197:BU203" si="477">BM197</f>
        <v>0</v>
      </c>
      <c r="BV197" s="420">
        <f t="shared" ref="BV197:BV203" si="478">IFERROR(BO197/BP197,)</f>
        <v>0</v>
      </c>
      <c r="BW197" s="409">
        <f t="shared" ref="BW197:BW203" si="479">BP197</f>
        <v>0</v>
      </c>
      <c r="BX197" s="420">
        <f t="shared" ref="BX197:BX203" si="480">IFERROR(BR197/BS197,)</f>
        <v>0</v>
      </c>
      <c r="BY197" s="413">
        <f t="shared" ref="BY197:BY203" si="481">BS197</f>
        <v>0</v>
      </c>
      <c r="BZ197" s="32" t="str">
        <f t="shared" si="374"/>
        <v/>
      </c>
      <c r="CA197">
        <f t="shared" ref="CA197:CA203" si="482">IFERROR(LEFT(BZ197,3)*1000+ROW()-3,)</f>
        <v>0</v>
      </c>
      <c r="CB197" s="32">
        <f t="shared" si="375"/>
        <v>0</v>
      </c>
      <c r="CC197">
        <f t="shared" si="445"/>
        <v>0</v>
      </c>
      <c r="CD197">
        <f t="shared" si="446"/>
        <v>0</v>
      </c>
      <c r="CE197">
        <f t="shared" si="447"/>
        <v>0</v>
      </c>
      <c r="CF197" s="29">
        <f t="shared" si="448"/>
        <v>0</v>
      </c>
      <c r="CG197" s="29">
        <f t="shared" si="449"/>
        <v>0</v>
      </c>
      <c r="CH197" s="29">
        <f t="shared" ref="CH197:CH203" si="483">SUMIF($CD$4:$CD$203,$CD197,$CG$4:$CG$203)</f>
        <v>0</v>
      </c>
      <c r="CI197" s="29">
        <f t="shared" si="450"/>
        <v>0</v>
      </c>
      <c r="CJ197" s="29">
        <f t="shared" si="451"/>
        <v>0</v>
      </c>
      <c r="CK197" s="458">
        <f t="shared" si="452"/>
        <v>0</v>
      </c>
      <c r="CL197" s="29">
        <f t="shared" ref="CL197:CL203" si="484">IFERROR(CJ197/CK197,)</f>
        <v>0</v>
      </c>
      <c r="CM197" s="29">
        <f t="shared" si="453"/>
        <v>0</v>
      </c>
      <c r="CN197" s="458">
        <f t="shared" si="454"/>
        <v>0</v>
      </c>
      <c r="CO197" s="29">
        <f t="shared" ref="CO197:CO203" si="485">IFERROR(CM197/CN197,)</f>
        <v>0</v>
      </c>
      <c r="CP197" s="29">
        <f t="shared" si="455"/>
        <v>0</v>
      </c>
      <c r="CQ197" s="458">
        <f t="shared" si="456"/>
        <v>0</v>
      </c>
      <c r="CR197" s="29">
        <f t="shared" ref="CR197:CR203" si="486">IFERROR(CP197/CQ197,)</f>
        <v>0</v>
      </c>
      <c r="CS197" s="29">
        <f t="shared" ref="CS197:CS203" si="487">SUMIF($CC$4:$CC$203,$CC197,$CG$4:$CG$203)</f>
        <v>0</v>
      </c>
      <c r="CT197" s="29">
        <f t="shared" ref="CT197:CT203" si="488">SUMIF($CC$4:$CC$203,$CC197,$CI$4:$CI$203)</f>
        <v>0</v>
      </c>
      <c r="CU197" s="29">
        <f t="shared" ref="CU197:CU203" si="489">SUMIF($CC$4:$CC$203,$CC197,$CJ$4:$CJ$203)</f>
        <v>0</v>
      </c>
      <c r="CV197" s="458">
        <f t="shared" ref="CV197:CV203" si="490">SUMIF($CC$4:$CC$203,$CC197,$CK$4:$CK$203)</f>
        <v>0</v>
      </c>
      <c r="CW197" s="29">
        <f t="shared" ref="CW197:CW203" si="491">IFERROR(CU197/CV197,)</f>
        <v>0</v>
      </c>
      <c r="CX197" s="29">
        <f t="shared" ref="CX197:CX203" si="492">SUMIF($CC$4:$CC$203,$CC197,$CM$4:$CM$203)</f>
        <v>0</v>
      </c>
      <c r="CY197" s="458">
        <f t="shared" ref="CY197:CY203" si="493">SUMIF($CC$4:$CC$203,$CC197,$CN$4:$CN$203)</f>
        <v>0</v>
      </c>
      <c r="CZ197" s="29">
        <f t="shared" ref="CZ197:CZ203" si="494">IFERROR(CX197/CY197,)</f>
        <v>0</v>
      </c>
      <c r="DA197" s="29">
        <f t="shared" ref="DA197:DA203" si="495">SUMIF($CC$4:$CC$203,$CC197,$CP$4:$CP$203)</f>
        <v>0</v>
      </c>
      <c r="DB197" s="458">
        <f t="shared" ref="DB197:DB203" si="496">SUMIF($CC$4:$CC$203,$CC197,$CQ$4:$CQ$203)</f>
        <v>0</v>
      </c>
      <c r="DC197" s="29">
        <f t="shared" ref="DC197:DC203" si="497">IFERROR(DA197/DB197,)</f>
        <v>0</v>
      </c>
    </row>
    <row r="198" spans="1:107">
      <c r="A198">
        <f t="shared" si="457"/>
        <v>195</v>
      </c>
      <c r="B198" s="33">
        <f t="shared" si="420"/>
        <v>0</v>
      </c>
      <c r="C198" s="357"/>
      <c r="D198" s="40"/>
      <c r="E198" s="48"/>
      <c r="F198" s="1"/>
      <c r="G198" s="209"/>
      <c r="H198" s="185"/>
      <c r="I198" s="185"/>
      <c r="J198" s="307"/>
      <c r="K198" s="185"/>
      <c r="L198" s="185"/>
      <c r="M198" s="202"/>
      <c r="N198" s="185"/>
      <c r="O198" s="185"/>
      <c r="P198" s="359"/>
      <c r="Q198" s="343">
        <f t="shared" si="364"/>
        <v>0</v>
      </c>
      <c r="R198" s="333">
        <f t="shared" si="365"/>
        <v>0</v>
      </c>
      <c r="S198" s="344">
        <f t="shared" si="366"/>
        <v>0</v>
      </c>
      <c r="T198" s="348">
        <f t="shared" si="458"/>
        <v>0</v>
      </c>
      <c r="U198" s="334">
        <f t="shared" si="459"/>
        <v>0</v>
      </c>
      <c r="V198" s="333">
        <f t="shared" si="460"/>
        <v>0</v>
      </c>
      <c r="W198" s="334">
        <f t="shared" si="461"/>
        <v>0</v>
      </c>
      <c r="X198" s="333">
        <f t="shared" si="462"/>
        <v>0</v>
      </c>
      <c r="Y198" s="403">
        <f t="shared" si="463"/>
        <v>0</v>
      </c>
      <c r="Z198" s="451">
        <f>IFERROR(VLOOKUP(C198,list!B$2:C$100,2,),)</f>
        <v>0</v>
      </c>
      <c r="AA198" s="451">
        <f>IFERROR(VLOOKUP(F198,list!G$1:H$60,2,),)</f>
        <v>0</v>
      </c>
      <c r="AB198" s="452">
        <f t="shared" si="464"/>
        <v>0</v>
      </c>
      <c r="AC198" s="453">
        <f t="shared" si="465"/>
        <v>0</v>
      </c>
      <c r="AD198" s="451">
        <f>IFERROR(VLOOKUP(AC198,list!I$2:J$12,2,),)</f>
        <v>0</v>
      </c>
      <c r="AE198" s="452">
        <f t="shared" si="466"/>
        <v>0</v>
      </c>
      <c r="AF198" s="451">
        <f t="shared" si="421"/>
        <v>0</v>
      </c>
      <c r="AG198" s="451">
        <f>IF(COUNTIF($C$4:C198,C198)&gt;1,0,1)</f>
        <v>1</v>
      </c>
      <c r="AH198" s="454">
        <f t="shared" si="360"/>
        <v>0</v>
      </c>
      <c r="AI198" s="451" t="str">
        <f t="shared" si="422"/>
        <v/>
      </c>
      <c r="AJ198" s="455" t="str">
        <f>IFERROR(VLOOKUP(AI198,list!A$1:B$100,2,),"")</f>
        <v/>
      </c>
      <c r="AK198" s="451">
        <f>IF(COUNTIF($AE$4:$AE198,$AE198)&gt;1,0,1)</f>
        <v>0</v>
      </c>
      <c r="AL198" s="451">
        <f t="shared" si="467"/>
        <v>0</v>
      </c>
      <c r="AM198" s="451" t="str">
        <f t="shared" si="423"/>
        <v/>
      </c>
      <c r="AN198" s="417">
        <f t="shared" si="468"/>
        <v>0</v>
      </c>
      <c r="AO198" s="420">
        <f t="shared" si="424"/>
        <v>0</v>
      </c>
      <c r="AP198" s="420">
        <f t="shared" si="425"/>
        <v>0</v>
      </c>
      <c r="AQ198" s="420">
        <f t="shared" si="426"/>
        <v>0</v>
      </c>
      <c r="AR198" s="420">
        <f t="shared" si="427"/>
        <v>0</v>
      </c>
      <c r="AS198" s="409">
        <f t="shared" si="428"/>
        <v>0</v>
      </c>
      <c r="AT198" s="422">
        <f t="shared" si="429"/>
        <v>0</v>
      </c>
      <c r="AU198" s="422">
        <f t="shared" si="430"/>
        <v>0</v>
      </c>
      <c r="AV198" s="409">
        <f t="shared" si="431"/>
        <v>0</v>
      </c>
      <c r="AW198" s="422">
        <f t="shared" si="432"/>
        <v>0</v>
      </c>
      <c r="AX198" s="422">
        <f t="shared" si="433"/>
        <v>0</v>
      </c>
      <c r="AY198" s="409">
        <f t="shared" si="434"/>
        <v>0</v>
      </c>
      <c r="AZ198" s="422">
        <f t="shared" si="469"/>
        <v>0</v>
      </c>
      <c r="BA198" s="422">
        <f t="shared" si="470"/>
        <v>0</v>
      </c>
      <c r="BB198" s="420">
        <f t="shared" si="361"/>
        <v>0</v>
      </c>
      <c r="BC198" s="413">
        <f t="shared" si="471"/>
        <v>0</v>
      </c>
      <c r="BD198" s="420">
        <f t="shared" si="362"/>
        <v>0</v>
      </c>
      <c r="BE198" s="409">
        <f t="shared" si="472"/>
        <v>0</v>
      </c>
      <c r="BF198" s="420">
        <f t="shared" si="363"/>
        <v>0</v>
      </c>
      <c r="BG198" s="409">
        <f t="shared" si="473"/>
        <v>0</v>
      </c>
      <c r="BH198" s="425" t="str">
        <f t="shared" si="435"/>
        <v/>
      </c>
      <c r="BI198" s="420">
        <f t="shared" si="474"/>
        <v>0</v>
      </c>
      <c r="BJ198" s="420">
        <f t="shared" si="475"/>
        <v>0</v>
      </c>
      <c r="BK198" s="420">
        <f t="shared" si="436"/>
        <v>0</v>
      </c>
      <c r="BL198" s="420">
        <f t="shared" si="437"/>
        <v>0</v>
      </c>
      <c r="BM198" s="413">
        <f t="shared" si="438"/>
        <v>0</v>
      </c>
      <c r="BN198" s="420">
        <f t="shared" si="439"/>
        <v>0</v>
      </c>
      <c r="BO198" s="420">
        <f t="shared" si="440"/>
        <v>0</v>
      </c>
      <c r="BP198" s="413">
        <f t="shared" si="441"/>
        <v>0</v>
      </c>
      <c r="BQ198" s="422">
        <f t="shared" si="442"/>
        <v>0</v>
      </c>
      <c r="BR198" s="422">
        <f t="shared" si="443"/>
        <v>0</v>
      </c>
      <c r="BS198" s="413">
        <f t="shared" si="444"/>
        <v>0</v>
      </c>
      <c r="BT198" s="420">
        <f t="shared" si="476"/>
        <v>0</v>
      </c>
      <c r="BU198" s="413">
        <f t="shared" si="477"/>
        <v>0</v>
      </c>
      <c r="BV198" s="420">
        <f t="shared" si="478"/>
        <v>0</v>
      </c>
      <c r="BW198" s="409">
        <f t="shared" si="479"/>
        <v>0</v>
      </c>
      <c r="BX198" s="420">
        <f t="shared" si="480"/>
        <v>0</v>
      </c>
      <c r="BY198" s="413">
        <f t="shared" si="481"/>
        <v>0</v>
      </c>
      <c r="BZ198" s="32" t="str">
        <f t="shared" si="374"/>
        <v/>
      </c>
      <c r="CA198">
        <f t="shared" si="482"/>
        <v>0</v>
      </c>
      <c r="CB198" s="32">
        <f t="shared" si="375"/>
        <v>0</v>
      </c>
      <c r="CC198">
        <f t="shared" si="445"/>
        <v>0</v>
      </c>
      <c r="CD198">
        <f t="shared" si="446"/>
        <v>0</v>
      </c>
      <c r="CE198">
        <f t="shared" si="447"/>
        <v>0</v>
      </c>
      <c r="CF198" s="29">
        <f t="shared" si="448"/>
        <v>0</v>
      </c>
      <c r="CG198" s="29">
        <f t="shared" si="449"/>
        <v>0</v>
      </c>
      <c r="CH198" s="29">
        <f t="shared" si="483"/>
        <v>0</v>
      </c>
      <c r="CI198" s="29">
        <f t="shared" si="450"/>
        <v>0</v>
      </c>
      <c r="CJ198" s="29">
        <f t="shared" si="451"/>
        <v>0</v>
      </c>
      <c r="CK198" s="458">
        <f t="shared" si="452"/>
        <v>0</v>
      </c>
      <c r="CL198" s="29">
        <f t="shared" si="484"/>
        <v>0</v>
      </c>
      <c r="CM198" s="29">
        <f t="shared" si="453"/>
        <v>0</v>
      </c>
      <c r="CN198" s="458">
        <f t="shared" si="454"/>
        <v>0</v>
      </c>
      <c r="CO198" s="29">
        <f t="shared" si="485"/>
        <v>0</v>
      </c>
      <c r="CP198" s="29">
        <f t="shared" si="455"/>
        <v>0</v>
      </c>
      <c r="CQ198" s="458">
        <f t="shared" si="456"/>
        <v>0</v>
      </c>
      <c r="CR198" s="29">
        <f t="shared" si="486"/>
        <v>0</v>
      </c>
      <c r="CS198" s="29">
        <f t="shared" si="487"/>
        <v>0</v>
      </c>
      <c r="CT198" s="29">
        <f t="shared" si="488"/>
        <v>0</v>
      </c>
      <c r="CU198" s="29">
        <f t="shared" si="489"/>
        <v>0</v>
      </c>
      <c r="CV198" s="458">
        <f t="shared" si="490"/>
        <v>0</v>
      </c>
      <c r="CW198" s="29">
        <f t="shared" si="491"/>
        <v>0</v>
      </c>
      <c r="CX198" s="29">
        <f t="shared" si="492"/>
        <v>0</v>
      </c>
      <c r="CY198" s="458">
        <f t="shared" si="493"/>
        <v>0</v>
      </c>
      <c r="CZ198" s="29">
        <f t="shared" si="494"/>
        <v>0</v>
      </c>
      <c r="DA198" s="29">
        <f t="shared" si="495"/>
        <v>0</v>
      </c>
      <c r="DB198" s="458">
        <f t="shared" si="496"/>
        <v>0</v>
      </c>
      <c r="DC198" s="29">
        <f t="shared" si="497"/>
        <v>0</v>
      </c>
    </row>
    <row r="199" spans="1:107">
      <c r="A199">
        <f t="shared" si="457"/>
        <v>196</v>
      </c>
      <c r="B199" s="33">
        <f t="shared" si="420"/>
        <v>0</v>
      </c>
      <c r="C199" s="357"/>
      <c r="D199" s="40"/>
      <c r="E199" s="48"/>
      <c r="F199" s="1"/>
      <c r="G199" s="209"/>
      <c r="H199" s="185"/>
      <c r="I199" s="185"/>
      <c r="J199" s="307"/>
      <c r="K199" s="185"/>
      <c r="L199" s="185"/>
      <c r="M199" s="202"/>
      <c r="N199" s="185"/>
      <c r="O199" s="185"/>
      <c r="P199" s="359"/>
      <c r="Q199" s="343">
        <f t="shared" si="364"/>
        <v>0</v>
      </c>
      <c r="R199" s="333">
        <f t="shared" si="365"/>
        <v>0</v>
      </c>
      <c r="S199" s="344">
        <f t="shared" si="366"/>
        <v>0</v>
      </c>
      <c r="T199" s="348">
        <f t="shared" si="458"/>
        <v>0</v>
      </c>
      <c r="U199" s="334">
        <f t="shared" si="459"/>
        <v>0</v>
      </c>
      <c r="V199" s="333">
        <f t="shared" si="460"/>
        <v>0</v>
      </c>
      <c r="W199" s="334">
        <f t="shared" si="461"/>
        <v>0</v>
      </c>
      <c r="X199" s="333">
        <f t="shared" si="462"/>
        <v>0</v>
      </c>
      <c r="Y199" s="403">
        <f t="shared" si="463"/>
        <v>0</v>
      </c>
      <c r="Z199" s="451">
        <f>IFERROR(VLOOKUP(C199,list!B$2:C$100,2,),)</f>
        <v>0</v>
      </c>
      <c r="AA199" s="451">
        <f>IFERROR(VLOOKUP(F199,list!G$1:H$60,2,),)</f>
        <v>0</v>
      </c>
      <c r="AB199" s="452">
        <f t="shared" si="464"/>
        <v>0</v>
      </c>
      <c r="AC199" s="453">
        <f t="shared" si="465"/>
        <v>0</v>
      </c>
      <c r="AD199" s="451">
        <f>IFERROR(VLOOKUP(AC199,list!I$2:J$12,2,),)</f>
        <v>0</v>
      </c>
      <c r="AE199" s="452">
        <f t="shared" si="466"/>
        <v>0</v>
      </c>
      <c r="AF199" s="451">
        <f t="shared" si="421"/>
        <v>0</v>
      </c>
      <c r="AG199" s="451">
        <f>IF(COUNTIF($C$4:C199,C199)&gt;1,0,1)</f>
        <v>1</v>
      </c>
      <c r="AH199" s="454">
        <f t="shared" si="360"/>
        <v>0</v>
      </c>
      <c r="AI199" s="451" t="str">
        <f t="shared" si="422"/>
        <v/>
      </c>
      <c r="AJ199" s="455" t="str">
        <f>IFERROR(VLOOKUP(AI199,list!A$1:B$100,2,),"")</f>
        <v/>
      </c>
      <c r="AK199" s="451">
        <f>IF(COUNTIF($AE$4:$AE199,$AE199)&gt;1,0,1)</f>
        <v>0</v>
      </c>
      <c r="AL199" s="451">
        <f t="shared" si="467"/>
        <v>0</v>
      </c>
      <c r="AM199" s="451" t="str">
        <f t="shared" si="423"/>
        <v/>
      </c>
      <c r="AN199" s="417">
        <f t="shared" si="468"/>
        <v>0</v>
      </c>
      <c r="AO199" s="420">
        <f t="shared" si="424"/>
        <v>0</v>
      </c>
      <c r="AP199" s="420">
        <f t="shared" si="425"/>
        <v>0</v>
      </c>
      <c r="AQ199" s="420">
        <f t="shared" si="426"/>
        <v>0</v>
      </c>
      <c r="AR199" s="420">
        <f t="shared" si="427"/>
        <v>0</v>
      </c>
      <c r="AS199" s="409">
        <f t="shared" si="428"/>
        <v>0</v>
      </c>
      <c r="AT199" s="422">
        <f t="shared" si="429"/>
        <v>0</v>
      </c>
      <c r="AU199" s="422">
        <f t="shared" si="430"/>
        <v>0</v>
      </c>
      <c r="AV199" s="409">
        <f t="shared" si="431"/>
        <v>0</v>
      </c>
      <c r="AW199" s="422">
        <f t="shared" si="432"/>
        <v>0</v>
      </c>
      <c r="AX199" s="422">
        <f t="shared" si="433"/>
        <v>0</v>
      </c>
      <c r="AY199" s="409">
        <f t="shared" si="434"/>
        <v>0</v>
      </c>
      <c r="AZ199" s="422">
        <f t="shared" si="469"/>
        <v>0</v>
      </c>
      <c r="BA199" s="422">
        <f t="shared" si="470"/>
        <v>0</v>
      </c>
      <c r="BB199" s="420">
        <f t="shared" si="361"/>
        <v>0</v>
      </c>
      <c r="BC199" s="413">
        <f t="shared" si="471"/>
        <v>0</v>
      </c>
      <c r="BD199" s="420">
        <f t="shared" si="362"/>
        <v>0</v>
      </c>
      <c r="BE199" s="409">
        <f t="shared" si="472"/>
        <v>0</v>
      </c>
      <c r="BF199" s="420">
        <f t="shared" si="363"/>
        <v>0</v>
      </c>
      <c r="BG199" s="409">
        <f t="shared" si="473"/>
        <v>0</v>
      </c>
      <c r="BH199" s="425" t="str">
        <f t="shared" si="435"/>
        <v/>
      </c>
      <c r="BI199" s="420">
        <f t="shared" si="474"/>
        <v>0</v>
      </c>
      <c r="BJ199" s="420">
        <f t="shared" si="475"/>
        <v>0</v>
      </c>
      <c r="BK199" s="420">
        <f t="shared" si="436"/>
        <v>0</v>
      </c>
      <c r="BL199" s="420">
        <f t="shared" si="437"/>
        <v>0</v>
      </c>
      <c r="BM199" s="413">
        <f t="shared" si="438"/>
        <v>0</v>
      </c>
      <c r="BN199" s="420">
        <f t="shared" si="439"/>
        <v>0</v>
      </c>
      <c r="BO199" s="420">
        <f t="shared" si="440"/>
        <v>0</v>
      </c>
      <c r="BP199" s="413">
        <f t="shared" si="441"/>
        <v>0</v>
      </c>
      <c r="BQ199" s="422">
        <f t="shared" si="442"/>
        <v>0</v>
      </c>
      <c r="BR199" s="422">
        <f t="shared" si="443"/>
        <v>0</v>
      </c>
      <c r="BS199" s="413">
        <f t="shared" si="444"/>
        <v>0</v>
      </c>
      <c r="BT199" s="420">
        <f t="shared" si="476"/>
        <v>0</v>
      </c>
      <c r="BU199" s="413">
        <f t="shared" si="477"/>
        <v>0</v>
      </c>
      <c r="BV199" s="420">
        <f t="shared" si="478"/>
        <v>0</v>
      </c>
      <c r="BW199" s="409">
        <f t="shared" si="479"/>
        <v>0</v>
      </c>
      <c r="BX199" s="420">
        <f t="shared" si="480"/>
        <v>0</v>
      </c>
      <c r="BY199" s="413">
        <f t="shared" si="481"/>
        <v>0</v>
      </c>
      <c r="BZ199" s="32" t="str">
        <f t="shared" si="374"/>
        <v/>
      </c>
      <c r="CA199">
        <f t="shared" si="482"/>
        <v>0</v>
      </c>
      <c r="CB199" s="32">
        <f t="shared" si="375"/>
        <v>0</v>
      </c>
      <c r="CC199">
        <f t="shared" si="445"/>
        <v>0</v>
      </c>
      <c r="CD199">
        <f t="shared" si="446"/>
        <v>0</v>
      </c>
      <c r="CE199">
        <f t="shared" si="447"/>
        <v>0</v>
      </c>
      <c r="CF199" s="29">
        <f t="shared" si="448"/>
        <v>0</v>
      </c>
      <c r="CG199" s="29">
        <f t="shared" si="449"/>
        <v>0</v>
      </c>
      <c r="CH199" s="29">
        <f t="shared" si="483"/>
        <v>0</v>
      </c>
      <c r="CI199" s="29">
        <f t="shared" si="450"/>
        <v>0</v>
      </c>
      <c r="CJ199" s="29">
        <f t="shared" si="451"/>
        <v>0</v>
      </c>
      <c r="CK199" s="458">
        <f t="shared" si="452"/>
        <v>0</v>
      </c>
      <c r="CL199" s="29">
        <f t="shared" si="484"/>
        <v>0</v>
      </c>
      <c r="CM199" s="29">
        <f t="shared" si="453"/>
        <v>0</v>
      </c>
      <c r="CN199" s="458">
        <f t="shared" si="454"/>
        <v>0</v>
      </c>
      <c r="CO199" s="29">
        <f t="shared" si="485"/>
        <v>0</v>
      </c>
      <c r="CP199" s="29">
        <f t="shared" si="455"/>
        <v>0</v>
      </c>
      <c r="CQ199" s="458">
        <f t="shared" si="456"/>
        <v>0</v>
      </c>
      <c r="CR199" s="29">
        <f t="shared" si="486"/>
        <v>0</v>
      </c>
      <c r="CS199" s="29">
        <f t="shared" si="487"/>
        <v>0</v>
      </c>
      <c r="CT199" s="29">
        <f t="shared" si="488"/>
        <v>0</v>
      </c>
      <c r="CU199" s="29">
        <f t="shared" si="489"/>
        <v>0</v>
      </c>
      <c r="CV199" s="458">
        <f t="shared" si="490"/>
        <v>0</v>
      </c>
      <c r="CW199" s="29">
        <f t="shared" si="491"/>
        <v>0</v>
      </c>
      <c r="CX199" s="29">
        <f t="shared" si="492"/>
        <v>0</v>
      </c>
      <c r="CY199" s="458">
        <f t="shared" si="493"/>
        <v>0</v>
      </c>
      <c r="CZ199" s="29">
        <f t="shared" si="494"/>
        <v>0</v>
      </c>
      <c r="DA199" s="29">
        <f t="shared" si="495"/>
        <v>0</v>
      </c>
      <c r="DB199" s="458">
        <f t="shared" si="496"/>
        <v>0</v>
      </c>
      <c r="DC199" s="29">
        <f t="shared" si="497"/>
        <v>0</v>
      </c>
    </row>
    <row r="200" spans="1:107">
      <c r="A200">
        <f t="shared" si="457"/>
        <v>197</v>
      </c>
      <c r="B200" s="33">
        <f t="shared" si="420"/>
        <v>0</v>
      </c>
      <c r="C200" s="357"/>
      <c r="D200" s="40"/>
      <c r="E200" s="48"/>
      <c r="F200" s="1"/>
      <c r="G200" s="209"/>
      <c r="H200" s="185"/>
      <c r="I200" s="185"/>
      <c r="J200" s="307"/>
      <c r="K200" s="185"/>
      <c r="L200" s="185"/>
      <c r="M200" s="202"/>
      <c r="N200" s="185"/>
      <c r="O200" s="185"/>
      <c r="P200" s="359"/>
      <c r="Q200" s="343">
        <f t="shared" si="364"/>
        <v>0</v>
      </c>
      <c r="R200" s="333">
        <f t="shared" si="365"/>
        <v>0</v>
      </c>
      <c r="S200" s="344">
        <f t="shared" si="366"/>
        <v>0</v>
      </c>
      <c r="T200" s="348">
        <f t="shared" si="458"/>
        <v>0</v>
      </c>
      <c r="U200" s="334">
        <f t="shared" si="459"/>
        <v>0</v>
      </c>
      <c r="V200" s="333">
        <f t="shared" si="460"/>
        <v>0</v>
      </c>
      <c r="W200" s="334">
        <f t="shared" si="461"/>
        <v>0</v>
      </c>
      <c r="X200" s="333">
        <f t="shared" si="462"/>
        <v>0</v>
      </c>
      <c r="Y200" s="403">
        <f t="shared" si="463"/>
        <v>0</v>
      </c>
      <c r="Z200" s="451">
        <f>IFERROR(VLOOKUP(C200,list!B$2:C$100,2,),)</f>
        <v>0</v>
      </c>
      <c r="AA200" s="451">
        <f>IFERROR(VLOOKUP(F200,list!G$1:H$60,2,),)</f>
        <v>0</v>
      </c>
      <c r="AB200" s="452">
        <f t="shared" si="464"/>
        <v>0</v>
      </c>
      <c r="AC200" s="453">
        <f t="shared" si="465"/>
        <v>0</v>
      </c>
      <c r="AD200" s="451">
        <f>IFERROR(VLOOKUP(AC200,list!I$2:J$12,2,),)</f>
        <v>0</v>
      </c>
      <c r="AE200" s="452">
        <f t="shared" si="466"/>
        <v>0</v>
      </c>
      <c r="AF200" s="451">
        <f t="shared" si="421"/>
        <v>0</v>
      </c>
      <c r="AG200" s="451">
        <f>IF(COUNTIF($C$4:C200,C200)&gt;1,0,1)</f>
        <v>1</v>
      </c>
      <c r="AH200" s="454">
        <f t="shared" si="360"/>
        <v>0</v>
      </c>
      <c r="AI200" s="451" t="str">
        <f t="shared" si="422"/>
        <v/>
      </c>
      <c r="AJ200" s="455" t="str">
        <f>IFERROR(VLOOKUP(AI200,list!A$1:B$100,2,),"")</f>
        <v/>
      </c>
      <c r="AK200" s="451">
        <f>IF(COUNTIF($AE$4:$AE200,$AE200)&gt;1,0,1)</f>
        <v>0</v>
      </c>
      <c r="AL200" s="451">
        <f t="shared" si="467"/>
        <v>0</v>
      </c>
      <c r="AM200" s="451" t="str">
        <f t="shared" si="423"/>
        <v/>
      </c>
      <c r="AN200" s="417">
        <f t="shared" si="468"/>
        <v>0</v>
      </c>
      <c r="AO200" s="420">
        <f t="shared" si="424"/>
        <v>0</v>
      </c>
      <c r="AP200" s="420">
        <f t="shared" si="425"/>
        <v>0</v>
      </c>
      <c r="AQ200" s="420">
        <f t="shared" si="426"/>
        <v>0</v>
      </c>
      <c r="AR200" s="420">
        <f t="shared" si="427"/>
        <v>0</v>
      </c>
      <c r="AS200" s="409">
        <f t="shared" si="428"/>
        <v>0</v>
      </c>
      <c r="AT200" s="422">
        <f t="shared" si="429"/>
        <v>0</v>
      </c>
      <c r="AU200" s="422">
        <f t="shared" si="430"/>
        <v>0</v>
      </c>
      <c r="AV200" s="409">
        <f t="shared" si="431"/>
        <v>0</v>
      </c>
      <c r="AW200" s="422">
        <f t="shared" si="432"/>
        <v>0</v>
      </c>
      <c r="AX200" s="422">
        <f t="shared" si="433"/>
        <v>0</v>
      </c>
      <c r="AY200" s="409">
        <f t="shared" si="434"/>
        <v>0</v>
      </c>
      <c r="AZ200" s="422">
        <f t="shared" si="469"/>
        <v>0</v>
      </c>
      <c r="BA200" s="422">
        <f t="shared" si="470"/>
        <v>0</v>
      </c>
      <c r="BB200" s="420">
        <f t="shared" si="361"/>
        <v>0</v>
      </c>
      <c r="BC200" s="413">
        <f t="shared" si="471"/>
        <v>0</v>
      </c>
      <c r="BD200" s="420">
        <f t="shared" si="362"/>
        <v>0</v>
      </c>
      <c r="BE200" s="409">
        <f t="shared" si="472"/>
        <v>0</v>
      </c>
      <c r="BF200" s="420">
        <f t="shared" si="363"/>
        <v>0</v>
      </c>
      <c r="BG200" s="409">
        <f t="shared" si="473"/>
        <v>0</v>
      </c>
      <c r="BH200" s="425" t="str">
        <f t="shared" si="435"/>
        <v/>
      </c>
      <c r="BI200" s="420">
        <f t="shared" si="474"/>
        <v>0</v>
      </c>
      <c r="BJ200" s="420">
        <f t="shared" si="475"/>
        <v>0</v>
      </c>
      <c r="BK200" s="420">
        <f t="shared" si="436"/>
        <v>0</v>
      </c>
      <c r="BL200" s="420">
        <f t="shared" si="437"/>
        <v>0</v>
      </c>
      <c r="BM200" s="413">
        <f t="shared" si="438"/>
        <v>0</v>
      </c>
      <c r="BN200" s="420">
        <f t="shared" si="439"/>
        <v>0</v>
      </c>
      <c r="BO200" s="420">
        <f t="shared" si="440"/>
        <v>0</v>
      </c>
      <c r="BP200" s="413">
        <f t="shared" si="441"/>
        <v>0</v>
      </c>
      <c r="BQ200" s="422">
        <f t="shared" si="442"/>
        <v>0</v>
      </c>
      <c r="BR200" s="422">
        <f t="shared" si="443"/>
        <v>0</v>
      </c>
      <c r="BS200" s="413">
        <f t="shared" si="444"/>
        <v>0</v>
      </c>
      <c r="BT200" s="420">
        <f t="shared" si="476"/>
        <v>0</v>
      </c>
      <c r="BU200" s="413">
        <f t="shared" si="477"/>
        <v>0</v>
      </c>
      <c r="BV200" s="420">
        <f t="shared" si="478"/>
        <v>0</v>
      </c>
      <c r="BW200" s="409">
        <f t="shared" si="479"/>
        <v>0</v>
      </c>
      <c r="BX200" s="420">
        <f t="shared" si="480"/>
        <v>0</v>
      </c>
      <c r="BY200" s="413">
        <f t="shared" si="481"/>
        <v>0</v>
      </c>
      <c r="BZ200" s="32" t="str">
        <f t="shared" si="374"/>
        <v/>
      </c>
      <c r="CA200">
        <f t="shared" si="482"/>
        <v>0</v>
      </c>
      <c r="CB200" s="32">
        <f t="shared" si="375"/>
        <v>0</v>
      </c>
      <c r="CC200">
        <f t="shared" si="445"/>
        <v>0</v>
      </c>
      <c r="CD200">
        <f t="shared" si="446"/>
        <v>0</v>
      </c>
      <c r="CE200">
        <f t="shared" si="447"/>
        <v>0</v>
      </c>
      <c r="CF200" s="29">
        <f t="shared" si="448"/>
        <v>0</v>
      </c>
      <c r="CG200" s="29">
        <f t="shared" si="449"/>
        <v>0</v>
      </c>
      <c r="CH200" s="29">
        <f t="shared" si="483"/>
        <v>0</v>
      </c>
      <c r="CI200" s="29">
        <f t="shared" si="450"/>
        <v>0</v>
      </c>
      <c r="CJ200" s="29">
        <f t="shared" si="451"/>
        <v>0</v>
      </c>
      <c r="CK200" s="458">
        <f t="shared" si="452"/>
        <v>0</v>
      </c>
      <c r="CL200" s="29">
        <f t="shared" si="484"/>
        <v>0</v>
      </c>
      <c r="CM200" s="29">
        <f t="shared" si="453"/>
        <v>0</v>
      </c>
      <c r="CN200" s="458">
        <f t="shared" si="454"/>
        <v>0</v>
      </c>
      <c r="CO200" s="29">
        <f t="shared" si="485"/>
        <v>0</v>
      </c>
      <c r="CP200" s="29">
        <f t="shared" si="455"/>
        <v>0</v>
      </c>
      <c r="CQ200" s="458">
        <f t="shared" si="456"/>
        <v>0</v>
      </c>
      <c r="CR200" s="29">
        <f t="shared" si="486"/>
        <v>0</v>
      </c>
      <c r="CS200" s="29">
        <f t="shared" si="487"/>
        <v>0</v>
      </c>
      <c r="CT200" s="29">
        <f t="shared" si="488"/>
        <v>0</v>
      </c>
      <c r="CU200" s="29">
        <f t="shared" si="489"/>
        <v>0</v>
      </c>
      <c r="CV200" s="458">
        <f t="shared" si="490"/>
        <v>0</v>
      </c>
      <c r="CW200" s="29">
        <f t="shared" si="491"/>
        <v>0</v>
      </c>
      <c r="CX200" s="29">
        <f t="shared" si="492"/>
        <v>0</v>
      </c>
      <c r="CY200" s="458">
        <f t="shared" si="493"/>
        <v>0</v>
      </c>
      <c r="CZ200" s="29">
        <f t="shared" si="494"/>
        <v>0</v>
      </c>
      <c r="DA200" s="29">
        <f t="shared" si="495"/>
        <v>0</v>
      </c>
      <c r="DB200" s="458">
        <f t="shared" si="496"/>
        <v>0</v>
      </c>
      <c r="DC200" s="29">
        <f t="shared" si="497"/>
        <v>0</v>
      </c>
    </row>
    <row r="201" spans="1:107">
      <c r="A201">
        <f t="shared" si="457"/>
        <v>198</v>
      </c>
      <c r="B201" s="33">
        <f t="shared" si="420"/>
        <v>0</v>
      </c>
      <c r="C201" s="357"/>
      <c r="D201" s="40"/>
      <c r="E201" s="48"/>
      <c r="F201" s="1"/>
      <c r="G201" s="209"/>
      <c r="H201" s="185"/>
      <c r="I201" s="185"/>
      <c r="J201" s="307"/>
      <c r="K201" s="185"/>
      <c r="L201" s="185"/>
      <c r="M201" s="202"/>
      <c r="N201" s="185"/>
      <c r="O201" s="185"/>
      <c r="P201" s="359"/>
      <c r="Q201" s="343">
        <f t="shared" si="364"/>
        <v>0</v>
      </c>
      <c r="R201" s="333">
        <f t="shared" si="365"/>
        <v>0</v>
      </c>
      <c r="S201" s="344">
        <f t="shared" si="366"/>
        <v>0</v>
      </c>
      <c r="T201" s="348">
        <f t="shared" si="458"/>
        <v>0</v>
      </c>
      <c r="U201" s="334">
        <f t="shared" si="459"/>
        <v>0</v>
      </c>
      <c r="V201" s="333">
        <f t="shared" si="460"/>
        <v>0</v>
      </c>
      <c r="W201" s="334">
        <f t="shared" si="461"/>
        <v>0</v>
      </c>
      <c r="X201" s="333">
        <f t="shared" si="462"/>
        <v>0</v>
      </c>
      <c r="Y201" s="403">
        <f t="shared" si="463"/>
        <v>0</v>
      </c>
      <c r="Z201" s="451">
        <f>IFERROR(VLOOKUP(C201,list!B$2:C$100,2,),)</f>
        <v>0</v>
      </c>
      <c r="AA201" s="451">
        <f>IFERROR(VLOOKUP(F201,list!G$1:H$60,2,),)</f>
        <v>0</v>
      </c>
      <c r="AB201" s="452">
        <f t="shared" si="464"/>
        <v>0</v>
      </c>
      <c r="AC201" s="453">
        <f t="shared" si="465"/>
        <v>0</v>
      </c>
      <c r="AD201" s="451">
        <f>IFERROR(VLOOKUP(AC201,list!I$2:J$12,2,),)</f>
        <v>0</v>
      </c>
      <c r="AE201" s="452">
        <f t="shared" si="466"/>
        <v>0</v>
      </c>
      <c r="AF201" s="451">
        <f t="shared" si="421"/>
        <v>0</v>
      </c>
      <c r="AG201" s="451">
        <f>IF(COUNTIF($C$4:C201,C201)&gt;1,0,1)</f>
        <v>1</v>
      </c>
      <c r="AH201" s="454">
        <f t="shared" si="360"/>
        <v>0</v>
      </c>
      <c r="AI201" s="451" t="str">
        <f t="shared" si="422"/>
        <v/>
      </c>
      <c r="AJ201" s="455" t="str">
        <f>IFERROR(VLOOKUP(AI201,list!A$1:B$100,2,),"")</f>
        <v/>
      </c>
      <c r="AK201" s="451">
        <f>IF(COUNTIF($AE$4:$AE201,$AE201)&gt;1,0,1)</f>
        <v>0</v>
      </c>
      <c r="AL201" s="451">
        <f t="shared" si="467"/>
        <v>0</v>
      </c>
      <c r="AM201" s="451" t="str">
        <f t="shared" si="423"/>
        <v/>
      </c>
      <c r="AN201" s="417">
        <f t="shared" si="468"/>
        <v>0</v>
      </c>
      <c r="AO201" s="420">
        <f t="shared" si="424"/>
        <v>0</v>
      </c>
      <c r="AP201" s="420">
        <f t="shared" si="425"/>
        <v>0</v>
      </c>
      <c r="AQ201" s="420">
        <f t="shared" si="426"/>
        <v>0</v>
      </c>
      <c r="AR201" s="420">
        <f t="shared" si="427"/>
        <v>0</v>
      </c>
      <c r="AS201" s="409">
        <f t="shared" si="428"/>
        <v>0</v>
      </c>
      <c r="AT201" s="422">
        <f t="shared" si="429"/>
        <v>0</v>
      </c>
      <c r="AU201" s="422">
        <f t="shared" si="430"/>
        <v>0</v>
      </c>
      <c r="AV201" s="409">
        <f t="shared" si="431"/>
        <v>0</v>
      </c>
      <c r="AW201" s="422">
        <f t="shared" si="432"/>
        <v>0</v>
      </c>
      <c r="AX201" s="422">
        <f t="shared" si="433"/>
        <v>0</v>
      </c>
      <c r="AY201" s="409">
        <f t="shared" si="434"/>
        <v>0</v>
      </c>
      <c r="AZ201" s="422">
        <f t="shared" si="469"/>
        <v>0</v>
      </c>
      <c r="BA201" s="422">
        <f t="shared" si="470"/>
        <v>0</v>
      </c>
      <c r="BB201" s="420">
        <f t="shared" si="361"/>
        <v>0</v>
      </c>
      <c r="BC201" s="413">
        <f t="shared" si="471"/>
        <v>0</v>
      </c>
      <c r="BD201" s="420">
        <f t="shared" si="362"/>
        <v>0</v>
      </c>
      <c r="BE201" s="409">
        <f t="shared" si="472"/>
        <v>0</v>
      </c>
      <c r="BF201" s="420">
        <f t="shared" si="363"/>
        <v>0</v>
      </c>
      <c r="BG201" s="409">
        <f t="shared" si="473"/>
        <v>0</v>
      </c>
      <c r="BH201" s="425" t="str">
        <f t="shared" si="435"/>
        <v/>
      </c>
      <c r="BI201" s="420">
        <f t="shared" si="474"/>
        <v>0</v>
      </c>
      <c r="BJ201" s="420">
        <f t="shared" si="475"/>
        <v>0</v>
      </c>
      <c r="BK201" s="420">
        <f t="shared" si="436"/>
        <v>0</v>
      </c>
      <c r="BL201" s="420">
        <f t="shared" si="437"/>
        <v>0</v>
      </c>
      <c r="BM201" s="413">
        <f t="shared" si="438"/>
        <v>0</v>
      </c>
      <c r="BN201" s="420">
        <f t="shared" si="439"/>
        <v>0</v>
      </c>
      <c r="BO201" s="420">
        <f t="shared" si="440"/>
        <v>0</v>
      </c>
      <c r="BP201" s="413">
        <f t="shared" si="441"/>
        <v>0</v>
      </c>
      <c r="BQ201" s="422">
        <f t="shared" si="442"/>
        <v>0</v>
      </c>
      <c r="BR201" s="422">
        <f t="shared" si="443"/>
        <v>0</v>
      </c>
      <c r="BS201" s="413">
        <f t="shared" si="444"/>
        <v>0</v>
      </c>
      <c r="BT201" s="420">
        <f t="shared" si="476"/>
        <v>0</v>
      </c>
      <c r="BU201" s="413">
        <f t="shared" si="477"/>
        <v>0</v>
      </c>
      <c r="BV201" s="420">
        <f t="shared" si="478"/>
        <v>0</v>
      </c>
      <c r="BW201" s="409">
        <f t="shared" si="479"/>
        <v>0</v>
      </c>
      <c r="BX201" s="420">
        <f t="shared" si="480"/>
        <v>0</v>
      </c>
      <c r="BY201" s="413">
        <f t="shared" si="481"/>
        <v>0</v>
      </c>
      <c r="BZ201" s="32" t="str">
        <f t="shared" si="374"/>
        <v/>
      </c>
      <c r="CA201">
        <f t="shared" si="482"/>
        <v>0</v>
      </c>
      <c r="CB201" s="32">
        <f t="shared" si="375"/>
        <v>0</v>
      </c>
      <c r="CC201">
        <f t="shared" si="445"/>
        <v>0</v>
      </c>
      <c r="CD201">
        <f t="shared" si="446"/>
        <v>0</v>
      </c>
      <c r="CE201">
        <f t="shared" si="447"/>
        <v>0</v>
      </c>
      <c r="CF201" s="29">
        <f t="shared" si="448"/>
        <v>0</v>
      </c>
      <c r="CG201" s="29">
        <f t="shared" si="449"/>
        <v>0</v>
      </c>
      <c r="CH201" s="29">
        <f t="shared" si="483"/>
        <v>0</v>
      </c>
      <c r="CI201" s="29">
        <f t="shared" si="450"/>
        <v>0</v>
      </c>
      <c r="CJ201" s="29">
        <f t="shared" si="451"/>
        <v>0</v>
      </c>
      <c r="CK201" s="458">
        <f t="shared" si="452"/>
        <v>0</v>
      </c>
      <c r="CL201" s="29">
        <f t="shared" si="484"/>
        <v>0</v>
      </c>
      <c r="CM201" s="29">
        <f t="shared" si="453"/>
        <v>0</v>
      </c>
      <c r="CN201" s="458">
        <f t="shared" si="454"/>
        <v>0</v>
      </c>
      <c r="CO201" s="29">
        <f t="shared" si="485"/>
        <v>0</v>
      </c>
      <c r="CP201" s="29">
        <f t="shared" si="455"/>
        <v>0</v>
      </c>
      <c r="CQ201" s="458">
        <f t="shared" si="456"/>
        <v>0</v>
      </c>
      <c r="CR201" s="29">
        <f t="shared" si="486"/>
        <v>0</v>
      </c>
      <c r="CS201" s="29">
        <f t="shared" si="487"/>
        <v>0</v>
      </c>
      <c r="CT201" s="29">
        <f t="shared" si="488"/>
        <v>0</v>
      </c>
      <c r="CU201" s="29">
        <f t="shared" si="489"/>
        <v>0</v>
      </c>
      <c r="CV201" s="458">
        <f t="shared" si="490"/>
        <v>0</v>
      </c>
      <c r="CW201" s="29">
        <f t="shared" si="491"/>
        <v>0</v>
      </c>
      <c r="CX201" s="29">
        <f t="shared" si="492"/>
        <v>0</v>
      </c>
      <c r="CY201" s="458">
        <f t="shared" si="493"/>
        <v>0</v>
      </c>
      <c r="CZ201" s="29">
        <f t="shared" si="494"/>
        <v>0</v>
      </c>
      <c r="DA201" s="29">
        <f t="shared" si="495"/>
        <v>0</v>
      </c>
      <c r="DB201" s="458">
        <f t="shared" si="496"/>
        <v>0</v>
      </c>
      <c r="DC201" s="29">
        <f t="shared" si="497"/>
        <v>0</v>
      </c>
    </row>
    <row r="202" spans="1:107">
      <c r="A202">
        <f t="shared" si="457"/>
        <v>199</v>
      </c>
      <c r="B202" s="33">
        <f t="shared" si="420"/>
        <v>0</v>
      </c>
      <c r="C202" s="357"/>
      <c r="D202" s="40"/>
      <c r="E202" s="48"/>
      <c r="F202" s="1"/>
      <c r="G202" s="209"/>
      <c r="H202" s="185"/>
      <c r="I202" s="185"/>
      <c r="J202" s="307"/>
      <c r="K202" s="185"/>
      <c r="L202" s="185"/>
      <c r="M202" s="202"/>
      <c r="N202" s="185"/>
      <c r="O202" s="185"/>
      <c r="P202" s="359"/>
      <c r="Q202" s="343">
        <f t="shared" si="364"/>
        <v>0</v>
      </c>
      <c r="R202" s="333">
        <f t="shared" si="365"/>
        <v>0</v>
      </c>
      <c r="S202" s="344">
        <f t="shared" si="366"/>
        <v>0</v>
      </c>
      <c r="T202" s="348">
        <f t="shared" si="458"/>
        <v>0</v>
      </c>
      <c r="U202" s="334">
        <f t="shared" si="459"/>
        <v>0</v>
      </c>
      <c r="V202" s="333">
        <f t="shared" si="460"/>
        <v>0</v>
      </c>
      <c r="W202" s="334">
        <f t="shared" si="461"/>
        <v>0</v>
      </c>
      <c r="X202" s="333">
        <f t="shared" si="462"/>
        <v>0</v>
      </c>
      <c r="Y202" s="403">
        <f t="shared" si="463"/>
        <v>0</v>
      </c>
      <c r="Z202" s="451">
        <f>IFERROR(VLOOKUP(C202,list!B$2:C$100,2,),)</f>
        <v>0</v>
      </c>
      <c r="AA202" s="451">
        <f>IFERROR(VLOOKUP(F202,list!G$1:H$60,2,),)</f>
        <v>0</v>
      </c>
      <c r="AB202" s="452">
        <f t="shared" si="464"/>
        <v>0</v>
      </c>
      <c r="AC202" s="453">
        <f t="shared" si="465"/>
        <v>0</v>
      </c>
      <c r="AD202" s="451">
        <f>IFERROR(VLOOKUP(AC202,list!I$2:J$12,2,),)</f>
        <v>0</v>
      </c>
      <c r="AE202" s="452">
        <f t="shared" si="466"/>
        <v>0</v>
      </c>
      <c r="AF202" s="451">
        <f t="shared" si="421"/>
        <v>0</v>
      </c>
      <c r="AG202" s="451">
        <f>IF(COUNTIF($C$4:C202,C202)&gt;1,0,1)</f>
        <v>1</v>
      </c>
      <c r="AH202" s="454">
        <f t="shared" si="360"/>
        <v>0</v>
      </c>
      <c r="AI202" s="451" t="str">
        <f t="shared" si="422"/>
        <v/>
      </c>
      <c r="AJ202" s="455" t="str">
        <f>IFERROR(VLOOKUP(AI202,list!A$1:B$100,2,),"")</f>
        <v/>
      </c>
      <c r="AK202" s="451">
        <f>IF(COUNTIF($AE$4:$AE202,$AE202)&gt;1,0,1)</f>
        <v>0</v>
      </c>
      <c r="AL202" s="451">
        <f t="shared" si="467"/>
        <v>0</v>
      </c>
      <c r="AM202" s="451" t="str">
        <f t="shared" si="423"/>
        <v/>
      </c>
      <c r="AN202" s="417">
        <f t="shared" si="468"/>
        <v>0</v>
      </c>
      <c r="AO202" s="420">
        <f t="shared" si="424"/>
        <v>0</v>
      </c>
      <c r="AP202" s="420">
        <f t="shared" si="425"/>
        <v>0</v>
      </c>
      <c r="AQ202" s="420">
        <f t="shared" si="426"/>
        <v>0</v>
      </c>
      <c r="AR202" s="420">
        <f t="shared" si="427"/>
        <v>0</v>
      </c>
      <c r="AS202" s="409">
        <f t="shared" si="428"/>
        <v>0</v>
      </c>
      <c r="AT202" s="422">
        <f t="shared" si="429"/>
        <v>0</v>
      </c>
      <c r="AU202" s="422">
        <f t="shared" si="430"/>
        <v>0</v>
      </c>
      <c r="AV202" s="409">
        <f t="shared" si="431"/>
        <v>0</v>
      </c>
      <c r="AW202" s="422">
        <f t="shared" si="432"/>
        <v>0</v>
      </c>
      <c r="AX202" s="422">
        <f t="shared" si="433"/>
        <v>0</v>
      </c>
      <c r="AY202" s="409">
        <f t="shared" si="434"/>
        <v>0</v>
      </c>
      <c r="AZ202" s="422">
        <f t="shared" si="469"/>
        <v>0</v>
      </c>
      <c r="BA202" s="422">
        <f t="shared" si="470"/>
        <v>0</v>
      </c>
      <c r="BB202" s="420">
        <f t="shared" si="361"/>
        <v>0</v>
      </c>
      <c r="BC202" s="413">
        <f t="shared" si="471"/>
        <v>0</v>
      </c>
      <c r="BD202" s="420">
        <f t="shared" si="362"/>
        <v>0</v>
      </c>
      <c r="BE202" s="409">
        <f t="shared" si="472"/>
        <v>0</v>
      </c>
      <c r="BF202" s="420">
        <f t="shared" si="363"/>
        <v>0</v>
      </c>
      <c r="BG202" s="409">
        <f t="shared" si="473"/>
        <v>0</v>
      </c>
      <c r="BH202" s="425" t="str">
        <f t="shared" si="435"/>
        <v/>
      </c>
      <c r="BI202" s="420">
        <f t="shared" si="474"/>
        <v>0</v>
      </c>
      <c r="BJ202" s="420">
        <f t="shared" si="475"/>
        <v>0</v>
      </c>
      <c r="BK202" s="420">
        <f t="shared" si="436"/>
        <v>0</v>
      </c>
      <c r="BL202" s="420">
        <f t="shared" si="437"/>
        <v>0</v>
      </c>
      <c r="BM202" s="413">
        <f t="shared" si="438"/>
        <v>0</v>
      </c>
      <c r="BN202" s="420">
        <f t="shared" si="439"/>
        <v>0</v>
      </c>
      <c r="BO202" s="420">
        <f t="shared" si="440"/>
        <v>0</v>
      </c>
      <c r="BP202" s="413">
        <f t="shared" si="441"/>
        <v>0</v>
      </c>
      <c r="BQ202" s="422">
        <f t="shared" si="442"/>
        <v>0</v>
      </c>
      <c r="BR202" s="422">
        <f t="shared" si="443"/>
        <v>0</v>
      </c>
      <c r="BS202" s="413">
        <f t="shared" si="444"/>
        <v>0</v>
      </c>
      <c r="BT202" s="420">
        <f t="shared" si="476"/>
        <v>0</v>
      </c>
      <c r="BU202" s="413">
        <f t="shared" si="477"/>
        <v>0</v>
      </c>
      <c r="BV202" s="420">
        <f t="shared" si="478"/>
        <v>0</v>
      </c>
      <c r="BW202" s="409">
        <f t="shared" si="479"/>
        <v>0</v>
      </c>
      <c r="BX202" s="420">
        <f t="shared" si="480"/>
        <v>0</v>
      </c>
      <c r="BY202" s="413">
        <f t="shared" si="481"/>
        <v>0</v>
      </c>
      <c r="BZ202" s="32" t="str">
        <f t="shared" si="374"/>
        <v/>
      </c>
      <c r="CA202">
        <f t="shared" si="482"/>
        <v>0</v>
      </c>
      <c r="CB202" s="32">
        <f t="shared" si="375"/>
        <v>0</v>
      </c>
      <c r="CC202">
        <f t="shared" si="445"/>
        <v>0</v>
      </c>
      <c r="CD202">
        <f t="shared" si="446"/>
        <v>0</v>
      </c>
      <c r="CE202">
        <f t="shared" si="447"/>
        <v>0</v>
      </c>
      <c r="CF202" s="29">
        <f t="shared" si="448"/>
        <v>0</v>
      </c>
      <c r="CG202" s="29">
        <f t="shared" si="449"/>
        <v>0</v>
      </c>
      <c r="CH202" s="29">
        <f t="shared" si="483"/>
        <v>0</v>
      </c>
      <c r="CI202" s="29">
        <f t="shared" si="450"/>
        <v>0</v>
      </c>
      <c r="CJ202" s="29">
        <f t="shared" si="451"/>
        <v>0</v>
      </c>
      <c r="CK202" s="458">
        <f t="shared" si="452"/>
        <v>0</v>
      </c>
      <c r="CL202" s="29">
        <f t="shared" si="484"/>
        <v>0</v>
      </c>
      <c r="CM202" s="29">
        <f t="shared" si="453"/>
        <v>0</v>
      </c>
      <c r="CN202" s="458">
        <f t="shared" si="454"/>
        <v>0</v>
      </c>
      <c r="CO202" s="29">
        <f t="shared" si="485"/>
        <v>0</v>
      </c>
      <c r="CP202" s="29">
        <f t="shared" si="455"/>
        <v>0</v>
      </c>
      <c r="CQ202" s="458">
        <f t="shared" si="456"/>
        <v>0</v>
      </c>
      <c r="CR202" s="29">
        <f t="shared" si="486"/>
        <v>0</v>
      </c>
      <c r="CS202" s="29">
        <f t="shared" si="487"/>
        <v>0</v>
      </c>
      <c r="CT202" s="29">
        <f t="shared" si="488"/>
        <v>0</v>
      </c>
      <c r="CU202" s="29">
        <f t="shared" si="489"/>
        <v>0</v>
      </c>
      <c r="CV202" s="458">
        <f t="shared" si="490"/>
        <v>0</v>
      </c>
      <c r="CW202" s="29">
        <f t="shared" si="491"/>
        <v>0</v>
      </c>
      <c r="CX202" s="29">
        <f t="shared" si="492"/>
        <v>0</v>
      </c>
      <c r="CY202" s="458">
        <f t="shared" si="493"/>
        <v>0</v>
      </c>
      <c r="CZ202" s="29">
        <f t="shared" si="494"/>
        <v>0</v>
      </c>
      <c r="DA202" s="29">
        <f t="shared" si="495"/>
        <v>0</v>
      </c>
      <c r="DB202" s="458">
        <f t="shared" si="496"/>
        <v>0</v>
      </c>
      <c r="DC202" s="29">
        <f t="shared" si="497"/>
        <v>0</v>
      </c>
    </row>
    <row r="203" spans="1:107" ht="16.5" thickBot="1">
      <c r="A203">
        <f t="shared" si="457"/>
        <v>200</v>
      </c>
      <c r="B203" s="33">
        <f t="shared" si="420"/>
        <v>0</v>
      </c>
      <c r="C203" s="357"/>
      <c r="D203" s="40"/>
      <c r="E203" s="48"/>
      <c r="F203" s="1"/>
      <c r="G203" s="364"/>
      <c r="H203" s="365"/>
      <c r="I203" s="365"/>
      <c r="J203" s="369"/>
      <c r="K203" s="365"/>
      <c r="L203" s="365"/>
      <c r="M203" s="366"/>
      <c r="N203" s="365"/>
      <c r="O203" s="365"/>
      <c r="P203" s="367"/>
      <c r="Q203" s="345">
        <f t="shared" si="364"/>
        <v>0</v>
      </c>
      <c r="R203" s="346">
        <f t="shared" si="365"/>
        <v>0</v>
      </c>
      <c r="S203" s="347">
        <f t="shared" si="366"/>
        <v>0</v>
      </c>
      <c r="T203" s="349">
        <f t="shared" si="458"/>
        <v>0</v>
      </c>
      <c r="U203" s="350">
        <f t="shared" si="459"/>
        <v>0</v>
      </c>
      <c r="V203" s="346">
        <f t="shared" si="460"/>
        <v>0</v>
      </c>
      <c r="W203" s="350">
        <f t="shared" si="461"/>
        <v>0</v>
      </c>
      <c r="X203" s="346">
        <f t="shared" si="462"/>
        <v>0</v>
      </c>
      <c r="Y203" s="404">
        <f t="shared" si="463"/>
        <v>0</v>
      </c>
      <c r="Z203" s="451">
        <f>IFERROR(VLOOKUP(C203,list!B$2:C$100,2,),)</f>
        <v>0</v>
      </c>
      <c r="AA203" s="451">
        <f>IFERROR(VLOOKUP(F203,list!G$1:H$60,2,),)</f>
        <v>0</v>
      </c>
      <c r="AB203" s="452">
        <f t="shared" si="464"/>
        <v>0</v>
      </c>
      <c r="AC203" s="453">
        <f t="shared" si="465"/>
        <v>0</v>
      </c>
      <c r="AD203" s="451">
        <f>IFERROR(VLOOKUP(AC203,list!I$2:J$12,2,),)</f>
        <v>0</v>
      </c>
      <c r="AE203" s="452">
        <f t="shared" si="466"/>
        <v>0</v>
      </c>
      <c r="AF203" s="451">
        <f t="shared" si="421"/>
        <v>0</v>
      </c>
      <c r="AG203" s="451">
        <f>IF(COUNTIF($C$4:C203,C203)&gt;1,0,1)</f>
        <v>1</v>
      </c>
      <c r="AH203" s="454">
        <f t="shared" si="360"/>
        <v>0</v>
      </c>
      <c r="AI203" s="451" t="str">
        <f t="shared" si="422"/>
        <v/>
      </c>
      <c r="AJ203" s="455" t="str">
        <f>IFERROR(VLOOKUP(AI203,list!A$1:B$100,2,),"")</f>
        <v/>
      </c>
      <c r="AK203" s="451">
        <f>IF(COUNTIF($AE$4:$AE203,$AE203)&gt;1,0,1)</f>
        <v>0</v>
      </c>
      <c r="AL203" s="451">
        <f t="shared" si="467"/>
        <v>0</v>
      </c>
      <c r="AM203" s="451" t="str">
        <f t="shared" si="423"/>
        <v/>
      </c>
      <c r="AN203" s="417">
        <f t="shared" si="468"/>
        <v>0</v>
      </c>
      <c r="AO203" s="420">
        <f t="shared" si="424"/>
        <v>0</v>
      </c>
      <c r="AP203" s="420">
        <f t="shared" si="425"/>
        <v>0</v>
      </c>
      <c r="AQ203" s="420">
        <f t="shared" si="426"/>
        <v>0</v>
      </c>
      <c r="AR203" s="420">
        <f t="shared" si="427"/>
        <v>0</v>
      </c>
      <c r="AS203" s="409">
        <f t="shared" si="428"/>
        <v>0</v>
      </c>
      <c r="AT203" s="422">
        <f t="shared" si="429"/>
        <v>0</v>
      </c>
      <c r="AU203" s="422">
        <f t="shared" si="430"/>
        <v>0</v>
      </c>
      <c r="AV203" s="409">
        <f t="shared" si="431"/>
        <v>0</v>
      </c>
      <c r="AW203" s="422">
        <f t="shared" si="432"/>
        <v>0</v>
      </c>
      <c r="AX203" s="422">
        <f t="shared" si="433"/>
        <v>0</v>
      </c>
      <c r="AY203" s="409">
        <f t="shared" si="434"/>
        <v>0</v>
      </c>
      <c r="AZ203" s="422">
        <f t="shared" si="469"/>
        <v>0</v>
      </c>
      <c r="BA203" s="422">
        <f t="shared" si="470"/>
        <v>0</v>
      </c>
      <c r="BB203" s="420">
        <f t="shared" si="361"/>
        <v>0</v>
      </c>
      <c r="BC203" s="413">
        <f t="shared" si="471"/>
        <v>0</v>
      </c>
      <c r="BD203" s="420">
        <f t="shared" si="362"/>
        <v>0</v>
      </c>
      <c r="BE203" s="409">
        <f t="shared" si="472"/>
        <v>0</v>
      </c>
      <c r="BF203" s="420">
        <f t="shared" si="363"/>
        <v>0</v>
      </c>
      <c r="BG203" s="409">
        <f t="shared" si="473"/>
        <v>0</v>
      </c>
      <c r="BH203" s="425" t="str">
        <f t="shared" si="435"/>
        <v/>
      </c>
      <c r="BI203" s="420">
        <f t="shared" si="474"/>
        <v>0</v>
      </c>
      <c r="BJ203" s="420">
        <f t="shared" si="475"/>
        <v>0</v>
      </c>
      <c r="BK203" s="420">
        <f t="shared" si="436"/>
        <v>0</v>
      </c>
      <c r="BL203" s="420">
        <f t="shared" si="437"/>
        <v>0</v>
      </c>
      <c r="BM203" s="413">
        <f t="shared" si="438"/>
        <v>0</v>
      </c>
      <c r="BN203" s="420">
        <f t="shared" si="439"/>
        <v>0</v>
      </c>
      <c r="BO203" s="420">
        <f t="shared" si="440"/>
        <v>0</v>
      </c>
      <c r="BP203" s="413">
        <f t="shared" si="441"/>
        <v>0</v>
      </c>
      <c r="BQ203" s="422">
        <f t="shared" si="442"/>
        <v>0</v>
      </c>
      <c r="BR203" s="422">
        <f t="shared" si="443"/>
        <v>0</v>
      </c>
      <c r="BS203" s="413">
        <f t="shared" si="444"/>
        <v>0</v>
      </c>
      <c r="BT203" s="420">
        <f t="shared" si="476"/>
        <v>0</v>
      </c>
      <c r="BU203" s="413">
        <f t="shared" si="477"/>
        <v>0</v>
      </c>
      <c r="BV203" s="420">
        <f t="shared" si="478"/>
        <v>0</v>
      </c>
      <c r="BW203" s="409">
        <f t="shared" si="479"/>
        <v>0</v>
      </c>
      <c r="BX203" s="420">
        <f t="shared" si="480"/>
        <v>0</v>
      </c>
      <c r="BY203" s="413">
        <f t="shared" si="481"/>
        <v>0</v>
      </c>
      <c r="BZ203" s="32" t="str">
        <f t="shared" si="374"/>
        <v/>
      </c>
      <c r="CA203">
        <f t="shared" si="482"/>
        <v>0</v>
      </c>
      <c r="CB203" s="32">
        <f t="shared" si="375"/>
        <v>0</v>
      </c>
      <c r="CC203">
        <f t="shared" si="445"/>
        <v>0</v>
      </c>
      <c r="CD203">
        <f t="shared" si="446"/>
        <v>0</v>
      </c>
      <c r="CE203">
        <f t="shared" si="447"/>
        <v>0</v>
      </c>
      <c r="CF203" s="29">
        <f t="shared" si="448"/>
        <v>0</v>
      </c>
      <c r="CG203" s="29">
        <f t="shared" si="449"/>
        <v>0</v>
      </c>
      <c r="CH203" s="29">
        <f t="shared" si="483"/>
        <v>0</v>
      </c>
      <c r="CI203" s="29">
        <f t="shared" si="450"/>
        <v>0</v>
      </c>
      <c r="CJ203" s="29">
        <f t="shared" si="451"/>
        <v>0</v>
      </c>
      <c r="CK203" s="458">
        <f t="shared" si="452"/>
        <v>0</v>
      </c>
      <c r="CL203" s="29">
        <f t="shared" si="484"/>
        <v>0</v>
      </c>
      <c r="CM203" s="29">
        <f t="shared" si="453"/>
        <v>0</v>
      </c>
      <c r="CN203" s="458">
        <f t="shared" si="454"/>
        <v>0</v>
      </c>
      <c r="CO203" s="29">
        <f t="shared" si="485"/>
        <v>0</v>
      </c>
      <c r="CP203" s="29">
        <f t="shared" si="455"/>
        <v>0</v>
      </c>
      <c r="CQ203" s="458">
        <f t="shared" si="456"/>
        <v>0</v>
      </c>
      <c r="CR203" s="29">
        <f t="shared" si="486"/>
        <v>0</v>
      </c>
      <c r="CS203" s="29">
        <f t="shared" si="487"/>
        <v>0</v>
      </c>
      <c r="CT203" s="29">
        <f t="shared" si="488"/>
        <v>0</v>
      </c>
      <c r="CU203" s="29">
        <f t="shared" si="489"/>
        <v>0</v>
      </c>
      <c r="CV203" s="458">
        <f t="shared" si="490"/>
        <v>0</v>
      </c>
      <c r="CW203" s="29">
        <f t="shared" si="491"/>
        <v>0</v>
      </c>
      <c r="CX203" s="29">
        <f t="shared" si="492"/>
        <v>0</v>
      </c>
      <c r="CY203" s="458">
        <f t="shared" si="493"/>
        <v>0</v>
      </c>
      <c r="CZ203" s="29">
        <f t="shared" si="494"/>
        <v>0</v>
      </c>
      <c r="DA203" s="29">
        <f t="shared" si="495"/>
        <v>0</v>
      </c>
      <c r="DB203" s="458">
        <f t="shared" si="496"/>
        <v>0</v>
      </c>
      <c r="DC203" s="29">
        <f t="shared" si="497"/>
        <v>0</v>
      </c>
    </row>
  </sheetData>
  <mergeCells count="5">
    <mergeCell ref="F1:P1"/>
    <mergeCell ref="Q1:S1"/>
    <mergeCell ref="C2:C3"/>
    <mergeCell ref="D2:D3"/>
    <mergeCell ref="E2:E3"/>
  </mergeCells>
  <phoneticPr fontId="2"/>
  <pageMargins left="0.7" right="0.7" top="0.75" bottom="0.75" header="0.3" footer="0.3"/>
  <pageSetup paperSize="8" scale="58"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list!$B$1:$B$96</xm:f>
          </x14:formula1>
          <xm:sqref>C4:C203</xm:sqref>
        </x14:dataValidation>
        <x14:dataValidation type="list" allowBlank="1" showInputMessage="1" showErrorMessage="1">
          <x14:formula1>
            <xm:f>list!$G$1:$G$54</xm:f>
          </x14:formula1>
          <xm:sqref>F4:F203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CG20"/>
  <sheetViews>
    <sheetView zoomScale="90" zoomScaleNormal="90" workbookViewId="0">
      <selection activeCell="E20" sqref="E19:E20"/>
    </sheetView>
  </sheetViews>
  <sheetFormatPr defaultColWidth="4.5546875" defaultRowHeight="15.75"/>
  <cols>
    <col min="1" max="1" width="4.6640625" customWidth="1"/>
    <col min="2" max="2" width="17.109375" style="33" hidden="1" customWidth="1"/>
    <col min="3" max="3" width="11.33203125" customWidth="1"/>
    <col min="4" max="4" width="12.77734375" style="39" customWidth="1"/>
    <col min="5" max="5" width="30.77734375" style="46" customWidth="1"/>
    <col min="6" max="6" width="15.77734375" customWidth="1"/>
    <col min="7" max="7" width="12.77734375" style="31" customWidth="1"/>
    <col min="8" max="9" width="12.77734375" style="186" customWidth="1"/>
    <col min="10" max="10" width="5.77734375" style="203" customWidth="1"/>
    <col min="11" max="12" width="12.77734375" style="186" customWidth="1"/>
    <col min="13" max="13" width="5.77734375" style="203" customWidth="1"/>
    <col min="14" max="15" width="12.77734375" style="186" customWidth="1"/>
    <col min="16" max="16" width="5.77734375" style="203" customWidth="1"/>
    <col min="17" max="17" width="10.77734375" style="31" hidden="1" customWidth="1"/>
    <col min="18" max="18" width="5.77734375" style="196" hidden="1" customWidth="1"/>
    <col min="19" max="19" width="10.77734375" style="31" hidden="1" customWidth="1"/>
    <col min="20" max="20" width="5.77734375" style="196" hidden="1" customWidth="1"/>
    <col min="21" max="21" width="10.77734375" style="31" hidden="1" customWidth="1"/>
    <col min="22" max="22" width="5.77734375" style="196" hidden="1" customWidth="1"/>
    <col min="23" max="27" width="3.77734375" style="31" hidden="1" customWidth="1"/>
    <col min="28" max="28" width="17.88671875" style="32" hidden="1" customWidth="1"/>
    <col min="29" max="29" width="10.77734375" style="46" hidden="1" customWidth="1"/>
    <col min="30" max="30" width="10.77734375" hidden="1" customWidth="1"/>
    <col min="31" max="31" width="30.77734375" style="46" hidden="1" customWidth="1"/>
    <col min="32" max="32" width="15.77734375" hidden="1" customWidth="1"/>
    <col min="33" max="33" width="15.77734375" style="29" hidden="1" customWidth="1"/>
    <col min="34" max="35" width="10.77734375" style="186" hidden="1" customWidth="1"/>
    <col min="36" max="36" width="5.77734375" style="186" hidden="1" customWidth="1"/>
    <col min="37" max="38" width="10.77734375" style="186" hidden="1" customWidth="1"/>
    <col min="39" max="39" width="5.77734375" style="203" hidden="1" customWidth="1"/>
    <col min="40" max="41" width="10.77734375" style="186" hidden="1" customWidth="1"/>
    <col min="42" max="42" width="5.77734375" style="203" hidden="1" customWidth="1"/>
    <col min="43" max="43" width="10.77734375" style="186" hidden="1" customWidth="1"/>
    <col min="44" max="44" width="10.77734375" style="31" hidden="1" customWidth="1"/>
    <col min="45" max="45" width="5.77734375" style="196" hidden="1" customWidth="1"/>
    <col min="46" max="46" width="10.77734375" style="31" hidden="1" customWidth="1"/>
    <col min="47" max="47" width="5.77734375" style="196" hidden="1" customWidth="1"/>
    <col min="48" max="48" width="10.77734375" style="31" hidden="1" customWidth="1"/>
    <col min="49" max="49" width="5.77734375" style="196" hidden="1" customWidth="1"/>
    <col min="50" max="50" width="10.77734375" style="31" hidden="1" customWidth="1"/>
    <col min="51" max="51" width="5.77734375" style="196" hidden="1" customWidth="1"/>
    <col min="52" max="54" width="5.77734375" hidden="1" customWidth="1"/>
    <col min="55" max="55" width="10.77734375" style="46" hidden="1" customWidth="1"/>
    <col min="56" max="57" width="12.77734375" style="29" hidden="1" customWidth="1"/>
    <col min="58" max="61" width="5.77734375" style="38" hidden="1" customWidth="1"/>
    <col min="62" max="63" width="5.77734375" style="37" hidden="1" customWidth="1"/>
    <col min="64" max="66" width="5.77734375" hidden="1" customWidth="1"/>
    <col min="67" max="68" width="5.77734375" style="37" hidden="1" customWidth="1"/>
    <col min="69" max="69" width="5.77734375" hidden="1" customWidth="1"/>
    <col min="70" max="70" width="12.77734375" style="37" hidden="1" customWidth="1"/>
    <col min="71" max="71" width="5.77734375" hidden="1" customWidth="1"/>
    <col min="72" max="72" width="12.77734375" hidden="1" customWidth="1"/>
    <col min="73" max="73" width="5.77734375" hidden="1" customWidth="1"/>
    <col min="74" max="74" width="12.77734375" hidden="1" customWidth="1"/>
    <col min="75" max="75" width="5.77734375" hidden="1" customWidth="1"/>
    <col min="76" max="78" width="12.77734375" hidden="1" customWidth="1"/>
    <col min="79" max="79" width="4.5546875" hidden="1" customWidth="1"/>
    <col min="80" max="80" width="10.77734375" hidden="1" customWidth="1"/>
    <col min="81" max="81" width="6.6640625" hidden="1" customWidth="1"/>
    <col min="82" max="85" width="10.77734375" hidden="1" customWidth="1"/>
    <col min="86" max="111" width="10.77734375" customWidth="1"/>
  </cols>
  <sheetData>
    <row r="1" spans="1:83" ht="50.1" customHeight="1" thickBot="1"/>
    <row r="2" spans="1:83" s="50" customFormat="1" ht="18" thickBot="1">
      <c r="B2" s="51"/>
      <c r="C2" s="50" t="s">
        <v>2751</v>
      </c>
      <c r="D2" s="352" t="s">
        <v>3000</v>
      </c>
      <c r="E2" s="379" t="s">
        <v>2734</v>
      </c>
      <c r="F2" s="484" t="s">
        <v>3001</v>
      </c>
      <c r="G2" s="485"/>
      <c r="H2" s="485"/>
      <c r="I2" s="485"/>
      <c r="J2" s="485"/>
      <c r="K2" s="485"/>
      <c r="L2" s="485"/>
      <c r="M2" s="485"/>
      <c r="N2" s="485"/>
      <c r="O2" s="485"/>
      <c r="P2" s="485"/>
      <c r="Q2" s="261"/>
      <c r="R2" s="192"/>
      <c r="S2" s="52"/>
      <c r="T2" s="192"/>
      <c r="U2" s="52"/>
      <c r="V2" s="192"/>
      <c r="W2" s="52"/>
      <c r="X2" s="52"/>
      <c r="Y2" s="52"/>
      <c r="Z2" s="52"/>
      <c r="AA2" s="52"/>
      <c r="AB2" s="53"/>
      <c r="AC2" s="477" t="s">
        <v>2709</v>
      </c>
      <c r="AD2" s="477"/>
      <c r="AE2" s="477"/>
      <c r="AF2" s="477"/>
      <c r="AG2" s="191"/>
      <c r="AH2" s="191"/>
      <c r="AI2" s="191"/>
      <c r="AJ2" s="191"/>
      <c r="AK2" s="191"/>
      <c r="AL2" s="191"/>
      <c r="AM2" s="206"/>
      <c r="AN2" s="191"/>
      <c r="AO2" s="191"/>
      <c r="AP2" s="206"/>
      <c r="AQ2" s="191"/>
      <c r="AR2" s="191"/>
      <c r="AS2" s="206"/>
      <c r="AT2" s="191"/>
      <c r="AU2" s="192"/>
      <c r="AV2" s="52"/>
      <c r="AW2" s="192"/>
      <c r="AX2" s="52"/>
      <c r="AY2" s="192"/>
      <c r="BC2" s="236" t="s">
        <v>2708</v>
      </c>
      <c r="BD2" s="54"/>
      <c r="BE2" s="54"/>
      <c r="BF2" s="55"/>
      <c r="BG2" s="55"/>
      <c r="BH2" s="55"/>
      <c r="BI2" s="55"/>
      <c r="BJ2" s="56"/>
      <c r="BK2" s="56"/>
      <c r="BO2" s="56"/>
      <c r="BP2" s="56"/>
      <c r="BR2" s="56"/>
    </row>
    <row r="3" spans="1:83">
      <c r="C3" s="471" t="s">
        <v>2706</v>
      </c>
      <c r="D3" s="473" t="s">
        <v>0</v>
      </c>
      <c r="E3" s="475" t="s">
        <v>1</v>
      </c>
      <c r="F3" s="91" t="s">
        <v>2707</v>
      </c>
      <c r="G3" s="183">
        <f>SUM(G5:G17)</f>
        <v>4500000</v>
      </c>
      <c r="H3" s="183">
        <f t="shared" ref="H3:P3" si="0">SUM(H5:H17)</f>
        <v>33000000</v>
      </c>
      <c r="I3" s="183">
        <f t="shared" si="0"/>
        <v>2300000</v>
      </c>
      <c r="J3" s="199">
        <f t="shared" si="0"/>
        <v>18</v>
      </c>
      <c r="K3" s="183">
        <f t="shared" si="0"/>
        <v>55500000</v>
      </c>
      <c r="L3" s="183">
        <f t="shared" si="0"/>
        <v>3500000</v>
      </c>
      <c r="M3" s="199">
        <f t="shared" si="0"/>
        <v>35.200000000000003</v>
      </c>
      <c r="N3" s="183">
        <f t="shared" si="0"/>
        <v>14000000</v>
      </c>
      <c r="O3" s="183">
        <f t="shared" si="0"/>
        <v>650000</v>
      </c>
      <c r="P3" s="332">
        <f t="shared" si="0"/>
        <v>32.799999999999997</v>
      </c>
      <c r="Q3" s="58"/>
      <c r="R3" s="193"/>
      <c r="S3" s="58"/>
      <c r="T3" s="193"/>
      <c r="U3" s="58"/>
      <c r="V3" s="197"/>
      <c r="W3" s="42"/>
      <c r="X3" s="42"/>
      <c r="Y3" s="30"/>
      <c r="Z3" s="30"/>
      <c r="AA3" s="30"/>
      <c r="AC3" s="478" t="s">
        <v>2706</v>
      </c>
      <c r="AD3" s="480" t="s">
        <v>0</v>
      </c>
      <c r="AE3" s="482" t="s">
        <v>1</v>
      </c>
      <c r="AF3" s="64" t="s">
        <v>2707</v>
      </c>
      <c r="AG3" s="183">
        <f t="shared" ref="AG3:AS3" si="1">SUM(AG5:AG17)</f>
        <v>0</v>
      </c>
      <c r="AH3" s="183">
        <f t="shared" si="1"/>
        <v>0</v>
      </c>
      <c r="AI3" s="183">
        <f t="shared" si="1"/>
        <v>0</v>
      </c>
      <c r="AJ3" s="183">
        <f t="shared" si="1"/>
        <v>0</v>
      </c>
      <c r="AK3" s="183">
        <f t="shared" si="1"/>
        <v>0</v>
      </c>
      <c r="AL3" s="183">
        <f t="shared" si="1"/>
        <v>0</v>
      </c>
      <c r="AM3" s="199">
        <f t="shared" si="1"/>
        <v>0</v>
      </c>
      <c r="AN3" s="183">
        <f t="shared" si="1"/>
        <v>0</v>
      </c>
      <c r="AO3" s="183">
        <f t="shared" si="1"/>
        <v>0</v>
      </c>
      <c r="AP3" s="199">
        <f t="shared" si="1"/>
        <v>0</v>
      </c>
      <c r="AQ3" s="183">
        <f t="shared" si="1"/>
        <v>0</v>
      </c>
      <c r="AR3" s="183">
        <f t="shared" si="1"/>
        <v>0</v>
      </c>
      <c r="AS3" s="199">
        <f t="shared" si="1"/>
        <v>0</v>
      </c>
      <c r="AT3" s="58"/>
      <c r="AU3" s="193"/>
      <c r="AV3" s="58"/>
      <c r="AW3" s="193"/>
      <c r="AX3" s="58"/>
      <c r="AY3" s="197"/>
      <c r="AZ3" s="60">
        <f>SUM(AZ5:AZ17)</f>
        <v>0</v>
      </c>
      <c r="BA3" s="68">
        <f>SUM(BA5:BA17)</f>
        <v>0</v>
      </c>
      <c r="BB3" s="182"/>
      <c r="BC3" s="237" t="s">
        <v>2707</v>
      </c>
      <c r="BD3" s="65">
        <f t="shared" ref="BD3:BZ3" si="2">SUM(BD5:BD17)</f>
        <v>0</v>
      </c>
      <c r="BE3" s="65">
        <f t="shared" si="2"/>
        <v>0</v>
      </c>
      <c r="BF3" s="65">
        <f t="shared" si="2"/>
        <v>0</v>
      </c>
      <c r="BG3" s="65">
        <f t="shared" si="2"/>
        <v>0</v>
      </c>
      <c r="BH3" s="65">
        <f t="shared" si="2"/>
        <v>300</v>
      </c>
      <c r="BI3" s="65">
        <f t="shared" si="2"/>
        <v>300</v>
      </c>
      <c r="BJ3" s="65">
        <f t="shared" si="2"/>
        <v>2111</v>
      </c>
      <c r="BK3" s="65">
        <f t="shared" si="2"/>
        <v>211130922842</v>
      </c>
      <c r="BL3" s="65">
        <f t="shared" si="2"/>
        <v>7132161608</v>
      </c>
      <c r="BM3" s="65">
        <f t="shared" si="2"/>
        <v>0</v>
      </c>
      <c r="BN3" s="65">
        <f t="shared" si="2"/>
        <v>0</v>
      </c>
      <c r="BO3" s="65">
        <f t="shared" si="2"/>
        <v>0</v>
      </c>
      <c r="BP3" s="65">
        <f t="shared" si="2"/>
        <v>0</v>
      </c>
      <c r="BQ3" s="65">
        <f t="shared" si="2"/>
        <v>0</v>
      </c>
      <c r="BR3" s="65">
        <f t="shared" si="2"/>
        <v>0</v>
      </c>
      <c r="BS3" s="65">
        <f t="shared" si="2"/>
        <v>0</v>
      </c>
      <c r="BT3" s="65">
        <f t="shared" si="2"/>
        <v>0</v>
      </c>
      <c r="BU3" s="65">
        <f t="shared" si="2"/>
        <v>0</v>
      </c>
      <c r="BV3" s="65">
        <f t="shared" si="2"/>
        <v>0</v>
      </c>
      <c r="BW3" s="65">
        <f t="shared" si="2"/>
        <v>0</v>
      </c>
      <c r="BX3" s="65">
        <f t="shared" si="2"/>
        <v>0</v>
      </c>
      <c r="BY3" s="65">
        <f t="shared" si="2"/>
        <v>0</v>
      </c>
      <c r="BZ3" s="65">
        <f t="shared" si="2"/>
        <v>0</v>
      </c>
    </row>
    <row r="4" spans="1:83" ht="16.5" thickBot="1">
      <c r="C4" s="472"/>
      <c r="D4" s="474"/>
      <c r="E4" s="476"/>
      <c r="F4" s="378" t="s">
        <v>2</v>
      </c>
      <c r="G4" s="262" t="s">
        <v>2970</v>
      </c>
      <c r="H4" s="188" t="s">
        <v>2843</v>
      </c>
      <c r="I4" s="188" t="s">
        <v>2844</v>
      </c>
      <c r="J4" s="240" t="s">
        <v>2850</v>
      </c>
      <c r="K4" s="189" t="s">
        <v>2845</v>
      </c>
      <c r="L4" s="189" t="s">
        <v>2846</v>
      </c>
      <c r="M4" s="204" t="s">
        <v>2851</v>
      </c>
      <c r="N4" s="190" t="s">
        <v>2847</v>
      </c>
      <c r="O4" s="190" t="s">
        <v>2848</v>
      </c>
      <c r="P4" s="353" t="s">
        <v>2852</v>
      </c>
      <c r="Q4" s="351" t="s">
        <v>2712</v>
      </c>
      <c r="R4" s="194" t="s">
        <v>2711</v>
      </c>
      <c r="S4" s="59" t="s">
        <v>2713</v>
      </c>
      <c r="T4" s="194" t="s">
        <v>2711</v>
      </c>
      <c r="U4" s="59" t="s">
        <v>2714</v>
      </c>
      <c r="V4" s="198" t="s">
        <v>2711</v>
      </c>
      <c r="W4" s="36"/>
      <c r="X4" s="36"/>
      <c r="AC4" s="479"/>
      <c r="AD4" s="481"/>
      <c r="AE4" s="483"/>
      <c r="AF4" s="66" t="s">
        <v>2</v>
      </c>
      <c r="AG4" s="210" t="s">
        <v>2854</v>
      </c>
      <c r="AH4" s="188" t="s">
        <v>2843</v>
      </c>
      <c r="AI4" s="188" t="s">
        <v>2844</v>
      </c>
      <c r="AJ4" s="188" t="s">
        <v>2850</v>
      </c>
      <c r="AK4" s="189" t="s">
        <v>2845</v>
      </c>
      <c r="AL4" s="189" t="s">
        <v>2846</v>
      </c>
      <c r="AM4" s="204" t="s">
        <v>2851</v>
      </c>
      <c r="AN4" s="190" t="s">
        <v>2847</v>
      </c>
      <c r="AO4" s="190" t="s">
        <v>2848</v>
      </c>
      <c r="AP4" s="200" t="s">
        <v>2852</v>
      </c>
      <c r="AQ4" s="67" t="s">
        <v>2849</v>
      </c>
      <c r="AR4" s="187" t="s">
        <v>4</v>
      </c>
      <c r="AS4" s="205" t="s">
        <v>2853</v>
      </c>
      <c r="AT4" s="59" t="s">
        <v>2712</v>
      </c>
      <c r="AU4" s="194" t="s">
        <v>2711</v>
      </c>
      <c r="AV4" s="59" t="s">
        <v>2713</v>
      </c>
      <c r="AW4" s="194" t="s">
        <v>2711</v>
      </c>
      <c r="AX4" s="59" t="s">
        <v>2714</v>
      </c>
      <c r="AY4" s="198" t="s">
        <v>2711</v>
      </c>
      <c r="BC4" s="235" t="s">
        <v>2706</v>
      </c>
      <c r="BD4" s="222" t="s">
        <v>3</v>
      </c>
      <c r="BE4" s="223" t="s">
        <v>4</v>
      </c>
      <c r="BF4" s="224">
        <f t="shared" ref="BF4:BM4" si="3">SUM(BF5:BF17)</f>
        <v>0</v>
      </c>
      <c r="BG4" s="224">
        <f t="shared" si="3"/>
        <v>0</v>
      </c>
      <c r="BH4" s="224">
        <f t="shared" si="3"/>
        <v>300</v>
      </c>
      <c r="BI4" s="224">
        <f t="shared" si="3"/>
        <v>300</v>
      </c>
      <c r="BJ4" s="224">
        <f t="shared" si="3"/>
        <v>2111</v>
      </c>
      <c r="BK4" s="224">
        <f t="shared" si="3"/>
        <v>211130922842</v>
      </c>
      <c r="BL4" s="224">
        <f t="shared" si="3"/>
        <v>7132161608</v>
      </c>
      <c r="BM4" s="224">
        <f t="shared" si="3"/>
        <v>0</v>
      </c>
      <c r="BN4" s="225"/>
      <c r="BO4" s="226"/>
      <c r="BP4" s="226"/>
      <c r="BQ4" s="225"/>
      <c r="BR4" s="211" t="s">
        <v>2844</v>
      </c>
      <c r="BS4" s="212" t="s">
        <v>2711</v>
      </c>
      <c r="BT4" s="211" t="s">
        <v>2846</v>
      </c>
      <c r="BU4" s="212" t="s">
        <v>2711</v>
      </c>
      <c r="BV4" s="211" t="s">
        <v>2848</v>
      </c>
      <c r="BW4" s="220" t="s">
        <v>2711</v>
      </c>
      <c r="BX4" s="227" t="s">
        <v>2712</v>
      </c>
      <c r="BY4" s="227" t="s">
        <v>2855</v>
      </c>
      <c r="BZ4" s="227" t="s">
        <v>2856</v>
      </c>
    </row>
    <row r="5" spans="1:83">
      <c r="A5">
        <f>ROW()-3</f>
        <v>2</v>
      </c>
      <c r="B5" s="33">
        <f>CE5*1000000000000+CC5*1000000000+CD5*100+W5</f>
        <v>0</v>
      </c>
      <c r="C5" s="388" t="s">
        <v>2710</v>
      </c>
      <c r="D5" s="389">
        <v>2375701501</v>
      </c>
      <c r="E5" s="390" t="s">
        <v>2968</v>
      </c>
      <c r="F5" s="391" t="s">
        <v>3017</v>
      </c>
      <c r="G5" s="392">
        <v>1500000</v>
      </c>
      <c r="H5" s="393">
        <v>15000000</v>
      </c>
      <c r="I5" s="393">
        <v>550000</v>
      </c>
      <c r="J5" s="394">
        <v>4.5</v>
      </c>
      <c r="K5" s="393">
        <v>12500000</v>
      </c>
      <c r="L5" s="393">
        <v>500000</v>
      </c>
      <c r="M5" s="394">
        <v>11.5</v>
      </c>
      <c r="N5" s="393">
        <v>6000000</v>
      </c>
      <c r="O5" s="393">
        <v>500000</v>
      </c>
      <c r="P5" s="395">
        <v>22.8</v>
      </c>
      <c r="Q5" s="354">
        <f>IFERROR([1]Sheet1!G1/[1]Sheet1!H1,)</f>
        <v>0</v>
      </c>
      <c r="R5" s="195">
        <f>[1]Sheet1!H1</f>
        <v>0</v>
      </c>
      <c r="S5" s="57">
        <f>IFERROR([1]Sheet1!J1/[1]Sheet1!K1,)</f>
        <v>0</v>
      </c>
      <c r="T5" s="195">
        <f>[1]Sheet1!K1</f>
        <v>0</v>
      </c>
      <c r="U5" s="57">
        <f>IFERROR([1]Sheet1!M1/[1]Sheet1!N1,)</f>
        <v>0</v>
      </c>
      <c r="V5" s="195">
        <f>[1]Sheet1!N1</f>
        <v>0</v>
      </c>
      <c r="W5" s="43">
        <f>IFERROR(VLOOKUP([1]Sheet1!D1,list!G$2:H$52,2),)</f>
        <v>0</v>
      </c>
      <c r="X5" s="43"/>
      <c r="Y5" s="35">
        <f>IFERROR(VLOOKUP([1]Sheet1!A1,list!B$1:C$100,2,),)</f>
        <v>0</v>
      </c>
      <c r="Z5" s="35" t="e">
        <f>IF(COUNTIF([1]Sheet1!$A$1:A1,[1]Sheet1!A1)&gt;1,0,1)</f>
        <v>#VALUE!</v>
      </c>
      <c r="AA5" s="35" t="e">
        <f>IF(Z5&gt;0,Y5,)</f>
        <v>#VALUE!</v>
      </c>
      <c r="AB5" s="32" t="str">
        <f t="shared" ref="AB5:AB12" si="4">IF(ISERR(SMALL(IF(FREQUENCY($B$5:$B$15,$B$5:$B$15),$B$5:$B$15),$A6)),"", SMALL(IF(FREQUENCY($B$5:$B$15,$B$5:$B$15),$B$5:$B$15),$A6))</f>
        <v/>
      </c>
      <c r="AC5" s="61" t="str">
        <f t="shared" ref="AC5:AC13" si="5">IFERROR(VLOOKUP($AB5,$B$5:$P$17,2,0),"")</f>
        <v/>
      </c>
      <c r="AD5" s="62" t="str">
        <f t="shared" ref="AD5:AD13" si="6">IFERROR(VLOOKUP($AB5,$B$5:$P$17,3,0),"")</f>
        <v/>
      </c>
      <c r="AE5" s="61" t="str">
        <f t="shared" ref="AE5:AE13" si="7">IFERROR(VLOOKUP($AB5,$B$5:$P$17,4,0),"")</f>
        <v/>
      </c>
      <c r="AF5" s="62" t="str">
        <f>IFERROR(VLOOKUP($AB5,$B$5:$V$17,5,0),"")</f>
        <v/>
      </c>
      <c r="AG5" s="63" t="str">
        <f t="shared" ref="AG5:AG13" si="8">IFERROR(VLOOKUP($AB5,$B$5:$V$17,6,0),"")</f>
        <v/>
      </c>
      <c r="AH5" s="63" t="str">
        <f t="shared" ref="AH5:AH13" si="9">IFERROR(VLOOKUP($AB5,$B$5:$V$17,7,0),"")</f>
        <v/>
      </c>
      <c r="AI5" s="63" t="str">
        <f t="shared" ref="AI5:AI13" si="10">IFERROR(VLOOKUP($AB5,$B$5:$V$17,8,0),"")</f>
        <v/>
      </c>
      <c r="AJ5" s="63" t="str">
        <f t="shared" ref="AJ5:AJ13" si="11">IFERROR(VLOOKUP($AB5,$B$5:$V$17,9,0),"")</f>
        <v/>
      </c>
      <c r="AK5" s="63" t="str">
        <f t="shared" ref="AK5:AK13" si="12">IFERROR(VLOOKUP($AB5,$B$5:$V$17,10,0),"")</f>
        <v/>
      </c>
      <c r="AL5" s="63" t="str">
        <f t="shared" ref="AL5:AL13" si="13">IFERROR(VLOOKUP($AB5,$B$5:$V$17,11,0),"")</f>
        <v/>
      </c>
      <c r="AM5" s="207" t="str">
        <f t="shared" ref="AM5:AM13" si="14">IFERROR(VLOOKUP($AB5,$B$5:$V$17,12,0),"")</f>
        <v/>
      </c>
      <c r="AN5" s="63" t="str">
        <f t="shared" ref="AN5:AN13" si="15">IFERROR(VLOOKUP($AB5,$B$5:$V$17,13,0),"")</f>
        <v/>
      </c>
      <c r="AO5" s="63" t="str">
        <f t="shared" ref="AO5:AO13" si="16">IFERROR(VLOOKUP($AB5,$B$5:$V$17,14,0),"")</f>
        <v/>
      </c>
      <c r="AP5" s="207" t="str">
        <f t="shared" ref="AP5:AP13" si="17">IFERROR(VLOOKUP($AB5,$B$5:$V$17,15,0),"")</f>
        <v/>
      </c>
      <c r="AQ5" s="63" t="str">
        <f t="shared" ref="AQ5:AQ13" si="18">IFERROR(VLOOKUP($AB5,$B$5:$V$17,16,0),"")</f>
        <v/>
      </c>
      <c r="AR5" s="63" t="str">
        <f t="shared" ref="AR5:AR13" si="19">IFERROR(VLOOKUP($AB5,$B$5:$V$17,17,0),"")</f>
        <v/>
      </c>
      <c r="AS5" s="207" t="str">
        <f t="shared" ref="AS5:AS13" si="20">IFERROR(VLOOKUP($AB5,$B$5:$V$17,18,0),"")</f>
        <v/>
      </c>
      <c r="AT5" s="63" t="str">
        <f t="shared" ref="AT5:AT13" si="21">IFERROR(VLOOKUP($AB5,$B$5:$V$17,19,0),"")</f>
        <v/>
      </c>
      <c r="AU5" s="207" t="str">
        <f t="shared" ref="AU5:AU13" si="22">IFERROR(VLOOKUP($AB5,$B$5:$V$17,20,0),"")</f>
        <v/>
      </c>
      <c r="AV5" s="63" t="str">
        <f t="shared" ref="AV5:AV13" si="23">IFERROR(VLOOKUP($AB5,$B$5:$V$17,21,0),"")</f>
        <v/>
      </c>
      <c r="AW5" s="207" t="str">
        <f t="shared" ref="AW5:AW13" si="24">IFERROR(VLOOKUP($AB5,$B$5:$V$17,22,0),"")</f>
        <v/>
      </c>
      <c r="AX5" s="63" t="str">
        <f t="shared" ref="AX5:AX13" si="25">IFERROR(VLOOKUP($AB5,$B$5:$V$17,23,0),"")</f>
        <v/>
      </c>
      <c r="AY5" s="207" t="str">
        <f t="shared" ref="AY5:AY13" si="26">IFERROR(VLOOKUP($AB5,$B$5:$V$17,24,0),"")</f>
        <v/>
      </c>
      <c r="BA5" t="str">
        <f t="shared" ref="BA5:BA12" si="27">IF(ISERR(SMALL(IF(FREQUENCY($AA$5:$AA$15,$AA$5:$AA$15),$AA$5:$AA$15),$A6)),"", SMALL(IF(FREQUENCY($AA$5:$AA$15,$AA$5:$AA$15),$AA$5:$AA$15),$A6))</f>
        <v/>
      </c>
      <c r="BB5">
        <f>IF(BA5&lt;150,1,)</f>
        <v>0</v>
      </c>
      <c r="BC5" s="238" t="str">
        <f>IFERROR(VLOOKUP(BA5,list!A$1:B$203,2,),"")</f>
        <v/>
      </c>
      <c r="BD5" s="44">
        <f t="shared" ref="BD5:BD13" si="28">SUMIF($AC$5:$AC$17,$BC5,AG$5:AG$17)</f>
        <v>0</v>
      </c>
      <c r="BE5" s="44">
        <f t="shared" ref="BE5:BE13" si="29">SUMIF($AC$5:$AC$17,$BC5,AR$5:AR$17)</f>
        <v>0</v>
      </c>
      <c r="BF5" s="213" t="str">
        <f>LEFT([1]Sheet1!B1,3)</f>
        <v/>
      </c>
      <c r="BG5" s="214" t="str">
        <f>RIGHT([1]Sheet1!B1,7)</f>
        <v/>
      </c>
      <c r="BH5" s="213" t="str">
        <f>IF(BF5="23A",300,BF5)</f>
        <v/>
      </c>
      <c r="BI5" s="213" t="str">
        <f>IF(BH5="23B",400,BH5)</f>
        <v/>
      </c>
      <c r="BJ5" s="215">
        <f>IFERROR(VALUE(BI5),)</f>
        <v>0</v>
      </c>
      <c r="BK5" s="216">
        <f>IFERROR((BJ5*100000000+BG5),)</f>
        <v>0</v>
      </c>
      <c r="BL5" s="217">
        <f>[1]Sheet1!B1</f>
        <v>0</v>
      </c>
      <c r="BM5" s="217"/>
      <c r="BN5" s="215" t="str">
        <f t="shared" ref="BN5:BN15" si="30">AB5</f>
        <v/>
      </c>
      <c r="BO5" s="218" t="str">
        <f>LEFT(BN5,3)</f>
        <v/>
      </c>
      <c r="BP5" s="218">
        <f>IFERROR(BO5*1000+ROW(),)</f>
        <v>0</v>
      </c>
      <c r="BQ5" s="215" t="str">
        <f>BN5</f>
        <v/>
      </c>
      <c r="BR5" s="218">
        <f t="shared" ref="BR5:BR13" si="31">SUMIF($AC$5:$AC$17,$BC5,AI$5:AI$17)</f>
        <v>0</v>
      </c>
      <c r="BS5" s="219">
        <f t="shared" ref="BS5:BS13" si="32">SUMIF($AC$5:$AC$17,$BC5,AJ$5:AJ$17)</f>
        <v>0</v>
      </c>
      <c r="BT5" s="218">
        <f t="shared" ref="BT5:BT13" si="33">SUMIF($AC$5:$AC$17,$BC5,AL$5:AL$17)</f>
        <v>0</v>
      </c>
      <c r="BU5" s="219">
        <f t="shared" ref="BU5:BU13" si="34">SUMIF($AC$5:$AC$17,$BC5,AM$5:AM$17)</f>
        <v>0</v>
      </c>
      <c r="BV5" s="218">
        <f t="shared" ref="BV5:BV13" si="35">SUMIF($AC$5:$AC$17,$BC5,AO$5:AO$17)</f>
        <v>0</v>
      </c>
      <c r="BW5" s="221">
        <f t="shared" ref="BW5:BW13" si="36">SUMIF($AC$5:$AC$17,$BC5,AP$5:AP$17)</f>
        <v>0</v>
      </c>
      <c r="BX5" s="219">
        <f>IFERROR(BR5/BS5,)</f>
        <v>0</v>
      </c>
      <c r="BY5" s="219">
        <f>IFERROR(BT5/BU5,)</f>
        <v>0</v>
      </c>
      <c r="BZ5" s="219">
        <f>IFERROR(BV5/BW5,)</f>
        <v>0</v>
      </c>
      <c r="CB5">
        <f>IF([1]Sheet1!B1&gt;0,LEFT([1]Sheet1!B1,3),)</f>
        <v>0</v>
      </c>
      <c r="CC5">
        <f>VALUE(IFERROR(VLOOKUP(CB5,list!I$2:J$3,2,),CB5))</f>
        <v>0</v>
      </c>
      <c r="CD5">
        <f>IF([1]Sheet1!B1&gt;0,VALUE(RIGHT([1]Sheet1!B1,7)),)</f>
        <v>0</v>
      </c>
      <c r="CE5">
        <f>VALUE(Y5)</f>
        <v>0</v>
      </c>
    </row>
    <row r="6" spans="1:83">
      <c r="A6">
        <f t="shared" ref="A6:A15" si="37">ROW()-3</f>
        <v>3</v>
      </c>
      <c r="B6" s="33">
        <f t="shared" ref="B6:B15" si="38">CE6*1000000000000+CC6*1000000000+CD6*100+W6</f>
        <v>500050000000</v>
      </c>
      <c r="C6" s="396" t="s">
        <v>150</v>
      </c>
      <c r="D6" s="397">
        <v>2375701501</v>
      </c>
      <c r="E6" s="390" t="s">
        <v>2968</v>
      </c>
      <c r="F6" s="398" t="s">
        <v>3018</v>
      </c>
      <c r="G6" s="392">
        <v>500000</v>
      </c>
      <c r="H6" s="393">
        <v>0</v>
      </c>
      <c r="I6" s="393">
        <v>0</v>
      </c>
      <c r="J6" s="394">
        <v>0</v>
      </c>
      <c r="K6" s="393">
        <v>0</v>
      </c>
      <c r="L6" s="393">
        <v>0</v>
      </c>
      <c r="M6" s="394">
        <v>0</v>
      </c>
      <c r="N6" s="393">
        <v>0</v>
      </c>
      <c r="O6" s="393">
        <v>0</v>
      </c>
      <c r="P6" s="395">
        <v>0</v>
      </c>
      <c r="Q6" s="354">
        <f>IFERROR([1]Sheet1!G2/[1]Sheet1!H2,)</f>
        <v>0</v>
      </c>
      <c r="R6" s="195">
        <f>[1]Sheet1!H2</f>
        <v>0</v>
      </c>
      <c r="S6" s="57">
        <f>IFERROR([1]Sheet1!J2/[1]Sheet1!K2,)</f>
        <v>0</v>
      </c>
      <c r="T6" s="195">
        <f>[1]Sheet1!K2</f>
        <v>0</v>
      </c>
      <c r="U6" s="57">
        <f>IFERROR([1]Sheet1!M2/[1]Sheet1!N2,)</f>
        <v>0</v>
      </c>
      <c r="V6" s="195">
        <f>[1]Sheet1!N2</f>
        <v>0</v>
      </c>
      <c r="W6" s="43">
        <f>IFERROR(VLOOKUP([1]Sheet1!D2,list!G$2:H$52,2),)</f>
        <v>0</v>
      </c>
      <c r="X6" s="43"/>
      <c r="Y6" s="35">
        <f>IFERROR(VLOOKUP([1]Sheet1!A2,list!B$1:C$100,2,),)</f>
        <v>0</v>
      </c>
      <c r="Z6" s="35" t="e">
        <f>IF(COUNTIF([1]Sheet1!$A$1:A2,[1]Sheet1!A2)&gt;1,0,1)</f>
        <v>#VALUE!</v>
      </c>
      <c r="AA6" s="35" t="e">
        <f t="shared" ref="AA6:AA15" si="39">IF(Z6&gt;0,Y6,)</f>
        <v>#VALUE!</v>
      </c>
      <c r="AB6" s="32" t="str">
        <f t="shared" si="4"/>
        <v/>
      </c>
      <c r="AC6" s="47" t="str">
        <f t="shared" si="5"/>
        <v/>
      </c>
      <c r="AD6" s="34" t="str">
        <f t="shared" si="6"/>
        <v/>
      </c>
      <c r="AE6" s="47" t="str">
        <f t="shared" si="7"/>
        <v/>
      </c>
      <c r="AF6" s="34" t="str">
        <f t="shared" ref="AF6:AF13" si="40">IFERROR(VLOOKUP($AB6,$B$5:$P$17,5,0),"")</f>
        <v/>
      </c>
      <c r="AG6" s="63" t="str">
        <f t="shared" si="8"/>
        <v/>
      </c>
      <c r="AH6" s="63" t="str">
        <f t="shared" si="9"/>
        <v/>
      </c>
      <c r="AI6" s="63" t="str">
        <f t="shared" si="10"/>
        <v/>
      </c>
      <c r="AJ6" s="63" t="str">
        <f t="shared" si="11"/>
        <v/>
      </c>
      <c r="AK6" s="63" t="str">
        <f t="shared" si="12"/>
        <v/>
      </c>
      <c r="AL6" s="63" t="str">
        <f t="shared" si="13"/>
        <v/>
      </c>
      <c r="AM6" s="207" t="str">
        <f t="shared" si="14"/>
        <v/>
      </c>
      <c r="AN6" s="63" t="str">
        <f t="shared" si="15"/>
        <v/>
      </c>
      <c r="AO6" s="63" t="str">
        <f t="shared" si="16"/>
        <v/>
      </c>
      <c r="AP6" s="207" t="str">
        <f t="shared" si="17"/>
        <v/>
      </c>
      <c r="AQ6" s="63" t="str">
        <f t="shared" si="18"/>
        <v/>
      </c>
      <c r="AR6" s="63" t="str">
        <f t="shared" si="19"/>
        <v/>
      </c>
      <c r="AS6" s="207" t="str">
        <f t="shared" si="20"/>
        <v/>
      </c>
      <c r="AT6" s="63" t="str">
        <f t="shared" si="21"/>
        <v/>
      </c>
      <c r="AU6" s="207" t="str">
        <f t="shared" si="22"/>
        <v/>
      </c>
      <c r="AV6" s="63" t="str">
        <f t="shared" si="23"/>
        <v/>
      </c>
      <c r="AW6" s="207" t="str">
        <f t="shared" si="24"/>
        <v/>
      </c>
      <c r="AX6" s="63" t="str">
        <f t="shared" si="25"/>
        <v/>
      </c>
      <c r="AY6" s="207" t="str">
        <f t="shared" si="26"/>
        <v/>
      </c>
      <c r="BA6" t="str">
        <f t="shared" si="27"/>
        <v/>
      </c>
      <c r="BB6">
        <f t="shared" ref="BB6:BB15" si="41">IF(BA6&lt;150,1,)</f>
        <v>0</v>
      </c>
      <c r="BC6" s="238" t="str">
        <f>IFERROR(VLOOKUP(BA6,list!A$1:B$203,2,),"")</f>
        <v/>
      </c>
      <c r="BD6" s="44">
        <f t="shared" si="28"/>
        <v>0</v>
      </c>
      <c r="BE6" s="44">
        <f t="shared" si="29"/>
        <v>0</v>
      </c>
      <c r="BF6" s="213" t="str">
        <f>LEFT([1]Sheet1!B2,3)</f>
        <v>500</v>
      </c>
      <c r="BG6" s="214" t="str">
        <f>RIGHT([1]Sheet1!B2,7)</f>
        <v>500000</v>
      </c>
      <c r="BH6" s="213" t="str">
        <f t="shared" ref="BH6:BH15" si="42">IF(BF6="23A",300,BF6)</f>
        <v>500</v>
      </c>
      <c r="BI6" s="213" t="str">
        <f t="shared" ref="BI6:BI15" si="43">IF(BH6="23B",400,BH6)</f>
        <v>500</v>
      </c>
      <c r="BJ6" s="215">
        <f t="shared" ref="BJ6:BJ15" si="44">IFERROR(VALUE(BI6),)</f>
        <v>500</v>
      </c>
      <c r="BK6" s="216">
        <f t="shared" ref="BK6:BK15" si="45">IFERROR((BJ6*100000000+BG6),)</f>
        <v>50000500000</v>
      </c>
      <c r="BL6" s="217">
        <f>[1]Sheet1!B2</f>
        <v>500000</v>
      </c>
      <c r="BM6" s="217"/>
      <c r="BN6" s="215" t="str">
        <f t="shared" si="30"/>
        <v/>
      </c>
      <c r="BO6" s="218" t="str">
        <f t="shared" ref="BO6:BO15" si="46">LEFT(BN6,3)</f>
        <v/>
      </c>
      <c r="BP6" s="218">
        <f t="shared" ref="BP6:BP15" si="47">IFERROR(BO6*1000+ROW(),)</f>
        <v>0</v>
      </c>
      <c r="BQ6" s="215" t="str">
        <f t="shared" ref="BQ6:BQ15" si="48">BN6</f>
        <v/>
      </c>
      <c r="BR6" s="218">
        <f t="shared" si="31"/>
        <v>0</v>
      </c>
      <c r="BS6" s="219">
        <f t="shared" si="32"/>
        <v>0</v>
      </c>
      <c r="BT6" s="218">
        <f t="shared" si="33"/>
        <v>0</v>
      </c>
      <c r="BU6" s="219">
        <f t="shared" si="34"/>
        <v>0</v>
      </c>
      <c r="BV6" s="218">
        <f t="shared" si="35"/>
        <v>0</v>
      </c>
      <c r="BW6" s="221">
        <f t="shared" si="36"/>
        <v>0</v>
      </c>
      <c r="BX6" s="219">
        <f t="shared" ref="BX6:BX15" si="49">IFERROR(BR6/BS6,)</f>
        <v>0</v>
      </c>
      <c r="BY6" s="219">
        <f t="shared" ref="BY6:BY15" si="50">IFERROR(BT6/BU6,)</f>
        <v>0</v>
      </c>
      <c r="BZ6" s="219">
        <f t="shared" ref="BZ6:BZ15" si="51">IFERROR(BV6/BW6,)</f>
        <v>0</v>
      </c>
      <c r="CB6" t="str">
        <f>IF([1]Sheet1!B2&gt;0,LEFT([1]Sheet1!B2,3),)</f>
        <v>500</v>
      </c>
      <c r="CC6">
        <f>VALUE(IFERROR(VLOOKUP(CB6,list!I$2:J$3,2,),CB6))</f>
        <v>500</v>
      </c>
      <c r="CD6">
        <f>IF([1]Sheet1!B2&gt;0,VALUE(RIGHT([1]Sheet1!B2,7)),)</f>
        <v>500000</v>
      </c>
      <c r="CE6">
        <f t="shared" ref="CE6:CE15" si="52">VALUE(Y6)</f>
        <v>0</v>
      </c>
    </row>
    <row r="7" spans="1:83">
      <c r="A7">
        <f t="shared" si="37"/>
        <v>4</v>
      </c>
      <c r="B7" s="33">
        <f t="shared" si="38"/>
        <v>600006000000</v>
      </c>
      <c r="C7" s="396" t="s">
        <v>147</v>
      </c>
      <c r="D7" s="397">
        <v>2375701501</v>
      </c>
      <c r="E7" s="390" t="s">
        <v>2968</v>
      </c>
      <c r="F7" s="398" t="s">
        <v>3018</v>
      </c>
      <c r="G7" s="392">
        <v>300000</v>
      </c>
      <c r="H7" s="393">
        <v>0</v>
      </c>
      <c r="I7" s="393">
        <v>0</v>
      </c>
      <c r="J7" s="394">
        <v>0</v>
      </c>
      <c r="K7" s="393">
        <v>0</v>
      </c>
      <c r="L7" s="393">
        <v>0</v>
      </c>
      <c r="M7" s="394">
        <v>0</v>
      </c>
      <c r="N7" s="393">
        <v>0</v>
      </c>
      <c r="O7" s="393">
        <v>0</v>
      </c>
      <c r="P7" s="395">
        <v>0</v>
      </c>
      <c r="Q7" s="354">
        <f>IFERROR([1]Sheet1!G3/[1]Sheet1!H3,)</f>
        <v>0</v>
      </c>
      <c r="R7" s="195">
        <f>[1]Sheet1!H3</f>
        <v>0</v>
      </c>
      <c r="S7" s="57">
        <f>IFERROR([1]Sheet1!J3/[1]Sheet1!K3,)</f>
        <v>0</v>
      </c>
      <c r="T7" s="195">
        <f>[1]Sheet1!K3</f>
        <v>0</v>
      </c>
      <c r="U7" s="57">
        <f>IFERROR([1]Sheet1!M3/[1]Sheet1!N3,)</f>
        <v>0</v>
      </c>
      <c r="V7" s="195">
        <f>[1]Sheet1!N3</f>
        <v>0</v>
      </c>
      <c r="W7" s="43">
        <f>IFERROR(VLOOKUP([1]Sheet1!D3,list!G$2:H$52,2),)</f>
        <v>0</v>
      </c>
      <c r="X7" s="43"/>
      <c r="Y7" s="35">
        <f>IFERROR(VLOOKUP([1]Sheet1!A3,list!B$1:C$100,2,),)</f>
        <v>0</v>
      </c>
      <c r="Z7" s="35" t="e">
        <f>IF(COUNTIF([1]Sheet1!$A$1:A3,[1]Sheet1!A3)&gt;1,0,1)</f>
        <v>#VALUE!</v>
      </c>
      <c r="AA7" s="35" t="e">
        <f t="shared" si="39"/>
        <v>#VALUE!</v>
      </c>
      <c r="AB7" s="32" t="str">
        <f t="shared" si="4"/>
        <v/>
      </c>
      <c r="AC7" s="47" t="str">
        <f t="shared" si="5"/>
        <v/>
      </c>
      <c r="AD7" s="34" t="str">
        <f t="shared" si="6"/>
        <v/>
      </c>
      <c r="AE7" s="47" t="str">
        <f t="shared" si="7"/>
        <v/>
      </c>
      <c r="AF7" s="34" t="str">
        <f t="shared" si="40"/>
        <v/>
      </c>
      <c r="AG7" s="63" t="str">
        <f t="shared" si="8"/>
        <v/>
      </c>
      <c r="AH7" s="63" t="str">
        <f t="shared" si="9"/>
        <v/>
      </c>
      <c r="AI7" s="63" t="str">
        <f t="shared" si="10"/>
        <v/>
      </c>
      <c r="AJ7" s="63" t="str">
        <f t="shared" si="11"/>
        <v/>
      </c>
      <c r="AK7" s="63" t="str">
        <f t="shared" si="12"/>
        <v/>
      </c>
      <c r="AL7" s="63" t="str">
        <f t="shared" si="13"/>
        <v/>
      </c>
      <c r="AM7" s="207" t="str">
        <f t="shared" si="14"/>
        <v/>
      </c>
      <c r="AN7" s="63" t="str">
        <f t="shared" si="15"/>
        <v/>
      </c>
      <c r="AO7" s="63" t="str">
        <f t="shared" si="16"/>
        <v/>
      </c>
      <c r="AP7" s="207" t="str">
        <f t="shared" si="17"/>
        <v/>
      </c>
      <c r="AQ7" s="63" t="str">
        <f t="shared" si="18"/>
        <v/>
      </c>
      <c r="AR7" s="63" t="str">
        <f t="shared" si="19"/>
        <v/>
      </c>
      <c r="AS7" s="207" t="str">
        <f t="shared" si="20"/>
        <v/>
      </c>
      <c r="AT7" s="63" t="str">
        <f t="shared" si="21"/>
        <v/>
      </c>
      <c r="AU7" s="207" t="str">
        <f t="shared" si="22"/>
        <v/>
      </c>
      <c r="AV7" s="63" t="str">
        <f t="shared" si="23"/>
        <v/>
      </c>
      <c r="AW7" s="207" t="str">
        <f t="shared" si="24"/>
        <v/>
      </c>
      <c r="AX7" s="63" t="str">
        <f t="shared" si="25"/>
        <v/>
      </c>
      <c r="AY7" s="207" t="str">
        <f t="shared" si="26"/>
        <v/>
      </c>
      <c r="BA7" t="str">
        <f t="shared" si="27"/>
        <v/>
      </c>
      <c r="BB7">
        <f t="shared" si="41"/>
        <v>0</v>
      </c>
      <c r="BC7" s="238" t="str">
        <f>IFERROR(VLOOKUP(BA7,list!A$1:B$203,2,),"")</f>
        <v/>
      </c>
      <c r="BD7" s="44">
        <f t="shared" si="28"/>
        <v>0</v>
      </c>
      <c r="BE7" s="44">
        <f t="shared" si="29"/>
        <v>0</v>
      </c>
      <c r="BF7" s="213" t="str">
        <f>LEFT([1]Sheet1!B3,3)</f>
        <v>600</v>
      </c>
      <c r="BG7" s="214" t="str">
        <f>RIGHT([1]Sheet1!B3,7)</f>
        <v>60000</v>
      </c>
      <c r="BH7" s="213" t="str">
        <f t="shared" si="42"/>
        <v>600</v>
      </c>
      <c r="BI7" s="213" t="str">
        <f t="shared" si="43"/>
        <v>600</v>
      </c>
      <c r="BJ7" s="215">
        <f t="shared" si="44"/>
        <v>600</v>
      </c>
      <c r="BK7" s="216">
        <f t="shared" si="45"/>
        <v>60000060000</v>
      </c>
      <c r="BL7" s="217">
        <f>[1]Sheet1!B3</f>
        <v>60000</v>
      </c>
      <c r="BM7" s="217"/>
      <c r="BN7" s="215" t="str">
        <f t="shared" si="30"/>
        <v/>
      </c>
      <c r="BO7" s="218" t="str">
        <f t="shared" si="46"/>
        <v/>
      </c>
      <c r="BP7" s="218">
        <f t="shared" si="47"/>
        <v>0</v>
      </c>
      <c r="BQ7" s="215" t="str">
        <f t="shared" si="48"/>
        <v/>
      </c>
      <c r="BR7" s="218">
        <f t="shared" si="31"/>
        <v>0</v>
      </c>
      <c r="BS7" s="219">
        <f t="shared" si="32"/>
        <v>0</v>
      </c>
      <c r="BT7" s="218">
        <f t="shared" si="33"/>
        <v>0</v>
      </c>
      <c r="BU7" s="219">
        <f t="shared" si="34"/>
        <v>0</v>
      </c>
      <c r="BV7" s="218">
        <f t="shared" si="35"/>
        <v>0</v>
      </c>
      <c r="BW7" s="221">
        <f t="shared" si="36"/>
        <v>0</v>
      </c>
      <c r="BX7" s="219">
        <f t="shared" si="49"/>
        <v>0</v>
      </c>
      <c r="BY7" s="219">
        <f t="shared" si="50"/>
        <v>0</v>
      </c>
      <c r="BZ7" s="219">
        <f t="shared" si="51"/>
        <v>0</v>
      </c>
      <c r="CB7" t="str">
        <f>IF([1]Sheet1!B3&gt;0,LEFT([1]Sheet1!B3,3),)</f>
        <v>600</v>
      </c>
      <c r="CC7">
        <f>VALUE(IFERROR(VLOOKUP(CB7,list!I$2:J$3,2,),CB7))</f>
        <v>600</v>
      </c>
      <c r="CD7">
        <f>IF([1]Sheet1!B3&gt;0,VALUE(RIGHT([1]Sheet1!B3,7)),)</f>
        <v>60000</v>
      </c>
      <c r="CE7">
        <f t="shared" si="52"/>
        <v>0</v>
      </c>
    </row>
    <row r="8" spans="1:83">
      <c r="A8">
        <f t="shared" si="37"/>
        <v>5</v>
      </c>
      <c r="B8" s="33" t="e">
        <f t="shared" si="38"/>
        <v>#VALUE!</v>
      </c>
      <c r="C8" s="356" t="s">
        <v>48</v>
      </c>
      <c r="D8" s="323" t="s">
        <v>2969</v>
      </c>
      <c r="E8" s="325" t="s">
        <v>2865</v>
      </c>
      <c r="F8" s="324" t="s">
        <v>2700</v>
      </c>
      <c r="G8" s="320">
        <v>1200000</v>
      </c>
      <c r="H8" s="321">
        <v>8000000</v>
      </c>
      <c r="I8" s="321">
        <v>1000000</v>
      </c>
      <c r="J8" s="322">
        <v>3.5</v>
      </c>
      <c r="K8" s="321">
        <v>28000000</v>
      </c>
      <c r="L8" s="321">
        <v>2500000</v>
      </c>
      <c r="M8" s="322">
        <v>8.6999999999999993</v>
      </c>
      <c r="N8" s="321">
        <v>0</v>
      </c>
      <c r="O8" s="321">
        <v>0</v>
      </c>
      <c r="P8" s="355">
        <v>0</v>
      </c>
      <c r="Q8" s="354">
        <f t="shared" ref="Q8:Q13" si="53">IFERROR(I8/J8,)</f>
        <v>285714.28571428574</v>
      </c>
      <c r="R8" s="195">
        <f t="shared" ref="R8:R13" si="54">J8</f>
        <v>3.5</v>
      </c>
      <c r="S8" s="57">
        <f t="shared" ref="S8:S13" si="55">IFERROR(L8/M8,)</f>
        <v>287356.32183908048</v>
      </c>
      <c r="T8" s="195">
        <f t="shared" ref="T8:T13" si="56">M8</f>
        <v>8.6999999999999993</v>
      </c>
      <c r="U8" s="57">
        <f t="shared" ref="U8:U13" si="57">IFERROR(O8/P8,)</f>
        <v>0</v>
      </c>
      <c r="V8" s="195">
        <f t="shared" ref="V8:V13" si="58">P8</f>
        <v>0</v>
      </c>
      <c r="W8" s="43">
        <f>IFERROR(VLOOKUP(F8,list!G$2:H$52,2),)</f>
        <v>54</v>
      </c>
      <c r="X8" s="43"/>
      <c r="Y8" s="35">
        <f>IFERROR(VLOOKUP(C8,list!B$1:C$100,2,),)</f>
        <v>110</v>
      </c>
      <c r="Z8" s="35">
        <f>IF(COUNTIF($C$8:C8,C8)&gt;1,0,1)</f>
        <v>1</v>
      </c>
      <c r="AA8" s="35">
        <f t="shared" si="39"/>
        <v>110</v>
      </c>
      <c r="AB8" s="32" t="str">
        <f t="shared" si="4"/>
        <v/>
      </c>
      <c r="AC8" s="47" t="str">
        <f t="shared" si="5"/>
        <v/>
      </c>
      <c r="AD8" s="34" t="str">
        <f t="shared" si="6"/>
        <v/>
      </c>
      <c r="AE8" s="47" t="str">
        <f t="shared" si="7"/>
        <v/>
      </c>
      <c r="AF8" s="34" t="str">
        <f t="shared" si="40"/>
        <v/>
      </c>
      <c r="AG8" s="63" t="str">
        <f t="shared" si="8"/>
        <v/>
      </c>
      <c r="AH8" s="63" t="str">
        <f t="shared" si="9"/>
        <v/>
      </c>
      <c r="AI8" s="63" t="str">
        <f t="shared" si="10"/>
        <v/>
      </c>
      <c r="AJ8" s="63" t="str">
        <f t="shared" si="11"/>
        <v/>
      </c>
      <c r="AK8" s="63" t="str">
        <f t="shared" si="12"/>
        <v/>
      </c>
      <c r="AL8" s="63" t="str">
        <f t="shared" si="13"/>
        <v/>
      </c>
      <c r="AM8" s="207" t="str">
        <f t="shared" si="14"/>
        <v/>
      </c>
      <c r="AN8" s="63" t="str">
        <f t="shared" si="15"/>
        <v/>
      </c>
      <c r="AO8" s="63" t="str">
        <f t="shared" si="16"/>
        <v/>
      </c>
      <c r="AP8" s="207" t="str">
        <f t="shared" si="17"/>
        <v/>
      </c>
      <c r="AQ8" s="63" t="str">
        <f t="shared" si="18"/>
        <v/>
      </c>
      <c r="AR8" s="63" t="str">
        <f t="shared" si="19"/>
        <v/>
      </c>
      <c r="AS8" s="207" t="str">
        <f t="shared" si="20"/>
        <v/>
      </c>
      <c r="AT8" s="63" t="str">
        <f t="shared" si="21"/>
        <v/>
      </c>
      <c r="AU8" s="207" t="str">
        <f t="shared" si="22"/>
        <v/>
      </c>
      <c r="AV8" s="63" t="str">
        <f t="shared" si="23"/>
        <v/>
      </c>
      <c r="AW8" s="207" t="str">
        <f t="shared" si="24"/>
        <v/>
      </c>
      <c r="AX8" s="63" t="str">
        <f t="shared" si="25"/>
        <v/>
      </c>
      <c r="AY8" s="207" t="str">
        <f t="shared" si="26"/>
        <v/>
      </c>
      <c r="BA8" t="str">
        <f t="shared" si="27"/>
        <v/>
      </c>
      <c r="BB8">
        <f t="shared" si="41"/>
        <v>0</v>
      </c>
      <c r="BC8" s="238" t="str">
        <f>IFERROR(VLOOKUP(BA8,list!A$1:B$203,2,),"")</f>
        <v/>
      </c>
      <c r="BD8" s="44">
        <f t="shared" si="28"/>
        <v>0</v>
      </c>
      <c r="BE8" s="44">
        <f t="shared" si="29"/>
        <v>0</v>
      </c>
      <c r="BF8" s="213" t="str">
        <f t="shared" ref="BF8:BF13" si="59">LEFT(D8,3)</f>
        <v>23A</v>
      </c>
      <c r="BG8" s="214" t="str">
        <f t="shared" ref="BG8:BG13" si="60">RIGHT(D8,7)</f>
        <v>8761234</v>
      </c>
      <c r="BH8" s="213">
        <f t="shared" si="42"/>
        <v>300</v>
      </c>
      <c r="BI8" s="213">
        <f t="shared" si="43"/>
        <v>300</v>
      </c>
      <c r="BJ8" s="215">
        <f t="shared" si="44"/>
        <v>300</v>
      </c>
      <c r="BK8" s="216">
        <f t="shared" si="45"/>
        <v>30008761234</v>
      </c>
      <c r="BL8" s="217" t="str">
        <f t="shared" ref="BL8:BL13" si="61">D8</f>
        <v>23A8761234</v>
      </c>
      <c r="BM8" s="217"/>
      <c r="BN8" s="215" t="str">
        <f t="shared" si="30"/>
        <v/>
      </c>
      <c r="BO8" s="218" t="str">
        <f t="shared" si="46"/>
        <v/>
      </c>
      <c r="BP8" s="218">
        <f t="shared" si="47"/>
        <v>0</v>
      </c>
      <c r="BQ8" s="215" t="str">
        <f t="shared" si="48"/>
        <v/>
      </c>
      <c r="BR8" s="218">
        <f t="shared" si="31"/>
        <v>0</v>
      </c>
      <c r="BS8" s="219">
        <f t="shared" si="32"/>
        <v>0</v>
      </c>
      <c r="BT8" s="218">
        <f t="shared" si="33"/>
        <v>0</v>
      </c>
      <c r="BU8" s="219">
        <f t="shared" si="34"/>
        <v>0</v>
      </c>
      <c r="BV8" s="218">
        <f t="shared" si="35"/>
        <v>0</v>
      </c>
      <c r="BW8" s="221">
        <f t="shared" si="36"/>
        <v>0</v>
      </c>
      <c r="BX8" s="219">
        <f t="shared" si="49"/>
        <v>0</v>
      </c>
      <c r="BY8" s="219">
        <f t="shared" si="50"/>
        <v>0</v>
      </c>
      <c r="BZ8" s="219">
        <f t="shared" si="51"/>
        <v>0</v>
      </c>
      <c r="CB8" t="str">
        <f t="shared" ref="CB8:CB13" si="62">IF(D8&gt;0,LEFT(D8,3),)</f>
        <v>23A</v>
      </c>
      <c r="CC8" t="e">
        <f>VALUE(IFERROR(VLOOKUP(CB8,list!I$2:J$3,2,),CB8))</f>
        <v>#VALUE!</v>
      </c>
      <c r="CD8">
        <f t="shared" ref="CD8:CD13" si="63">IF(D8&gt;0,VALUE(RIGHT(D8,7)),)</f>
        <v>8761234</v>
      </c>
      <c r="CE8">
        <f t="shared" si="52"/>
        <v>110</v>
      </c>
    </row>
    <row r="9" spans="1:83">
      <c r="A9">
        <f t="shared" si="37"/>
        <v>6</v>
      </c>
      <c r="B9" s="33">
        <f t="shared" si="38"/>
        <v>101237720053611</v>
      </c>
      <c r="C9" s="356" t="s">
        <v>2710</v>
      </c>
      <c r="D9" s="323">
        <v>2377200536</v>
      </c>
      <c r="E9" s="325" t="s">
        <v>2990</v>
      </c>
      <c r="F9" s="326" t="s">
        <v>6</v>
      </c>
      <c r="G9" s="320">
        <v>700000</v>
      </c>
      <c r="H9" s="321">
        <v>7000000</v>
      </c>
      <c r="I9" s="321">
        <v>525000</v>
      </c>
      <c r="J9" s="322">
        <v>7</v>
      </c>
      <c r="K9" s="321">
        <v>10500000</v>
      </c>
      <c r="L9" s="320">
        <v>350000</v>
      </c>
      <c r="M9" s="322">
        <v>10.5</v>
      </c>
      <c r="N9" s="321">
        <v>5600000</v>
      </c>
      <c r="O9" s="321">
        <v>105000</v>
      </c>
      <c r="P9" s="355">
        <v>7</v>
      </c>
      <c r="Q9" s="354">
        <f t="shared" si="53"/>
        <v>75000</v>
      </c>
      <c r="R9" s="195">
        <f t="shared" si="54"/>
        <v>7</v>
      </c>
      <c r="S9" s="57">
        <f t="shared" si="55"/>
        <v>33333.333333333336</v>
      </c>
      <c r="T9" s="195">
        <f t="shared" si="56"/>
        <v>10.5</v>
      </c>
      <c r="U9" s="57">
        <f t="shared" si="57"/>
        <v>15000</v>
      </c>
      <c r="V9" s="195">
        <f t="shared" si="58"/>
        <v>7</v>
      </c>
      <c r="W9" s="43">
        <f>IFERROR(VLOOKUP(F9,list!G$2:H$52,2),)</f>
        <v>11</v>
      </c>
      <c r="X9" s="43"/>
      <c r="Y9" s="35">
        <f>IFERROR(VLOOKUP(C9,list!B$1:C$100,2,),)</f>
        <v>101</v>
      </c>
      <c r="Z9" s="35">
        <f>IF(COUNTIF($C$8:C9,C9)&gt;1,0,1)</f>
        <v>1</v>
      </c>
      <c r="AA9" s="35">
        <f t="shared" si="39"/>
        <v>101</v>
      </c>
      <c r="AB9" s="32" t="str">
        <f t="shared" si="4"/>
        <v/>
      </c>
      <c r="AC9" s="47" t="str">
        <f t="shared" si="5"/>
        <v/>
      </c>
      <c r="AD9" s="34" t="str">
        <f t="shared" si="6"/>
        <v/>
      </c>
      <c r="AE9" s="47" t="str">
        <f t="shared" si="7"/>
        <v/>
      </c>
      <c r="AF9" s="34" t="str">
        <f t="shared" si="40"/>
        <v/>
      </c>
      <c r="AG9" s="63" t="str">
        <f t="shared" si="8"/>
        <v/>
      </c>
      <c r="AH9" s="63" t="str">
        <f t="shared" si="9"/>
        <v/>
      </c>
      <c r="AI9" s="63" t="str">
        <f t="shared" si="10"/>
        <v/>
      </c>
      <c r="AJ9" s="63" t="str">
        <f t="shared" si="11"/>
        <v/>
      </c>
      <c r="AK9" s="63" t="str">
        <f t="shared" si="12"/>
        <v/>
      </c>
      <c r="AL9" s="63" t="str">
        <f t="shared" si="13"/>
        <v/>
      </c>
      <c r="AM9" s="207" t="str">
        <f t="shared" si="14"/>
        <v/>
      </c>
      <c r="AN9" s="63" t="str">
        <f t="shared" si="15"/>
        <v/>
      </c>
      <c r="AO9" s="63" t="str">
        <f t="shared" si="16"/>
        <v/>
      </c>
      <c r="AP9" s="207" t="str">
        <f t="shared" si="17"/>
        <v/>
      </c>
      <c r="AQ9" s="63" t="str">
        <f t="shared" si="18"/>
        <v/>
      </c>
      <c r="AR9" s="63" t="str">
        <f t="shared" si="19"/>
        <v/>
      </c>
      <c r="AS9" s="207" t="str">
        <f t="shared" si="20"/>
        <v/>
      </c>
      <c r="AT9" s="63" t="str">
        <f t="shared" si="21"/>
        <v/>
      </c>
      <c r="AU9" s="207" t="str">
        <f t="shared" si="22"/>
        <v/>
      </c>
      <c r="AV9" s="63" t="str">
        <f t="shared" si="23"/>
        <v/>
      </c>
      <c r="AW9" s="207" t="str">
        <f t="shared" si="24"/>
        <v/>
      </c>
      <c r="AX9" s="63" t="str">
        <f t="shared" si="25"/>
        <v/>
      </c>
      <c r="AY9" s="207" t="str">
        <f t="shared" si="26"/>
        <v/>
      </c>
      <c r="BA9" t="str">
        <f t="shared" si="27"/>
        <v/>
      </c>
      <c r="BB9">
        <f t="shared" si="41"/>
        <v>0</v>
      </c>
      <c r="BC9" s="238" t="str">
        <f>IFERROR(VLOOKUP(BA9,list!A$1:B$203,2,),"")</f>
        <v/>
      </c>
      <c r="BD9" s="44">
        <f t="shared" si="28"/>
        <v>0</v>
      </c>
      <c r="BE9" s="44">
        <f t="shared" si="29"/>
        <v>0</v>
      </c>
      <c r="BF9" s="213" t="str">
        <f t="shared" si="59"/>
        <v>237</v>
      </c>
      <c r="BG9" s="214" t="str">
        <f t="shared" si="60"/>
        <v>7200536</v>
      </c>
      <c r="BH9" s="213" t="str">
        <f t="shared" si="42"/>
        <v>237</v>
      </c>
      <c r="BI9" s="213" t="str">
        <f t="shared" si="43"/>
        <v>237</v>
      </c>
      <c r="BJ9" s="215">
        <f t="shared" si="44"/>
        <v>237</v>
      </c>
      <c r="BK9" s="216">
        <f t="shared" si="45"/>
        <v>23707200536</v>
      </c>
      <c r="BL9" s="217">
        <f t="shared" si="61"/>
        <v>2377200536</v>
      </c>
      <c r="BM9" s="217"/>
      <c r="BN9" s="215" t="str">
        <f t="shared" si="30"/>
        <v/>
      </c>
      <c r="BO9" s="218" t="str">
        <f t="shared" si="46"/>
        <v/>
      </c>
      <c r="BP9" s="218">
        <f t="shared" si="47"/>
        <v>0</v>
      </c>
      <c r="BQ9" s="215" t="str">
        <f t="shared" si="48"/>
        <v/>
      </c>
      <c r="BR9" s="218">
        <f t="shared" si="31"/>
        <v>0</v>
      </c>
      <c r="BS9" s="219">
        <f t="shared" si="32"/>
        <v>0</v>
      </c>
      <c r="BT9" s="218">
        <f t="shared" si="33"/>
        <v>0</v>
      </c>
      <c r="BU9" s="219">
        <f t="shared" si="34"/>
        <v>0</v>
      </c>
      <c r="BV9" s="218">
        <f t="shared" si="35"/>
        <v>0</v>
      </c>
      <c r="BW9" s="221">
        <f t="shared" si="36"/>
        <v>0</v>
      </c>
      <c r="BX9" s="219">
        <f t="shared" si="49"/>
        <v>0</v>
      </c>
      <c r="BY9" s="219">
        <f t="shared" si="50"/>
        <v>0</v>
      </c>
      <c r="BZ9" s="219">
        <f t="shared" si="51"/>
        <v>0</v>
      </c>
      <c r="CB9" t="str">
        <f t="shared" si="62"/>
        <v>237</v>
      </c>
      <c r="CC9">
        <f>VALUE(IFERROR(VLOOKUP(CB9,list!I$2:J$3,2,),CB9))</f>
        <v>237</v>
      </c>
      <c r="CD9">
        <f t="shared" si="63"/>
        <v>7200536</v>
      </c>
      <c r="CE9">
        <f t="shared" si="52"/>
        <v>101</v>
      </c>
    </row>
    <row r="10" spans="1:83">
      <c r="A10">
        <f t="shared" si="37"/>
        <v>7</v>
      </c>
      <c r="B10" s="33">
        <f t="shared" si="38"/>
        <v>107237720053657</v>
      </c>
      <c r="C10" s="356" t="s">
        <v>36</v>
      </c>
      <c r="D10" s="323">
        <v>2377200536</v>
      </c>
      <c r="E10" s="325" t="s">
        <v>2990</v>
      </c>
      <c r="F10" s="324" t="s">
        <v>2703</v>
      </c>
      <c r="G10" s="320">
        <v>200000</v>
      </c>
      <c r="H10" s="321">
        <v>2000000</v>
      </c>
      <c r="I10" s="321">
        <v>150000</v>
      </c>
      <c r="J10" s="322">
        <v>2</v>
      </c>
      <c r="K10" s="321">
        <v>3000000</v>
      </c>
      <c r="L10" s="321">
        <v>100000</v>
      </c>
      <c r="M10" s="322">
        <v>3</v>
      </c>
      <c r="N10" s="321">
        <v>1600000</v>
      </c>
      <c r="O10" s="321">
        <v>30000</v>
      </c>
      <c r="P10" s="355">
        <v>2</v>
      </c>
      <c r="Q10" s="354">
        <f t="shared" si="53"/>
        <v>75000</v>
      </c>
      <c r="R10" s="195">
        <f t="shared" si="54"/>
        <v>2</v>
      </c>
      <c r="S10" s="57">
        <f t="shared" si="55"/>
        <v>33333.333333333336</v>
      </c>
      <c r="T10" s="195">
        <f t="shared" si="56"/>
        <v>3</v>
      </c>
      <c r="U10" s="57">
        <f t="shared" si="57"/>
        <v>15000</v>
      </c>
      <c r="V10" s="195">
        <f t="shared" si="58"/>
        <v>2</v>
      </c>
      <c r="W10" s="43">
        <f>IFERROR(VLOOKUP(F10,list!G$2:H$52,2),)</f>
        <v>57</v>
      </c>
      <c r="X10" s="43"/>
      <c r="Y10" s="35">
        <f>IFERROR(VLOOKUP(C10,list!B$1:C$100,2,),)</f>
        <v>107</v>
      </c>
      <c r="Z10" s="35">
        <f>IF(COUNTIF($C$8:C10,C10)&gt;1,0,1)</f>
        <v>1</v>
      </c>
      <c r="AA10" s="35">
        <f t="shared" si="39"/>
        <v>107</v>
      </c>
      <c r="AB10" s="32" t="str">
        <f t="shared" si="4"/>
        <v/>
      </c>
      <c r="AC10" s="47" t="str">
        <f t="shared" si="5"/>
        <v/>
      </c>
      <c r="AD10" s="34" t="str">
        <f t="shared" si="6"/>
        <v/>
      </c>
      <c r="AE10" s="47" t="str">
        <f t="shared" si="7"/>
        <v/>
      </c>
      <c r="AF10" s="34" t="str">
        <f t="shared" si="40"/>
        <v/>
      </c>
      <c r="AG10" s="63" t="str">
        <f t="shared" si="8"/>
        <v/>
      </c>
      <c r="AH10" s="63" t="str">
        <f t="shared" si="9"/>
        <v/>
      </c>
      <c r="AI10" s="63" t="str">
        <f t="shared" si="10"/>
        <v/>
      </c>
      <c r="AJ10" s="63" t="str">
        <f t="shared" si="11"/>
        <v/>
      </c>
      <c r="AK10" s="63" t="str">
        <f t="shared" si="12"/>
        <v/>
      </c>
      <c r="AL10" s="63" t="str">
        <f t="shared" si="13"/>
        <v/>
      </c>
      <c r="AM10" s="207" t="str">
        <f t="shared" si="14"/>
        <v/>
      </c>
      <c r="AN10" s="63" t="str">
        <f t="shared" si="15"/>
        <v/>
      </c>
      <c r="AO10" s="63" t="str">
        <f t="shared" si="16"/>
        <v/>
      </c>
      <c r="AP10" s="207" t="str">
        <f t="shared" si="17"/>
        <v/>
      </c>
      <c r="AQ10" s="63" t="str">
        <f t="shared" si="18"/>
        <v/>
      </c>
      <c r="AR10" s="63" t="str">
        <f t="shared" si="19"/>
        <v/>
      </c>
      <c r="AS10" s="207" t="str">
        <f t="shared" si="20"/>
        <v/>
      </c>
      <c r="AT10" s="63" t="str">
        <f t="shared" si="21"/>
        <v/>
      </c>
      <c r="AU10" s="207" t="str">
        <f t="shared" si="22"/>
        <v/>
      </c>
      <c r="AV10" s="63" t="str">
        <f t="shared" si="23"/>
        <v/>
      </c>
      <c r="AW10" s="207" t="str">
        <f t="shared" si="24"/>
        <v/>
      </c>
      <c r="AX10" s="63" t="str">
        <f t="shared" si="25"/>
        <v/>
      </c>
      <c r="AY10" s="207" t="str">
        <f t="shared" si="26"/>
        <v/>
      </c>
      <c r="BA10" t="str">
        <f t="shared" si="27"/>
        <v/>
      </c>
      <c r="BB10">
        <f t="shared" si="41"/>
        <v>0</v>
      </c>
      <c r="BC10" s="238" t="str">
        <f>IFERROR(VLOOKUP(BA10,list!A$1:B$203,2,),"")</f>
        <v/>
      </c>
      <c r="BD10" s="44">
        <f t="shared" si="28"/>
        <v>0</v>
      </c>
      <c r="BE10" s="44">
        <f t="shared" si="29"/>
        <v>0</v>
      </c>
      <c r="BF10" s="213" t="str">
        <f t="shared" si="59"/>
        <v>237</v>
      </c>
      <c r="BG10" s="214" t="str">
        <f t="shared" si="60"/>
        <v>7200536</v>
      </c>
      <c r="BH10" s="213" t="str">
        <f t="shared" si="42"/>
        <v>237</v>
      </c>
      <c r="BI10" s="213" t="str">
        <f t="shared" si="43"/>
        <v>237</v>
      </c>
      <c r="BJ10" s="215">
        <f t="shared" si="44"/>
        <v>237</v>
      </c>
      <c r="BK10" s="216">
        <f t="shared" si="45"/>
        <v>23707200536</v>
      </c>
      <c r="BL10" s="217">
        <f t="shared" si="61"/>
        <v>2377200536</v>
      </c>
      <c r="BM10" s="217"/>
      <c r="BN10" s="215" t="str">
        <f t="shared" si="30"/>
        <v/>
      </c>
      <c r="BO10" s="218" t="str">
        <f t="shared" si="46"/>
        <v/>
      </c>
      <c r="BP10" s="218">
        <f t="shared" si="47"/>
        <v>0</v>
      </c>
      <c r="BQ10" s="215" t="str">
        <f t="shared" si="48"/>
        <v/>
      </c>
      <c r="BR10" s="218">
        <f t="shared" si="31"/>
        <v>0</v>
      </c>
      <c r="BS10" s="219">
        <f t="shared" si="32"/>
        <v>0</v>
      </c>
      <c r="BT10" s="218">
        <f t="shared" si="33"/>
        <v>0</v>
      </c>
      <c r="BU10" s="219">
        <f t="shared" si="34"/>
        <v>0</v>
      </c>
      <c r="BV10" s="218">
        <f t="shared" si="35"/>
        <v>0</v>
      </c>
      <c r="BW10" s="221">
        <f t="shared" si="36"/>
        <v>0</v>
      </c>
      <c r="BX10" s="219">
        <f t="shared" si="49"/>
        <v>0</v>
      </c>
      <c r="BY10" s="219">
        <f t="shared" si="50"/>
        <v>0</v>
      </c>
      <c r="BZ10" s="219">
        <f t="shared" si="51"/>
        <v>0</v>
      </c>
      <c r="CB10" t="str">
        <f t="shared" si="62"/>
        <v>237</v>
      </c>
      <c r="CC10">
        <f>VALUE(IFERROR(VLOOKUP(CB10,list!I$2:J$3,2,),CB10))</f>
        <v>237</v>
      </c>
      <c r="CD10">
        <f t="shared" si="63"/>
        <v>7200536</v>
      </c>
      <c r="CE10">
        <f t="shared" si="52"/>
        <v>107</v>
      </c>
    </row>
    <row r="11" spans="1:83">
      <c r="A11">
        <f t="shared" si="37"/>
        <v>8</v>
      </c>
      <c r="B11" s="33">
        <f t="shared" si="38"/>
        <v>120237720053657</v>
      </c>
      <c r="C11" s="356" t="s">
        <v>88</v>
      </c>
      <c r="D11" s="323">
        <v>2377200536</v>
      </c>
      <c r="E11" s="325" t="s">
        <v>2990</v>
      </c>
      <c r="F11" s="324" t="s">
        <v>2703</v>
      </c>
      <c r="G11" s="320">
        <v>100000</v>
      </c>
      <c r="H11" s="321">
        <v>1000000</v>
      </c>
      <c r="I11" s="321">
        <v>75000</v>
      </c>
      <c r="J11" s="322">
        <v>1</v>
      </c>
      <c r="K11" s="321">
        <v>1500000</v>
      </c>
      <c r="L11" s="321">
        <v>50000</v>
      </c>
      <c r="M11" s="322">
        <v>1.5</v>
      </c>
      <c r="N11" s="321">
        <v>800000</v>
      </c>
      <c r="O11" s="321">
        <v>15000</v>
      </c>
      <c r="P11" s="355">
        <v>1</v>
      </c>
      <c r="Q11" s="354">
        <f t="shared" si="53"/>
        <v>75000</v>
      </c>
      <c r="R11" s="195">
        <f t="shared" si="54"/>
        <v>1</v>
      </c>
      <c r="S11" s="57">
        <f t="shared" si="55"/>
        <v>33333.333333333336</v>
      </c>
      <c r="T11" s="195">
        <f t="shared" si="56"/>
        <v>1.5</v>
      </c>
      <c r="U11" s="57">
        <f t="shared" si="57"/>
        <v>15000</v>
      </c>
      <c r="V11" s="195">
        <f t="shared" si="58"/>
        <v>1</v>
      </c>
      <c r="W11" s="43">
        <f>IFERROR(VLOOKUP(F11,list!G$2:H$52,2),)</f>
        <v>57</v>
      </c>
      <c r="X11" s="43"/>
      <c r="Y11" s="35">
        <f>IFERROR(VLOOKUP(C11,list!B$1:C$100,2,),)</f>
        <v>120</v>
      </c>
      <c r="Z11" s="35">
        <f>IF(COUNTIF($C$8:C11,C11)&gt;1,0,1)</f>
        <v>1</v>
      </c>
      <c r="AA11" s="35">
        <f t="shared" si="39"/>
        <v>120</v>
      </c>
      <c r="AB11" s="32" t="str">
        <f t="shared" si="4"/>
        <v/>
      </c>
      <c r="AC11" s="47" t="str">
        <f t="shared" si="5"/>
        <v/>
      </c>
      <c r="AD11" s="34" t="str">
        <f t="shared" si="6"/>
        <v/>
      </c>
      <c r="AE11" s="47" t="str">
        <f t="shared" si="7"/>
        <v/>
      </c>
      <c r="AF11" s="34" t="str">
        <f t="shared" si="40"/>
        <v/>
      </c>
      <c r="AG11" s="63" t="str">
        <f t="shared" si="8"/>
        <v/>
      </c>
      <c r="AH11" s="63" t="str">
        <f t="shared" si="9"/>
        <v/>
      </c>
      <c r="AI11" s="63" t="str">
        <f t="shared" si="10"/>
        <v/>
      </c>
      <c r="AJ11" s="63" t="str">
        <f t="shared" si="11"/>
        <v/>
      </c>
      <c r="AK11" s="63" t="str">
        <f t="shared" si="12"/>
        <v/>
      </c>
      <c r="AL11" s="63" t="str">
        <f t="shared" si="13"/>
        <v/>
      </c>
      <c r="AM11" s="207" t="str">
        <f t="shared" si="14"/>
        <v/>
      </c>
      <c r="AN11" s="63" t="str">
        <f t="shared" si="15"/>
        <v/>
      </c>
      <c r="AO11" s="63" t="str">
        <f t="shared" si="16"/>
        <v/>
      </c>
      <c r="AP11" s="207" t="str">
        <f t="shared" si="17"/>
        <v/>
      </c>
      <c r="AQ11" s="63" t="str">
        <f t="shared" si="18"/>
        <v/>
      </c>
      <c r="AR11" s="63" t="str">
        <f t="shared" si="19"/>
        <v/>
      </c>
      <c r="AS11" s="207" t="str">
        <f t="shared" si="20"/>
        <v/>
      </c>
      <c r="AT11" s="63" t="str">
        <f t="shared" si="21"/>
        <v/>
      </c>
      <c r="AU11" s="207" t="str">
        <f t="shared" si="22"/>
        <v/>
      </c>
      <c r="AV11" s="63" t="str">
        <f t="shared" si="23"/>
        <v/>
      </c>
      <c r="AW11" s="207" t="str">
        <f t="shared" si="24"/>
        <v/>
      </c>
      <c r="AX11" s="63" t="str">
        <f t="shared" si="25"/>
        <v/>
      </c>
      <c r="AY11" s="207" t="str">
        <f t="shared" si="26"/>
        <v/>
      </c>
      <c r="BA11" t="str">
        <f t="shared" si="27"/>
        <v/>
      </c>
      <c r="BB11">
        <f t="shared" si="41"/>
        <v>0</v>
      </c>
      <c r="BC11" s="238" t="str">
        <f>IFERROR(VLOOKUP(BA11,list!A$1:B$203,2,),"")</f>
        <v/>
      </c>
      <c r="BD11" s="44">
        <f t="shared" si="28"/>
        <v>0</v>
      </c>
      <c r="BE11" s="44">
        <f t="shared" si="29"/>
        <v>0</v>
      </c>
      <c r="BF11" s="213" t="str">
        <f t="shared" si="59"/>
        <v>237</v>
      </c>
      <c r="BG11" s="214" t="str">
        <f t="shared" si="60"/>
        <v>7200536</v>
      </c>
      <c r="BH11" s="213" t="str">
        <f t="shared" si="42"/>
        <v>237</v>
      </c>
      <c r="BI11" s="213" t="str">
        <f t="shared" si="43"/>
        <v>237</v>
      </c>
      <c r="BJ11" s="215">
        <f t="shared" si="44"/>
        <v>237</v>
      </c>
      <c r="BK11" s="216">
        <f t="shared" si="45"/>
        <v>23707200536</v>
      </c>
      <c r="BL11" s="217">
        <f t="shared" si="61"/>
        <v>2377200536</v>
      </c>
      <c r="BM11" s="217"/>
      <c r="BN11" s="215" t="str">
        <f t="shared" si="30"/>
        <v/>
      </c>
      <c r="BO11" s="218" t="str">
        <f t="shared" si="46"/>
        <v/>
      </c>
      <c r="BP11" s="218">
        <f t="shared" si="47"/>
        <v>0</v>
      </c>
      <c r="BQ11" s="215" t="str">
        <f t="shared" si="48"/>
        <v/>
      </c>
      <c r="BR11" s="218">
        <f t="shared" si="31"/>
        <v>0</v>
      </c>
      <c r="BS11" s="219">
        <f t="shared" si="32"/>
        <v>0</v>
      </c>
      <c r="BT11" s="218">
        <f t="shared" si="33"/>
        <v>0</v>
      </c>
      <c r="BU11" s="219">
        <f t="shared" si="34"/>
        <v>0</v>
      </c>
      <c r="BV11" s="218">
        <f t="shared" si="35"/>
        <v>0</v>
      </c>
      <c r="BW11" s="221">
        <f t="shared" si="36"/>
        <v>0</v>
      </c>
      <c r="BX11" s="219">
        <f t="shared" si="49"/>
        <v>0</v>
      </c>
      <c r="BY11" s="219">
        <f t="shared" si="50"/>
        <v>0</v>
      </c>
      <c r="BZ11" s="219">
        <f t="shared" si="51"/>
        <v>0</v>
      </c>
      <c r="CB11" t="str">
        <f t="shared" si="62"/>
        <v>237</v>
      </c>
      <c r="CC11">
        <f>VALUE(IFERROR(VLOOKUP(CB11,list!I$2:J$3,2,),CB11))</f>
        <v>237</v>
      </c>
      <c r="CD11">
        <f t="shared" si="63"/>
        <v>7200536</v>
      </c>
      <c r="CE11">
        <f t="shared" si="52"/>
        <v>120</v>
      </c>
    </row>
    <row r="12" spans="1:83">
      <c r="A12">
        <f t="shared" si="37"/>
        <v>9</v>
      </c>
      <c r="B12" s="33">
        <f t="shared" si="38"/>
        <v>0</v>
      </c>
      <c r="C12" s="356"/>
      <c r="D12" s="323"/>
      <c r="E12" s="325"/>
      <c r="F12" s="324"/>
      <c r="G12" s="320"/>
      <c r="H12" s="321"/>
      <c r="I12" s="321"/>
      <c r="J12" s="322"/>
      <c r="K12" s="321"/>
      <c r="L12" s="321"/>
      <c r="M12" s="322"/>
      <c r="N12" s="321"/>
      <c r="O12" s="321"/>
      <c r="P12" s="355"/>
      <c r="Q12" s="354">
        <f t="shared" si="53"/>
        <v>0</v>
      </c>
      <c r="R12" s="195">
        <f t="shared" si="54"/>
        <v>0</v>
      </c>
      <c r="S12" s="57">
        <f t="shared" si="55"/>
        <v>0</v>
      </c>
      <c r="T12" s="195">
        <f t="shared" si="56"/>
        <v>0</v>
      </c>
      <c r="U12" s="57">
        <f t="shared" si="57"/>
        <v>0</v>
      </c>
      <c r="V12" s="195">
        <f t="shared" si="58"/>
        <v>0</v>
      </c>
      <c r="W12" s="43">
        <f>IFERROR(VLOOKUP(F12,list!G$2:H$52,2),)</f>
        <v>0</v>
      </c>
      <c r="X12" s="43"/>
      <c r="Y12" s="35">
        <f>IFERROR(VLOOKUP(C12,list!B$1:C$100,2,),)</f>
        <v>0</v>
      </c>
      <c r="Z12" s="35">
        <f>IF(COUNTIF($C$8:C12,C12)&gt;1,0,1)</f>
        <v>1</v>
      </c>
      <c r="AA12" s="35">
        <f t="shared" si="39"/>
        <v>0</v>
      </c>
      <c r="AB12" s="32" t="str">
        <f t="shared" si="4"/>
        <v/>
      </c>
      <c r="AC12" s="47" t="str">
        <f t="shared" si="5"/>
        <v/>
      </c>
      <c r="AD12" s="34" t="str">
        <f t="shared" si="6"/>
        <v/>
      </c>
      <c r="AE12" s="47" t="str">
        <f t="shared" si="7"/>
        <v/>
      </c>
      <c r="AF12" s="34" t="str">
        <f t="shared" si="40"/>
        <v/>
      </c>
      <c r="AG12" s="63" t="str">
        <f t="shared" si="8"/>
        <v/>
      </c>
      <c r="AH12" s="63" t="str">
        <f t="shared" si="9"/>
        <v/>
      </c>
      <c r="AI12" s="63" t="str">
        <f t="shared" si="10"/>
        <v/>
      </c>
      <c r="AJ12" s="63" t="str">
        <f t="shared" si="11"/>
        <v/>
      </c>
      <c r="AK12" s="63" t="str">
        <f t="shared" si="12"/>
        <v/>
      </c>
      <c r="AL12" s="63" t="str">
        <f t="shared" si="13"/>
        <v/>
      </c>
      <c r="AM12" s="207" t="str">
        <f t="shared" si="14"/>
        <v/>
      </c>
      <c r="AN12" s="63" t="str">
        <f t="shared" si="15"/>
        <v/>
      </c>
      <c r="AO12" s="63" t="str">
        <f t="shared" si="16"/>
        <v/>
      </c>
      <c r="AP12" s="207" t="str">
        <f t="shared" si="17"/>
        <v/>
      </c>
      <c r="AQ12" s="63" t="str">
        <f t="shared" si="18"/>
        <v/>
      </c>
      <c r="AR12" s="63" t="str">
        <f t="shared" si="19"/>
        <v/>
      </c>
      <c r="AS12" s="207" t="str">
        <f t="shared" si="20"/>
        <v/>
      </c>
      <c r="AT12" s="63" t="str">
        <f t="shared" si="21"/>
        <v/>
      </c>
      <c r="AU12" s="207" t="str">
        <f t="shared" si="22"/>
        <v/>
      </c>
      <c r="AV12" s="63" t="str">
        <f t="shared" si="23"/>
        <v/>
      </c>
      <c r="AW12" s="207" t="str">
        <f t="shared" si="24"/>
        <v/>
      </c>
      <c r="AX12" s="63" t="str">
        <f t="shared" si="25"/>
        <v/>
      </c>
      <c r="AY12" s="207" t="str">
        <f t="shared" si="26"/>
        <v/>
      </c>
      <c r="BA12" t="str">
        <f t="shared" si="27"/>
        <v/>
      </c>
      <c r="BB12">
        <f t="shared" si="41"/>
        <v>0</v>
      </c>
      <c r="BC12" s="238" t="str">
        <f>IFERROR(VLOOKUP(BA12,list!A$1:B$203,2,),"")</f>
        <v/>
      </c>
      <c r="BD12" s="44">
        <f t="shared" si="28"/>
        <v>0</v>
      </c>
      <c r="BE12" s="44">
        <f t="shared" si="29"/>
        <v>0</v>
      </c>
      <c r="BF12" s="213" t="str">
        <f t="shared" si="59"/>
        <v/>
      </c>
      <c r="BG12" s="214" t="str">
        <f t="shared" si="60"/>
        <v/>
      </c>
      <c r="BH12" s="213" t="str">
        <f t="shared" si="42"/>
        <v/>
      </c>
      <c r="BI12" s="213" t="str">
        <f t="shared" si="43"/>
        <v/>
      </c>
      <c r="BJ12" s="215">
        <f t="shared" si="44"/>
        <v>0</v>
      </c>
      <c r="BK12" s="216">
        <f t="shared" si="45"/>
        <v>0</v>
      </c>
      <c r="BL12" s="217">
        <f t="shared" si="61"/>
        <v>0</v>
      </c>
      <c r="BM12" s="217"/>
      <c r="BN12" s="215" t="str">
        <f t="shared" si="30"/>
        <v/>
      </c>
      <c r="BO12" s="218" t="str">
        <f t="shared" si="46"/>
        <v/>
      </c>
      <c r="BP12" s="218">
        <f t="shared" si="47"/>
        <v>0</v>
      </c>
      <c r="BQ12" s="215" t="str">
        <f t="shared" si="48"/>
        <v/>
      </c>
      <c r="BR12" s="218">
        <f t="shared" si="31"/>
        <v>0</v>
      </c>
      <c r="BS12" s="219">
        <f t="shared" si="32"/>
        <v>0</v>
      </c>
      <c r="BT12" s="218">
        <f t="shared" si="33"/>
        <v>0</v>
      </c>
      <c r="BU12" s="219">
        <f t="shared" si="34"/>
        <v>0</v>
      </c>
      <c r="BV12" s="218">
        <f t="shared" si="35"/>
        <v>0</v>
      </c>
      <c r="BW12" s="221">
        <f t="shared" si="36"/>
        <v>0</v>
      </c>
      <c r="BX12" s="219">
        <f t="shared" si="49"/>
        <v>0</v>
      </c>
      <c r="BY12" s="219">
        <f t="shared" si="50"/>
        <v>0</v>
      </c>
      <c r="BZ12" s="219">
        <f t="shared" si="51"/>
        <v>0</v>
      </c>
      <c r="CB12">
        <f t="shared" si="62"/>
        <v>0</v>
      </c>
      <c r="CC12">
        <f>VALUE(IFERROR(VLOOKUP(CB12,list!I$2:J$3,2,),CB12))</f>
        <v>0</v>
      </c>
      <c r="CD12">
        <f t="shared" si="63"/>
        <v>0</v>
      </c>
      <c r="CE12">
        <f t="shared" si="52"/>
        <v>0</v>
      </c>
    </row>
    <row r="13" spans="1:83">
      <c r="A13">
        <f t="shared" si="37"/>
        <v>10</v>
      </c>
      <c r="B13" s="33">
        <f t="shared" si="38"/>
        <v>0</v>
      </c>
      <c r="C13" s="356"/>
      <c r="D13" s="323"/>
      <c r="E13" s="325"/>
      <c r="F13" s="324"/>
      <c r="G13" s="320"/>
      <c r="H13" s="321"/>
      <c r="I13" s="321"/>
      <c r="J13" s="322"/>
      <c r="K13" s="321"/>
      <c r="L13" s="321"/>
      <c r="M13" s="322"/>
      <c r="N13" s="321"/>
      <c r="O13" s="321"/>
      <c r="P13" s="355"/>
      <c r="Q13" s="354">
        <f t="shared" si="53"/>
        <v>0</v>
      </c>
      <c r="R13" s="195">
        <f t="shared" si="54"/>
        <v>0</v>
      </c>
      <c r="S13" s="57">
        <f t="shared" si="55"/>
        <v>0</v>
      </c>
      <c r="T13" s="195">
        <f t="shared" si="56"/>
        <v>0</v>
      </c>
      <c r="U13" s="57">
        <f t="shared" si="57"/>
        <v>0</v>
      </c>
      <c r="V13" s="195">
        <f t="shared" si="58"/>
        <v>0</v>
      </c>
      <c r="W13" s="43">
        <f>IFERROR(VLOOKUP(F13,list!G$2:H$52,2),)</f>
        <v>0</v>
      </c>
      <c r="X13" s="43"/>
      <c r="Y13" s="35">
        <f>IFERROR(VLOOKUP(C13,list!B$1:C$100,2,),)</f>
        <v>0</v>
      </c>
      <c r="Z13" s="35">
        <f>IF(COUNTIF($C$8:C13,C13)&gt;1,0,1)</f>
        <v>1</v>
      </c>
      <c r="AA13" s="35">
        <f t="shared" si="39"/>
        <v>0</v>
      </c>
      <c r="AB13" s="32" t="str">
        <f>IF(ISERR(SMALL(IF(FREQUENCY($B$5:$B$15,$B$5:$B$15),$B$5:$B$15),$A15)),"", SMALL(IF(FREQUENCY($B$5:$B$15,$B$5:$B$15),$B$5:$B$15),$A15))</f>
        <v/>
      </c>
      <c r="AC13" s="47" t="str">
        <f t="shared" si="5"/>
        <v/>
      </c>
      <c r="AD13" s="34" t="str">
        <f t="shared" si="6"/>
        <v/>
      </c>
      <c r="AE13" s="47" t="str">
        <f t="shared" si="7"/>
        <v/>
      </c>
      <c r="AF13" s="34" t="str">
        <f t="shared" si="40"/>
        <v/>
      </c>
      <c r="AG13" s="63" t="str">
        <f t="shared" si="8"/>
        <v/>
      </c>
      <c r="AH13" s="63" t="str">
        <f t="shared" si="9"/>
        <v/>
      </c>
      <c r="AI13" s="63" t="str">
        <f t="shared" si="10"/>
        <v/>
      </c>
      <c r="AJ13" s="63" t="str">
        <f t="shared" si="11"/>
        <v/>
      </c>
      <c r="AK13" s="63" t="str">
        <f t="shared" si="12"/>
        <v/>
      </c>
      <c r="AL13" s="63" t="str">
        <f t="shared" si="13"/>
        <v/>
      </c>
      <c r="AM13" s="207" t="str">
        <f t="shared" si="14"/>
        <v/>
      </c>
      <c r="AN13" s="63" t="str">
        <f t="shared" si="15"/>
        <v/>
      </c>
      <c r="AO13" s="63" t="str">
        <f t="shared" si="16"/>
        <v/>
      </c>
      <c r="AP13" s="207" t="str">
        <f t="shared" si="17"/>
        <v/>
      </c>
      <c r="AQ13" s="63" t="str">
        <f t="shared" si="18"/>
        <v/>
      </c>
      <c r="AR13" s="63" t="str">
        <f t="shared" si="19"/>
        <v/>
      </c>
      <c r="AS13" s="207" t="str">
        <f t="shared" si="20"/>
        <v/>
      </c>
      <c r="AT13" s="63" t="str">
        <f t="shared" si="21"/>
        <v/>
      </c>
      <c r="AU13" s="207" t="str">
        <f t="shared" si="22"/>
        <v/>
      </c>
      <c r="AV13" s="63" t="str">
        <f t="shared" si="23"/>
        <v/>
      </c>
      <c r="AW13" s="207" t="str">
        <f t="shared" si="24"/>
        <v/>
      </c>
      <c r="AX13" s="63" t="str">
        <f t="shared" si="25"/>
        <v/>
      </c>
      <c r="AY13" s="207" t="str">
        <f t="shared" si="26"/>
        <v/>
      </c>
      <c r="BA13" t="str">
        <f>IF(ISERR(SMALL(IF(FREQUENCY($AA$5:$AA$15,$AA$5:$AA$15),$AA$5:$AA$15),$A15)),"", SMALL(IF(FREQUENCY($AA$5:$AA$15,$AA$5:$AA$15),$AA$5:$AA$15),$A15))</f>
        <v/>
      </c>
      <c r="BB13">
        <f t="shared" si="41"/>
        <v>0</v>
      </c>
      <c r="BC13" s="238" t="str">
        <f>IFERROR(VLOOKUP(BA13,list!A$1:B$203,2,),"")</f>
        <v/>
      </c>
      <c r="BD13" s="44">
        <f t="shared" si="28"/>
        <v>0</v>
      </c>
      <c r="BE13" s="44">
        <f t="shared" si="29"/>
        <v>0</v>
      </c>
      <c r="BF13" s="213" t="str">
        <f t="shared" si="59"/>
        <v/>
      </c>
      <c r="BG13" s="214" t="str">
        <f t="shared" si="60"/>
        <v/>
      </c>
      <c r="BH13" s="213" t="str">
        <f t="shared" si="42"/>
        <v/>
      </c>
      <c r="BI13" s="213" t="str">
        <f t="shared" si="43"/>
        <v/>
      </c>
      <c r="BJ13" s="215">
        <f t="shared" si="44"/>
        <v>0</v>
      </c>
      <c r="BK13" s="216">
        <f t="shared" si="45"/>
        <v>0</v>
      </c>
      <c r="BL13" s="217">
        <f t="shared" si="61"/>
        <v>0</v>
      </c>
      <c r="BM13" s="217"/>
      <c r="BN13" s="215" t="str">
        <f t="shared" si="30"/>
        <v/>
      </c>
      <c r="BO13" s="218" t="str">
        <f t="shared" si="46"/>
        <v/>
      </c>
      <c r="BP13" s="218">
        <f t="shared" si="47"/>
        <v>0</v>
      </c>
      <c r="BQ13" s="215" t="str">
        <f t="shared" si="48"/>
        <v/>
      </c>
      <c r="BR13" s="218">
        <f t="shared" si="31"/>
        <v>0</v>
      </c>
      <c r="BS13" s="219">
        <f t="shared" si="32"/>
        <v>0</v>
      </c>
      <c r="BT13" s="218">
        <f t="shared" si="33"/>
        <v>0</v>
      </c>
      <c r="BU13" s="219">
        <f t="shared" si="34"/>
        <v>0</v>
      </c>
      <c r="BV13" s="218">
        <f t="shared" si="35"/>
        <v>0</v>
      </c>
      <c r="BW13" s="219">
        <f t="shared" si="36"/>
        <v>0</v>
      </c>
      <c r="BX13" s="219">
        <f t="shared" si="49"/>
        <v>0</v>
      </c>
      <c r="BY13" s="219">
        <f t="shared" si="50"/>
        <v>0</v>
      </c>
      <c r="BZ13" s="219">
        <f t="shared" si="51"/>
        <v>0</v>
      </c>
      <c r="CB13">
        <f t="shared" si="62"/>
        <v>0</v>
      </c>
      <c r="CC13">
        <f>VALUE(IFERROR(VLOOKUP(CB13,list!I$2:J$3,2,),CB13))</f>
        <v>0</v>
      </c>
      <c r="CD13">
        <f t="shared" si="63"/>
        <v>0</v>
      </c>
      <c r="CE13">
        <f t="shared" si="52"/>
        <v>0</v>
      </c>
    </row>
    <row r="14" spans="1:83">
      <c r="A14">
        <f t="shared" si="37"/>
        <v>11</v>
      </c>
      <c r="C14" s="356"/>
      <c r="D14" s="323"/>
      <c r="E14" s="325"/>
      <c r="F14" s="324"/>
      <c r="G14" s="320"/>
      <c r="H14" s="321"/>
      <c r="I14" s="321"/>
      <c r="J14" s="322"/>
      <c r="K14" s="321"/>
      <c r="L14" s="321"/>
      <c r="M14" s="322"/>
      <c r="N14" s="321"/>
      <c r="O14" s="321"/>
      <c r="P14" s="355"/>
      <c r="Q14" s="354"/>
      <c r="R14" s="195"/>
      <c r="S14" s="57"/>
      <c r="T14" s="195"/>
      <c r="U14" s="57"/>
      <c r="V14" s="195"/>
      <c r="W14" s="43"/>
      <c r="X14" s="43"/>
      <c r="Y14" s="35"/>
      <c r="Z14" s="35"/>
      <c r="AA14" s="35"/>
      <c r="AC14" s="47"/>
      <c r="AD14" s="34"/>
      <c r="AE14" s="47"/>
      <c r="AF14" s="34"/>
      <c r="AG14" s="63"/>
      <c r="AH14" s="63"/>
      <c r="AI14" s="63"/>
      <c r="AJ14" s="63"/>
      <c r="AK14" s="63"/>
      <c r="AL14" s="63"/>
      <c r="AM14" s="207"/>
      <c r="AN14" s="63"/>
      <c r="AO14" s="63"/>
      <c r="AP14" s="207"/>
      <c r="AQ14" s="63"/>
      <c r="AR14" s="63"/>
      <c r="AS14" s="207"/>
      <c r="AT14" s="63"/>
      <c r="AU14" s="207"/>
      <c r="AV14" s="63"/>
      <c r="AW14" s="207"/>
      <c r="AX14" s="63"/>
      <c r="AY14" s="207"/>
      <c r="BC14" s="238"/>
      <c r="BD14" s="44"/>
      <c r="BE14" s="44"/>
      <c r="BF14" s="213"/>
      <c r="BG14" s="214"/>
      <c r="BH14" s="213"/>
      <c r="BI14" s="213"/>
      <c r="BJ14" s="215"/>
      <c r="BK14" s="216"/>
      <c r="BL14" s="217"/>
      <c r="BM14" s="217"/>
      <c r="BN14" s="215"/>
      <c r="BO14" s="218"/>
      <c r="BP14" s="218"/>
      <c r="BQ14" s="215"/>
      <c r="BR14" s="218"/>
      <c r="BS14" s="219"/>
      <c r="BT14" s="218"/>
      <c r="BU14" s="219"/>
      <c r="BV14" s="218"/>
      <c r="BW14" s="219"/>
      <c r="BX14" s="219"/>
      <c r="BY14" s="219"/>
      <c r="BZ14" s="219"/>
    </row>
    <row r="15" spans="1:83">
      <c r="A15">
        <f t="shared" si="37"/>
        <v>12</v>
      </c>
      <c r="B15" s="33">
        <f t="shared" si="38"/>
        <v>0</v>
      </c>
      <c r="C15" s="357"/>
      <c r="D15" s="41"/>
      <c r="E15" s="48"/>
      <c r="F15" s="1"/>
      <c r="G15" s="208"/>
      <c r="H15" s="184"/>
      <c r="I15" s="184"/>
      <c r="J15" s="201"/>
      <c r="K15" s="184"/>
      <c r="L15" s="184"/>
      <c r="M15" s="201"/>
      <c r="N15" s="184"/>
      <c r="O15" s="184"/>
      <c r="P15" s="358"/>
      <c r="Q15" s="354">
        <f>IFERROR(I15/J15,)</f>
        <v>0</v>
      </c>
      <c r="R15" s="195">
        <f>J15</f>
        <v>0</v>
      </c>
      <c r="S15" s="57">
        <f>IFERROR(L15/M15,)</f>
        <v>0</v>
      </c>
      <c r="T15" s="195">
        <f>M15</f>
        <v>0</v>
      </c>
      <c r="U15" s="57">
        <f>IFERROR(O15/P15,)</f>
        <v>0</v>
      </c>
      <c r="V15" s="195">
        <f>P15</f>
        <v>0</v>
      </c>
      <c r="W15" s="43">
        <f>IFERROR(VLOOKUP(F15,list!G$2:H$52,2),)</f>
        <v>0</v>
      </c>
      <c r="X15" s="43"/>
      <c r="Y15" s="35">
        <f>IFERROR(VLOOKUP(C15,list!B$1:C$100,2,),)</f>
        <v>0</v>
      </c>
      <c r="Z15" s="35">
        <f>IF(COUNTIF($C$8:C15,C15)&gt;1,0,1)</f>
        <v>1</v>
      </c>
      <c r="AA15" s="35">
        <f t="shared" si="39"/>
        <v>0</v>
      </c>
      <c r="AB15" s="32" t="str">
        <f>IF(ISERR(SMALL(IF(FREQUENCY($B$5:$B$15,$B$5:$B$15),$B$5:$B$15),#REF!)),"", SMALL(IF(FREQUENCY($B$5:$B$15,$B$5:$B$15),$B$5:$B$15),#REF!))</f>
        <v/>
      </c>
      <c r="AC15" s="47" t="str">
        <f>IFERROR(VLOOKUP($AB15,$B$5:$P$17,2,0),"")</f>
        <v/>
      </c>
      <c r="AD15" s="34" t="str">
        <f>IFERROR(VLOOKUP($AB15,$B$5:$P$17,3,0),"")</f>
        <v/>
      </c>
      <c r="AE15" s="47" t="str">
        <f>IFERROR(VLOOKUP($AB15,$B$5:$P$17,4,0),"")</f>
        <v/>
      </c>
      <c r="AF15" s="34" t="str">
        <f>IFERROR(VLOOKUP($AB15,$B$5:$P$17,5,0),"")</f>
        <v/>
      </c>
      <c r="AG15" s="63" t="str">
        <f>IFERROR(VLOOKUP($AB15,$B$5:$V$17,6,0),"")</f>
        <v/>
      </c>
      <c r="AH15" s="63" t="str">
        <f>IFERROR(VLOOKUP($AB15,$B$5:$V$17,7,0),"")</f>
        <v/>
      </c>
      <c r="AI15" s="63" t="str">
        <f>IFERROR(VLOOKUP($AB15,$B$5:$V$17,8,0),"")</f>
        <v/>
      </c>
      <c r="AJ15" s="63" t="str">
        <f>IFERROR(VLOOKUP($AB15,$B$5:$V$17,9,0),"")</f>
        <v/>
      </c>
      <c r="AK15" s="63" t="str">
        <f>IFERROR(VLOOKUP($AB15,$B$5:$V$17,10,0),"")</f>
        <v/>
      </c>
      <c r="AL15" s="63" t="str">
        <f>IFERROR(VLOOKUP($AB15,$B$5:$V$17,11,0),"")</f>
        <v/>
      </c>
      <c r="AM15" s="207" t="str">
        <f>IFERROR(VLOOKUP($AB15,$B$5:$V$17,12,0),"")</f>
        <v/>
      </c>
      <c r="AN15" s="63" t="str">
        <f>IFERROR(VLOOKUP($AB15,$B$5:$V$17,13,0),"")</f>
        <v/>
      </c>
      <c r="AO15" s="63" t="str">
        <f>IFERROR(VLOOKUP($AB15,$B$5:$V$17,14,0),"")</f>
        <v/>
      </c>
      <c r="AP15" s="207" t="str">
        <f>IFERROR(VLOOKUP($AB15,$B$5:$V$17,15,0),"")</f>
        <v/>
      </c>
      <c r="AQ15" s="63" t="str">
        <f>IFERROR(VLOOKUP($AB15,$B$5:$V$17,16,0),"")</f>
        <v/>
      </c>
      <c r="AR15" s="63" t="str">
        <f>IFERROR(VLOOKUP($AB15,$B$5:$V$17,17,0),"")</f>
        <v/>
      </c>
      <c r="AS15" s="207" t="str">
        <f>IFERROR(VLOOKUP($AB15,$B$5:$V$17,18,0),"")</f>
        <v/>
      </c>
      <c r="AT15" s="63" t="str">
        <f>IFERROR(VLOOKUP($AB15,$B$5:$V$17,19,0),"")</f>
        <v/>
      </c>
      <c r="AU15" s="207" t="str">
        <f>IFERROR(VLOOKUP($AB15,$B$5:$V$17,20,0),"")</f>
        <v/>
      </c>
      <c r="AV15" s="63" t="str">
        <f>IFERROR(VLOOKUP($AB15,$B$5:$V$17,21,0),"")</f>
        <v/>
      </c>
      <c r="AW15" s="207" t="str">
        <f>IFERROR(VLOOKUP($AB15,$B$5:$V$17,22,0),"")</f>
        <v/>
      </c>
      <c r="AX15" s="63" t="str">
        <f>IFERROR(VLOOKUP($AB15,$B$5:$V$17,23,0),"")</f>
        <v/>
      </c>
      <c r="AY15" s="207" t="str">
        <f>IFERROR(VLOOKUP($AB15,$B$5:$V$17,24,0),"")</f>
        <v/>
      </c>
      <c r="BA15" t="str">
        <f>IF(ISERR(SMALL(IF(FREQUENCY($AA$5:$AA$15,$AA$5:$AA$15),$AA$5:$AA$15),#REF!)),"", SMALL(IF(FREQUENCY($AA$5:$AA$15,$AA$5:$AA$15),$AA$5:$AA$15),#REF!))</f>
        <v/>
      </c>
      <c r="BB15">
        <f t="shared" si="41"/>
        <v>0</v>
      </c>
      <c r="BC15" s="238" t="str">
        <f>IFERROR(VLOOKUP(BA15,list!A$1:B$203,2,),"")</f>
        <v/>
      </c>
      <c r="BD15" s="44">
        <f>SUMIF($AC$5:$AC$17,$BC15,AG$5:AG$17)</f>
        <v>0</v>
      </c>
      <c r="BE15" s="44">
        <f>SUMIF($AC$5:$AC$17,$BC15,AR$5:AR$17)</f>
        <v>0</v>
      </c>
      <c r="BF15" s="213" t="str">
        <f>LEFT(D15,3)</f>
        <v/>
      </c>
      <c r="BG15" s="214" t="str">
        <f>RIGHT(D15,7)</f>
        <v/>
      </c>
      <c r="BH15" s="213" t="str">
        <f t="shared" si="42"/>
        <v/>
      </c>
      <c r="BI15" s="213" t="str">
        <f t="shared" si="43"/>
        <v/>
      </c>
      <c r="BJ15" s="215">
        <f t="shared" si="44"/>
        <v>0</v>
      </c>
      <c r="BK15" s="216">
        <f t="shared" si="45"/>
        <v>0</v>
      </c>
      <c r="BL15" s="217">
        <f>D15</f>
        <v>0</v>
      </c>
      <c r="BM15" s="217"/>
      <c r="BN15" s="215" t="str">
        <f t="shared" si="30"/>
        <v/>
      </c>
      <c r="BO15" s="218" t="str">
        <f t="shared" si="46"/>
        <v/>
      </c>
      <c r="BP15" s="218">
        <f t="shared" si="47"/>
        <v>0</v>
      </c>
      <c r="BQ15" s="215" t="str">
        <f t="shared" si="48"/>
        <v/>
      </c>
      <c r="BR15" s="218">
        <f>SUMIF($AC$5:$AC$17,$BC15,AI$5:AI$17)</f>
        <v>0</v>
      </c>
      <c r="BS15" s="219">
        <f>SUMIF($AC$5:$AC$17,$BC15,AJ$5:AJ$17)</f>
        <v>0</v>
      </c>
      <c r="BT15" s="218">
        <f>SUMIF($AC$5:$AC$17,$BC15,AL$5:AL$17)</f>
        <v>0</v>
      </c>
      <c r="BU15" s="219">
        <f>SUMIF($AC$5:$AC$17,$BC15,AM$5:AM$17)</f>
        <v>0</v>
      </c>
      <c r="BV15" s="218">
        <f>SUMIF($AC$5:$AC$17,$BC15,AO$5:AO$17)</f>
        <v>0</v>
      </c>
      <c r="BW15" s="219">
        <f>SUMIF($AC$5:$AC$17,$BC15,AP$5:AP$17)</f>
        <v>0</v>
      </c>
      <c r="BX15" s="219">
        <f t="shared" si="49"/>
        <v>0</v>
      </c>
      <c r="BY15" s="219">
        <f t="shared" si="50"/>
        <v>0</v>
      </c>
      <c r="BZ15" s="219">
        <f t="shared" si="51"/>
        <v>0</v>
      </c>
      <c r="CB15">
        <f>IF(D15&gt;0,LEFT(D15,3),)</f>
        <v>0</v>
      </c>
      <c r="CC15">
        <f>VALUE(IFERROR(VLOOKUP(CB15,list!I$2:J$3,2,),CB15))</f>
        <v>0</v>
      </c>
      <c r="CD15">
        <f>IF(D15&gt;0,VALUE(RIGHT(D15,7)),)</f>
        <v>0</v>
      </c>
      <c r="CE15">
        <f t="shared" si="52"/>
        <v>0</v>
      </c>
    </row>
    <row r="16" spans="1:83">
      <c r="B16" s="33">
        <f t="shared" ref="B16:B17" si="64">CE16*1000000000000+CC16*1000000000+CD16*100+W16</f>
        <v>0</v>
      </c>
      <c r="C16" s="357"/>
      <c r="D16" s="40"/>
      <c r="E16" s="49"/>
      <c r="F16" s="1"/>
      <c r="G16" s="209"/>
      <c r="H16" s="185"/>
      <c r="I16" s="185"/>
      <c r="J16" s="202"/>
      <c r="K16" s="185"/>
      <c r="L16" s="185"/>
      <c r="M16" s="202"/>
      <c r="N16" s="185"/>
      <c r="O16" s="185"/>
      <c r="P16" s="359"/>
      <c r="Q16" s="354">
        <f>IFERROR(I16/J16,)</f>
        <v>0</v>
      </c>
      <c r="R16" s="195">
        <f>J16</f>
        <v>0</v>
      </c>
      <c r="S16" s="57">
        <f>IFERROR(L16/M16,)</f>
        <v>0</v>
      </c>
      <c r="T16" s="195">
        <f>M16</f>
        <v>0</v>
      </c>
      <c r="U16" s="57">
        <f>IFERROR(O16/P16,)</f>
        <v>0</v>
      </c>
      <c r="V16" s="195">
        <f>P16</f>
        <v>0</v>
      </c>
      <c r="W16" s="43">
        <f>IFERROR(VLOOKUP(F16,list!G$2:H$52,2),)</f>
        <v>0</v>
      </c>
      <c r="X16" s="43"/>
      <c r="Y16" s="35">
        <f>IFERROR(VLOOKUP(C16,list!B$1:C$100,2,),)</f>
        <v>0</v>
      </c>
      <c r="Z16" s="35">
        <f>IF(COUNTIF($C$8:C16,C16)&gt;1,0,1)</f>
        <v>1</v>
      </c>
      <c r="AA16" s="35">
        <f t="shared" ref="AA16:AA17" si="65">IF(Z16&gt;0,Y16,)</f>
        <v>0</v>
      </c>
      <c r="AB16" s="32" t="str">
        <f>IF(ISERR(SMALL(IF(FREQUENCY($B$5:$B$15,$B$5:$B$15),$B$5:$B$15),$A17)),"", SMALL(IF(FREQUENCY($B$5:$B$15,$B$5:$B$15),$B$5:$B$15),$A17))</f>
        <v/>
      </c>
      <c r="AC16" s="47" t="str">
        <f>IFERROR(VLOOKUP($AB16,$B$5:$P$17,2,0),"")</f>
        <v/>
      </c>
      <c r="AD16" s="34" t="str">
        <f>IFERROR(VLOOKUP($AB16,$B$5:$P$17,3,0),"")</f>
        <v/>
      </c>
      <c r="AE16" s="47" t="str">
        <f>IFERROR(VLOOKUP($AB16,$B$5:$P$17,4,0),"")</f>
        <v/>
      </c>
      <c r="AF16" s="34" t="str">
        <f>IFERROR(VLOOKUP($AB16,$B$5:$P$17,5,0),"")</f>
        <v/>
      </c>
      <c r="AG16" s="63" t="str">
        <f>IFERROR(VLOOKUP($AB16,$B$5:$V$17,6,0),"")</f>
        <v/>
      </c>
      <c r="AH16" s="63" t="str">
        <f>IFERROR(VLOOKUP($AB16,$B$5:$V$17,7,0),"")</f>
        <v/>
      </c>
      <c r="AI16" s="63" t="str">
        <f>IFERROR(VLOOKUP($AB16,$B$5:$V$17,8,0),"")</f>
        <v/>
      </c>
      <c r="AJ16" s="63" t="str">
        <f>IFERROR(VLOOKUP($AB16,$B$5:$V$17,9,0),"")</f>
        <v/>
      </c>
      <c r="AK16" s="63" t="str">
        <f>IFERROR(VLOOKUP($AB16,$B$5:$V$17,10,0),"")</f>
        <v/>
      </c>
      <c r="AL16" s="63" t="str">
        <f>IFERROR(VLOOKUP($AB16,$B$5:$V$17,11,0),"")</f>
        <v/>
      </c>
      <c r="AM16" s="207" t="str">
        <f>IFERROR(VLOOKUP($AB16,$B$5:$V$17,12,0),"")</f>
        <v/>
      </c>
      <c r="AN16" s="63" t="str">
        <f>IFERROR(VLOOKUP($AB16,$B$5:$V$17,13,0),"")</f>
        <v/>
      </c>
      <c r="AO16" s="63" t="str">
        <f>IFERROR(VLOOKUP($AB16,$B$5:$V$17,14,0),"")</f>
        <v/>
      </c>
      <c r="AP16" s="207" t="str">
        <f>IFERROR(VLOOKUP($AB16,$B$5:$V$17,15,0),"")</f>
        <v/>
      </c>
      <c r="AQ16" s="63" t="str">
        <f>IFERROR(VLOOKUP($AB16,$B$5:$V$17,16,0),"")</f>
        <v/>
      </c>
      <c r="AR16" s="63" t="str">
        <f>IFERROR(VLOOKUP($AB16,$B$5:$V$17,17,0),"")</f>
        <v/>
      </c>
      <c r="AS16" s="207" t="str">
        <f>IFERROR(VLOOKUP($AB16,$B$5:$V$17,18,0),"")</f>
        <v/>
      </c>
      <c r="AT16" s="63" t="str">
        <f>IFERROR(VLOOKUP($AB16,$B$5:$V$17,19,0),"")</f>
        <v/>
      </c>
      <c r="AU16" s="207" t="str">
        <f>IFERROR(VLOOKUP($AB16,$B$5:$V$17,20,0),"")</f>
        <v/>
      </c>
      <c r="AV16" s="63" t="str">
        <f>IFERROR(VLOOKUP($AB16,$B$5:$V$17,21,0),"")</f>
        <v/>
      </c>
      <c r="AW16" s="207" t="str">
        <f>IFERROR(VLOOKUP($AB16,$B$5:$V$17,22,0),"")</f>
        <v/>
      </c>
      <c r="AX16" s="63" t="str">
        <f>IFERROR(VLOOKUP($AB16,$B$5:$V$17,23,0),"")</f>
        <v/>
      </c>
      <c r="AY16" s="207" t="str">
        <f>IFERROR(VLOOKUP($AB16,$B$5:$V$17,24,0),"")</f>
        <v/>
      </c>
      <c r="BB16">
        <f t="shared" ref="BB16:BB17" si="66">IF(BA16&lt;150,1,)</f>
        <v>1</v>
      </c>
      <c r="BC16" s="239"/>
      <c r="BD16" s="45"/>
      <c r="BE16" s="45"/>
      <c r="BF16" s="33" t="str">
        <f>LEFT(D16,3)</f>
        <v/>
      </c>
      <c r="BG16" s="38" t="str">
        <f>RIGHT(D16,7)</f>
        <v/>
      </c>
      <c r="BH16" s="33" t="str">
        <f t="shared" ref="BH16:BH17" si="67">IF(BF16="23A",300,BF16)</f>
        <v/>
      </c>
      <c r="BI16" s="33" t="str">
        <f t="shared" ref="BI16:BI17" si="68">IF(BH16="23B",400,BH16)</f>
        <v/>
      </c>
      <c r="BJ16" s="32">
        <f t="shared" ref="BJ16:BJ17" si="69">IFERROR(VALUE(BI16),)</f>
        <v>0</v>
      </c>
      <c r="BK16" s="37">
        <f t="shared" ref="BK16:BK17" si="70">IFERROR((BJ16*100000000+BG16),)</f>
        <v>0</v>
      </c>
      <c r="BL16">
        <f>D16</f>
        <v>0</v>
      </c>
      <c r="BN16" s="32" t="str">
        <f t="shared" ref="BN16:BN17" si="71">AB16</f>
        <v/>
      </c>
      <c r="BO16" s="69" t="str">
        <f t="shared" ref="BO16:BO17" si="72">LEFT(BN16,3)</f>
        <v/>
      </c>
      <c r="BP16" s="69">
        <f t="shared" ref="BP16:BP17" si="73">IFERROR(BO16*1000+ROW(),)</f>
        <v>0</v>
      </c>
      <c r="BQ16" s="32" t="str">
        <f t="shared" ref="BQ16:BQ17" si="74">BN16</f>
        <v/>
      </c>
      <c r="BR16" s="69"/>
      <c r="CB16">
        <f t="shared" ref="CB16:CB17" si="75">IF(D16&gt;0,LEFT(D16,3),)</f>
        <v>0</v>
      </c>
      <c r="CC16">
        <f>VALUE(IFERROR(VLOOKUP(CB16,list!I$2:J$3,2,),CB16))</f>
        <v>0</v>
      </c>
      <c r="CD16">
        <f t="shared" ref="CD16:CD17" si="76">IF(D16&gt;0,VALUE(RIGHT(D16,7)),)</f>
        <v>0</v>
      </c>
    </row>
    <row r="17" spans="1:82" ht="16.5" thickBot="1">
      <c r="A17">
        <v>200</v>
      </c>
      <c r="B17" s="33">
        <f t="shared" si="64"/>
        <v>0</v>
      </c>
      <c r="C17" s="360"/>
      <c r="D17" s="361"/>
      <c r="E17" s="362"/>
      <c r="F17" s="363"/>
      <c r="G17" s="364"/>
      <c r="H17" s="365"/>
      <c r="I17" s="365"/>
      <c r="J17" s="366"/>
      <c r="K17" s="365"/>
      <c r="L17" s="365"/>
      <c r="M17" s="366"/>
      <c r="N17" s="365"/>
      <c r="O17" s="365"/>
      <c r="P17" s="367"/>
      <c r="Q17" s="354">
        <f>IFERROR(I17/J17,)</f>
        <v>0</v>
      </c>
      <c r="R17" s="195">
        <f>J17</f>
        <v>0</v>
      </c>
      <c r="S17" s="57">
        <f>IFERROR(L17/M17,)</f>
        <v>0</v>
      </c>
      <c r="T17" s="195">
        <f>M17</f>
        <v>0</v>
      </c>
      <c r="U17" s="57">
        <f>IFERROR(O17/P17,)</f>
        <v>0</v>
      </c>
      <c r="V17" s="195">
        <f>P17</f>
        <v>0</v>
      </c>
      <c r="W17" s="43">
        <f>IFERROR(VLOOKUP(F17,list!G$2:H$52,2),)</f>
        <v>0</v>
      </c>
      <c r="X17" s="43"/>
      <c r="Y17" s="35">
        <f>IFERROR(VLOOKUP(C17,list!B$1:C$100,2,),)</f>
        <v>0</v>
      </c>
      <c r="Z17" s="35">
        <f>IF(COUNTIF($C$8:C17,C17)&gt;1,0,1)</f>
        <v>1</v>
      </c>
      <c r="AA17" s="35">
        <f t="shared" si="65"/>
        <v>0</v>
      </c>
      <c r="AB17" s="32" t="str">
        <f>IF(ISERR(SMALL(IF(FREQUENCY($B$5:$B$15,$B$5:$B$15),$B$5:$B$15),$A18)),"", SMALL(IF(FREQUENCY($B$5:$B$15,$B$5:$B$15),$B$5:$B$15),$A18))</f>
        <v/>
      </c>
      <c r="AC17" s="47" t="str">
        <f>IFERROR(VLOOKUP($AB17,$B$5:$P$17,2,0),"")</f>
        <v/>
      </c>
      <c r="AD17" s="34" t="str">
        <f>IFERROR(VLOOKUP($AB17,$B$5:$P$17,3,0),"")</f>
        <v/>
      </c>
      <c r="AE17" s="47" t="str">
        <f>IFERROR(VLOOKUP($AB17,$B$5:$P$17,4,0),"")</f>
        <v/>
      </c>
      <c r="AF17" s="34" t="str">
        <f>IFERROR(VLOOKUP($AB17,$B$5:$P$17,5,0),"")</f>
        <v/>
      </c>
      <c r="AG17" s="63" t="str">
        <f>IFERROR(VLOOKUP($AB17,$B$5:$V$17,6,0),"")</f>
        <v/>
      </c>
      <c r="AH17" s="63" t="str">
        <f>IFERROR(VLOOKUP($AB17,$B$5:$V$17,7,0),"")</f>
        <v/>
      </c>
      <c r="AI17" s="63" t="str">
        <f>IFERROR(VLOOKUP($AB17,$B$5:$V$17,8,0),"")</f>
        <v/>
      </c>
      <c r="AJ17" s="63" t="str">
        <f>IFERROR(VLOOKUP($AB17,$B$5:$V$17,9,0),"")</f>
        <v/>
      </c>
      <c r="AK17" s="63" t="str">
        <f>IFERROR(VLOOKUP($AB17,$B$5:$V$17,10,0),"")</f>
        <v/>
      </c>
      <c r="AL17" s="63" t="str">
        <f>IFERROR(VLOOKUP($AB17,$B$5:$V$17,11,0),"")</f>
        <v/>
      </c>
      <c r="AM17" s="207" t="str">
        <f>IFERROR(VLOOKUP($AB17,$B$5:$V$17,12,0),"")</f>
        <v/>
      </c>
      <c r="AN17" s="63" t="str">
        <f>IFERROR(VLOOKUP($AB17,$B$5:$V$17,13,0),"")</f>
        <v/>
      </c>
      <c r="AO17" s="63" t="str">
        <f>IFERROR(VLOOKUP($AB17,$B$5:$V$17,14,0),"")</f>
        <v/>
      </c>
      <c r="AP17" s="207" t="str">
        <f>IFERROR(VLOOKUP($AB17,$B$5:$V$17,15,0),"")</f>
        <v/>
      </c>
      <c r="AQ17" s="63" t="str">
        <f>IFERROR(VLOOKUP($AB17,$B$5:$V$17,16,0),"")</f>
        <v/>
      </c>
      <c r="AR17" s="63" t="str">
        <f>IFERROR(VLOOKUP($AB17,$B$5:$V$17,17,0),"")</f>
        <v/>
      </c>
      <c r="AS17" s="207" t="str">
        <f>IFERROR(VLOOKUP($AB17,$B$5:$V$17,18,0),"")</f>
        <v/>
      </c>
      <c r="AT17" s="63" t="str">
        <f>IFERROR(VLOOKUP($AB17,$B$5:$V$17,19,0),"")</f>
        <v/>
      </c>
      <c r="AU17" s="207" t="str">
        <f>IFERROR(VLOOKUP($AB17,$B$5:$V$17,20,0),"")</f>
        <v/>
      </c>
      <c r="AV17" s="63" t="str">
        <f>IFERROR(VLOOKUP($AB17,$B$5:$V$17,21,0),"")</f>
        <v/>
      </c>
      <c r="AW17" s="207" t="str">
        <f>IFERROR(VLOOKUP($AB17,$B$5:$V$17,22,0),"")</f>
        <v/>
      </c>
      <c r="AX17" s="63" t="str">
        <f>IFERROR(VLOOKUP($AB17,$B$5:$V$17,23,0),"")</f>
        <v/>
      </c>
      <c r="AY17" s="207" t="str">
        <f>IFERROR(VLOOKUP($AB17,$B$5:$V$17,24,0),"")</f>
        <v/>
      </c>
      <c r="BB17">
        <f t="shared" si="66"/>
        <v>1</v>
      </c>
      <c r="BC17" s="239"/>
      <c r="BD17" s="45"/>
      <c r="BE17" s="45"/>
      <c r="BF17" s="33" t="str">
        <f>LEFT(D17,3)</f>
        <v/>
      </c>
      <c r="BG17" s="38" t="str">
        <f>RIGHT(D17,7)</f>
        <v/>
      </c>
      <c r="BH17" s="33" t="str">
        <f t="shared" si="67"/>
        <v/>
      </c>
      <c r="BI17" s="33" t="str">
        <f t="shared" si="68"/>
        <v/>
      </c>
      <c r="BJ17" s="32">
        <f t="shared" si="69"/>
        <v>0</v>
      </c>
      <c r="BK17" s="37">
        <f t="shared" si="70"/>
        <v>0</v>
      </c>
      <c r="BL17">
        <f>D17</f>
        <v>0</v>
      </c>
      <c r="BN17" s="32" t="str">
        <f t="shared" si="71"/>
        <v/>
      </c>
      <c r="BO17" s="69" t="str">
        <f t="shared" si="72"/>
        <v/>
      </c>
      <c r="BP17" s="69">
        <f t="shared" si="73"/>
        <v>0</v>
      </c>
      <c r="BQ17" s="32" t="str">
        <f t="shared" si="74"/>
        <v/>
      </c>
      <c r="BR17" s="69"/>
      <c r="CB17">
        <f t="shared" si="75"/>
        <v>0</v>
      </c>
      <c r="CC17">
        <f>VALUE(IFERROR(VLOOKUP(CB17,list!I$2:J$3,2,),CB17))</f>
        <v>0</v>
      </c>
      <c r="CD17">
        <f t="shared" si="76"/>
        <v>0</v>
      </c>
    </row>
    <row r="20" spans="1:82" ht="17.25">
      <c r="M20" s="380" t="s">
        <v>3001</v>
      </c>
    </row>
  </sheetData>
  <mergeCells count="8">
    <mergeCell ref="AC2:AF2"/>
    <mergeCell ref="C3:C4"/>
    <mergeCell ref="D3:D4"/>
    <mergeCell ref="E3:E4"/>
    <mergeCell ref="AC3:AC4"/>
    <mergeCell ref="AD3:AD4"/>
    <mergeCell ref="AE3:AE4"/>
    <mergeCell ref="F2:P2"/>
  </mergeCells>
  <phoneticPr fontId="2"/>
  <pageMargins left="0.7" right="0.7" top="0.75" bottom="0.75" header="0.3" footer="0.3"/>
  <pageSetup paperSize="8" scale="65" fitToHeight="0"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list!#REF!</xm:f>
          </x14:formula1>
          <xm:sqref>C5:C7</xm:sqref>
        </x14:dataValidation>
        <x14:dataValidation type="list" allowBlank="1" showInputMessage="1" showErrorMessage="1">
          <x14:formula1>
            <xm:f>list!$G$1:$G$54</xm:f>
          </x14:formula1>
          <xm:sqref>F14:F17</xm:sqref>
        </x14:dataValidation>
        <x14:dataValidation type="list" allowBlank="1" showInputMessage="1" showErrorMessage="1">
          <x14:formula1>
            <xm:f>list!$B$1:$B$96</xm:f>
          </x14:formula1>
          <xm:sqref>C8:C17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3" tint="0.39997558519241921"/>
    <pageSetUpPr fitToPage="1"/>
  </sheetPr>
  <dimension ref="A1:AG101"/>
  <sheetViews>
    <sheetView showZeros="0" view="pageBreakPreview" zoomScaleNormal="100" zoomScaleSheetLayoutView="100" workbookViewId="0">
      <selection activeCell="B19" sqref="B19:R19"/>
    </sheetView>
  </sheetViews>
  <sheetFormatPr defaultColWidth="8.88671875" defaultRowHeight="20.100000000000001" customHeight="1"/>
  <cols>
    <col min="1" max="1" width="3.109375" style="179" customWidth="1"/>
    <col min="2" max="13" width="3.109375" style="94" customWidth="1"/>
    <col min="14" max="24" width="3.109375" style="180" customWidth="1"/>
    <col min="25" max="25" width="3.109375" style="181" customWidth="1"/>
    <col min="26" max="26" width="20.5546875" style="95" customWidth="1"/>
    <col min="27" max="27" width="8.33203125" style="96" customWidth="1"/>
    <col min="28" max="28" width="15" style="15" customWidth="1"/>
    <col min="29" max="29" width="8.88671875" style="96"/>
    <col min="30" max="30" width="8.88671875" style="97"/>
    <col min="31" max="33" width="8.88671875" style="96"/>
    <col min="34" max="16384" width="8.88671875" style="98"/>
  </cols>
  <sheetData>
    <row r="1" spans="1:33" ht="15" customHeight="1">
      <c r="A1" s="92" t="str">
        <f>N50</f>
        <v>総括表に法人名が記入されていません</v>
      </c>
      <c r="B1" s="93"/>
      <c r="C1" s="93"/>
      <c r="D1" s="93"/>
      <c r="N1" s="565" t="s">
        <v>2752</v>
      </c>
      <c r="O1" s="565"/>
      <c r="P1" s="565"/>
      <c r="Q1" s="566"/>
      <c r="R1" s="566"/>
      <c r="S1" s="566"/>
      <c r="T1" s="566"/>
      <c r="U1" s="566"/>
      <c r="V1" s="566"/>
      <c r="W1" s="566"/>
      <c r="X1" s="566"/>
      <c r="Y1" s="566"/>
    </row>
    <row r="2" spans="1:33" ht="15" customHeight="1">
      <c r="A2" s="99"/>
      <c r="N2" s="565" t="s">
        <v>2753</v>
      </c>
      <c r="O2" s="565"/>
      <c r="P2" s="565"/>
      <c r="Q2" s="566"/>
      <c r="R2" s="566"/>
      <c r="S2" s="566"/>
      <c r="T2" s="566"/>
      <c r="U2" s="566"/>
      <c r="V2" s="566"/>
      <c r="W2" s="566"/>
      <c r="X2" s="566"/>
      <c r="Y2" s="566"/>
    </row>
    <row r="3" spans="1:33" ht="15" customHeight="1">
      <c r="A3" s="100"/>
      <c r="N3" s="565" t="s">
        <v>2754</v>
      </c>
      <c r="O3" s="565"/>
      <c r="P3" s="565"/>
      <c r="Q3" s="566"/>
      <c r="R3" s="566"/>
      <c r="S3" s="566"/>
      <c r="T3" s="566"/>
      <c r="U3" s="566"/>
      <c r="V3" s="566"/>
      <c r="W3" s="566"/>
      <c r="X3" s="566"/>
      <c r="Y3" s="566"/>
    </row>
    <row r="4" spans="1:33" ht="15" customHeight="1">
      <c r="A4" s="100"/>
      <c r="N4" s="565" t="s">
        <v>2755</v>
      </c>
      <c r="O4" s="565"/>
      <c r="P4" s="565"/>
      <c r="Q4" s="566"/>
      <c r="R4" s="566"/>
      <c r="S4" s="566"/>
      <c r="T4" s="566"/>
      <c r="U4" s="566"/>
      <c r="V4" s="566"/>
      <c r="W4" s="566"/>
      <c r="X4" s="566"/>
      <c r="Y4" s="566"/>
    </row>
    <row r="5" spans="1:33" ht="12" customHeight="1">
      <c r="A5" s="101" t="s">
        <v>2756</v>
      </c>
      <c r="N5" s="94"/>
      <c r="O5" s="94"/>
      <c r="P5" s="94"/>
      <c r="Q5" s="94"/>
      <c r="R5" s="94"/>
      <c r="S5" s="94"/>
      <c r="T5" s="94"/>
      <c r="U5" s="94"/>
      <c r="V5" s="94"/>
      <c r="W5" s="94"/>
      <c r="X5" s="94"/>
      <c r="Y5" s="102"/>
    </row>
    <row r="6" spans="1:33" ht="20.100000000000001" customHeight="1">
      <c r="A6" s="567" t="s">
        <v>3083</v>
      </c>
      <c r="B6" s="567"/>
      <c r="C6" s="567"/>
      <c r="D6" s="567"/>
      <c r="E6" s="567"/>
      <c r="F6" s="567"/>
      <c r="G6" s="567"/>
      <c r="H6" s="567"/>
      <c r="I6" s="567"/>
      <c r="J6" s="567"/>
      <c r="K6" s="567"/>
      <c r="L6" s="567"/>
      <c r="M6" s="567"/>
      <c r="N6" s="567"/>
      <c r="O6" s="567"/>
      <c r="P6" s="567"/>
      <c r="Q6" s="567"/>
      <c r="R6" s="567"/>
      <c r="S6" s="567"/>
      <c r="T6" s="567"/>
      <c r="U6" s="567"/>
      <c r="V6" s="567"/>
      <c r="W6" s="567"/>
      <c r="X6" s="567"/>
      <c r="Y6" s="567"/>
      <c r="Z6" s="103" t="s">
        <v>2757</v>
      </c>
    </row>
    <row r="7" spans="1:33" ht="20.100000000000001" customHeight="1">
      <c r="A7" s="104"/>
      <c r="B7" s="105" t="s">
        <v>2758</v>
      </c>
      <c r="C7" s="104"/>
      <c r="D7" s="104"/>
      <c r="E7" s="104"/>
      <c r="F7" s="104"/>
      <c r="G7" s="104"/>
      <c r="H7" s="104"/>
      <c r="I7" s="104"/>
      <c r="J7" s="104"/>
      <c r="K7" s="104"/>
      <c r="L7" s="106"/>
      <c r="M7" s="106"/>
      <c r="N7" s="106"/>
      <c r="O7" s="106"/>
      <c r="P7" s="106"/>
      <c r="Q7" s="106"/>
      <c r="R7" s="107"/>
      <c r="S7" s="106"/>
      <c r="T7" s="106"/>
      <c r="U7" s="106"/>
      <c r="V7" s="106"/>
      <c r="W7" s="106"/>
      <c r="X7" s="106"/>
      <c r="Y7" s="104"/>
      <c r="Z7" s="103" t="s">
        <v>2759</v>
      </c>
    </row>
    <row r="8" spans="1:33" ht="12" customHeight="1">
      <c r="A8" s="108"/>
      <c r="B8" s="109"/>
      <c r="C8" s="109"/>
      <c r="D8" s="109"/>
      <c r="E8" s="109"/>
      <c r="F8" s="109"/>
      <c r="G8" s="109"/>
      <c r="H8" s="109"/>
      <c r="I8" s="109"/>
      <c r="N8" s="94"/>
      <c r="O8" s="94"/>
      <c r="P8" s="94"/>
      <c r="Q8" s="94"/>
      <c r="R8" s="94"/>
      <c r="S8" s="94"/>
      <c r="T8" s="94"/>
      <c r="U8" s="94"/>
      <c r="V8" s="94"/>
      <c r="W8" s="94"/>
      <c r="X8" s="94"/>
      <c r="Y8" s="102"/>
    </row>
    <row r="9" spans="1:33" ht="20.100000000000001" customHeight="1">
      <c r="A9" s="110" t="s">
        <v>2760</v>
      </c>
      <c r="B9" s="568" t="s">
        <v>2761</v>
      </c>
      <c r="C9" s="568"/>
      <c r="D9" s="568"/>
      <c r="E9" s="568"/>
      <c r="F9" s="568"/>
      <c r="G9" s="568"/>
      <c r="H9" s="568"/>
      <c r="I9" s="568"/>
      <c r="J9" s="568"/>
      <c r="K9" s="568"/>
      <c r="L9" s="568"/>
      <c r="M9" s="562" t="s">
        <v>2831</v>
      </c>
      <c r="N9" s="563"/>
      <c r="O9" s="563"/>
      <c r="P9" s="563"/>
      <c r="Q9" s="563"/>
      <c r="R9" s="563"/>
      <c r="S9" s="563"/>
      <c r="T9" s="563"/>
      <c r="U9" s="563"/>
      <c r="V9" s="563"/>
      <c r="W9" s="563"/>
      <c r="X9" s="563"/>
      <c r="Y9" s="564"/>
      <c r="Z9" s="111" t="str">
        <f>IF(M9=0,"加算区分が選択されていません","")</f>
        <v/>
      </c>
      <c r="AA9" s="112"/>
      <c r="AB9" s="113"/>
      <c r="AC9" s="114"/>
      <c r="AD9" s="115"/>
      <c r="AE9" s="114"/>
      <c r="AF9" s="114"/>
      <c r="AG9" s="114"/>
    </row>
    <row r="10" spans="1:33" ht="20.100000000000001" customHeight="1">
      <c r="A10" s="110" t="s">
        <v>2762</v>
      </c>
      <c r="B10" s="561" t="s">
        <v>2763</v>
      </c>
      <c r="C10" s="561"/>
      <c r="D10" s="561"/>
      <c r="E10" s="561"/>
      <c r="F10" s="561"/>
      <c r="G10" s="561"/>
      <c r="H10" s="561"/>
      <c r="I10" s="561"/>
      <c r="J10" s="561"/>
      <c r="K10" s="561"/>
      <c r="L10" s="561"/>
      <c r="M10" s="562" t="s">
        <v>2764</v>
      </c>
      <c r="N10" s="563"/>
      <c r="O10" s="563"/>
      <c r="P10" s="563"/>
      <c r="Q10" s="563"/>
      <c r="R10" s="563"/>
      <c r="S10" s="116" t="s">
        <v>2765</v>
      </c>
      <c r="T10" s="563" t="s">
        <v>2766</v>
      </c>
      <c r="U10" s="563"/>
      <c r="V10" s="563"/>
      <c r="W10" s="563"/>
      <c r="X10" s="563"/>
      <c r="Y10" s="564"/>
      <c r="Z10" s="111" t="str">
        <f>IF(M10=0,"開始年月が記入されていません","")</f>
        <v/>
      </c>
      <c r="AA10" s="111" t="str">
        <f>IF(T10=0,"終了年月が記入されていません","")</f>
        <v/>
      </c>
      <c r="AB10" s="113"/>
      <c r="AC10" s="114"/>
      <c r="AD10" s="115"/>
      <c r="AE10" s="114"/>
      <c r="AF10" s="114"/>
      <c r="AG10" s="114"/>
    </row>
    <row r="11" spans="1:33" ht="20.100000000000001" customHeight="1">
      <c r="A11" s="110" t="s">
        <v>2767</v>
      </c>
      <c r="B11" s="534" t="s">
        <v>3026</v>
      </c>
      <c r="C11" s="535"/>
      <c r="D11" s="535"/>
      <c r="E11" s="535"/>
      <c r="F11" s="535"/>
      <c r="G11" s="535"/>
      <c r="H11" s="535"/>
      <c r="I11" s="535"/>
      <c r="J11" s="535"/>
      <c r="K11" s="535"/>
      <c r="L11" s="535"/>
      <c r="M11" s="535"/>
      <c r="N11" s="535"/>
      <c r="O11" s="535"/>
      <c r="P11" s="535"/>
      <c r="Q11" s="535"/>
      <c r="R11" s="535"/>
      <c r="S11" s="536">
        <f>総括表!G2</f>
        <v>0</v>
      </c>
      <c r="T11" s="537"/>
      <c r="U11" s="537"/>
      <c r="V11" s="537"/>
      <c r="W11" s="537"/>
      <c r="X11" s="537"/>
      <c r="Y11" s="117" t="s">
        <v>2768</v>
      </c>
      <c r="Z11" s="111" t="str">
        <f>IF(S11&lt;S12,"","賃金改善額が加算額を上回っていません")</f>
        <v>賃金改善額が加算額を上回っていません</v>
      </c>
      <c r="AA11" s="112"/>
      <c r="AB11" s="113"/>
      <c r="AC11" s="114"/>
      <c r="AD11" s="115"/>
      <c r="AE11" s="114"/>
      <c r="AF11" s="114"/>
      <c r="AG11" s="114"/>
    </row>
    <row r="12" spans="1:33" ht="20.100000000000001" customHeight="1">
      <c r="A12" s="118" t="s">
        <v>2769</v>
      </c>
      <c r="B12" s="119" t="s">
        <v>3027</v>
      </c>
      <c r="C12" s="120"/>
      <c r="D12" s="120"/>
      <c r="E12" s="120"/>
      <c r="F12" s="120"/>
      <c r="G12" s="120"/>
      <c r="H12" s="120"/>
      <c r="I12" s="120"/>
      <c r="J12" s="120"/>
      <c r="K12" s="120"/>
      <c r="L12" s="120"/>
      <c r="M12" s="120"/>
      <c r="N12" s="120"/>
      <c r="O12" s="120"/>
      <c r="P12" s="120"/>
      <c r="Q12" s="120"/>
      <c r="R12" s="121"/>
      <c r="S12" s="537">
        <f>総括表!R2</f>
        <v>0</v>
      </c>
      <c r="T12" s="537"/>
      <c r="U12" s="537"/>
      <c r="V12" s="537"/>
      <c r="W12" s="537"/>
      <c r="X12" s="537"/>
      <c r="Y12" s="117" t="s">
        <v>2768</v>
      </c>
      <c r="Z12" s="111" t="str">
        <f>IF(S12=S13-S14,"","ⅰ－ⅱが整合しません、又はⅰ、ⅱが入力されていません")</f>
        <v>ⅰ－ⅱが整合しません、又はⅰ、ⅱが入力されていません</v>
      </c>
      <c r="AA12" s="112"/>
      <c r="AB12" s="113"/>
      <c r="AC12" s="114"/>
      <c r="AD12" s="115"/>
      <c r="AE12" s="114"/>
      <c r="AF12" s="114"/>
      <c r="AG12" s="114"/>
    </row>
    <row r="13" spans="1:33" ht="20.100000000000001" customHeight="1">
      <c r="A13" s="122"/>
      <c r="B13" s="123" t="s">
        <v>2770</v>
      </c>
      <c r="C13" s="124" t="s">
        <v>3028</v>
      </c>
      <c r="D13" s="125"/>
      <c r="E13" s="125"/>
      <c r="F13" s="125"/>
      <c r="G13" s="125"/>
      <c r="H13" s="125"/>
      <c r="I13" s="125"/>
      <c r="J13" s="125"/>
      <c r="K13" s="125"/>
      <c r="L13" s="125"/>
      <c r="M13" s="125"/>
      <c r="N13" s="125"/>
      <c r="O13" s="125"/>
      <c r="P13" s="125"/>
      <c r="Q13" s="125"/>
      <c r="R13" s="126"/>
      <c r="S13" s="538">
        <v>81700000</v>
      </c>
      <c r="T13" s="539"/>
      <c r="U13" s="539"/>
      <c r="V13" s="539"/>
      <c r="W13" s="539"/>
      <c r="X13" s="539"/>
      <c r="Y13" s="117" t="s">
        <v>2768</v>
      </c>
      <c r="Z13" s="464"/>
      <c r="AA13" s="98"/>
      <c r="AB13" s="113"/>
      <c r="AC13" s="114"/>
      <c r="AD13" s="115"/>
      <c r="AE13" s="114"/>
      <c r="AF13" s="114"/>
      <c r="AG13" s="114"/>
    </row>
    <row r="14" spans="1:33" ht="20.100000000000001" customHeight="1">
      <c r="A14" s="122"/>
      <c r="B14" s="127" t="s">
        <v>2771</v>
      </c>
      <c r="C14" s="128" t="s">
        <v>3029</v>
      </c>
      <c r="D14" s="129"/>
      <c r="E14" s="129"/>
      <c r="F14" s="129"/>
      <c r="G14" s="129"/>
      <c r="H14" s="129"/>
      <c r="I14" s="129"/>
      <c r="J14" s="129"/>
      <c r="K14" s="129"/>
      <c r="L14" s="129"/>
      <c r="M14" s="129"/>
      <c r="N14" s="129"/>
      <c r="O14" s="129"/>
      <c r="P14" s="129"/>
      <c r="Q14" s="129"/>
      <c r="R14" s="130"/>
      <c r="S14" s="540">
        <v>79715000</v>
      </c>
      <c r="T14" s="541"/>
      <c r="U14" s="541"/>
      <c r="V14" s="541"/>
      <c r="W14" s="541"/>
      <c r="X14" s="541"/>
      <c r="Y14" s="131" t="s">
        <v>2768</v>
      </c>
      <c r="Z14" s="111" t="str">
        <f t="shared" ref="Z14:Z19" si="0">IF(S14=0,"未記入です","")</f>
        <v/>
      </c>
      <c r="AA14" s="132"/>
      <c r="AB14" s="113"/>
      <c r="AC14" s="114"/>
      <c r="AD14" s="115"/>
      <c r="AE14" s="114"/>
      <c r="AF14" s="114"/>
      <c r="AG14" s="114"/>
    </row>
    <row r="15" spans="1:33" ht="24.75" customHeight="1">
      <c r="A15" s="542" t="s">
        <v>2772</v>
      </c>
      <c r="B15" s="544" t="s">
        <v>2773</v>
      </c>
      <c r="C15" s="545"/>
      <c r="D15" s="545"/>
      <c r="E15" s="545"/>
      <c r="F15" s="545"/>
      <c r="G15" s="545"/>
      <c r="H15" s="545"/>
      <c r="I15" s="545"/>
      <c r="J15" s="545"/>
      <c r="K15" s="545"/>
      <c r="L15" s="545"/>
      <c r="M15" s="545"/>
      <c r="N15" s="545"/>
      <c r="O15" s="545"/>
      <c r="P15" s="546"/>
      <c r="Q15" s="547">
        <f>IFERROR((S16-S17)/S18,)</f>
        <v>0</v>
      </c>
      <c r="R15" s="548"/>
      <c r="S15" s="548"/>
      <c r="T15" s="548"/>
      <c r="U15" s="548"/>
      <c r="V15" s="133" t="s">
        <v>2774</v>
      </c>
      <c r="W15" s="549">
        <f>総括表!J2</f>
        <v>0</v>
      </c>
      <c r="X15" s="549"/>
      <c r="Y15" s="134" t="s">
        <v>2775</v>
      </c>
      <c r="Z15" s="111" t="e">
        <f>IF(Q15/Q24&lt;2,"❷の平均額が❶の平均額の2分の1を上回っています","")</f>
        <v>#DIV/0!</v>
      </c>
      <c r="AA15" s="135"/>
      <c r="AB15" s="113"/>
      <c r="AC15" s="114"/>
      <c r="AD15" s="115"/>
      <c r="AE15" s="114"/>
      <c r="AF15" s="114"/>
      <c r="AG15" s="114"/>
    </row>
    <row r="16" spans="1:33" ht="20.100000000000001" customHeight="1">
      <c r="A16" s="543"/>
      <c r="B16" s="136" t="s">
        <v>2776</v>
      </c>
      <c r="C16" s="550" t="s">
        <v>3030</v>
      </c>
      <c r="D16" s="551"/>
      <c r="E16" s="551"/>
      <c r="F16" s="551"/>
      <c r="G16" s="551"/>
      <c r="H16" s="551"/>
      <c r="I16" s="551"/>
      <c r="J16" s="551"/>
      <c r="K16" s="551"/>
      <c r="L16" s="551"/>
      <c r="M16" s="551"/>
      <c r="N16" s="551"/>
      <c r="O16" s="551"/>
      <c r="P16" s="551"/>
      <c r="Q16" s="551"/>
      <c r="R16" s="552"/>
      <c r="S16" s="557">
        <f>総括表!H2</f>
        <v>0</v>
      </c>
      <c r="T16" s="558"/>
      <c r="U16" s="558"/>
      <c r="V16" s="558"/>
      <c r="W16" s="558"/>
      <c r="X16" s="558"/>
      <c r="Y16" s="117" t="s">
        <v>2768</v>
      </c>
      <c r="Z16" s="111" t="str">
        <f t="shared" si="0"/>
        <v>未記入です</v>
      </c>
      <c r="AA16" s="135"/>
      <c r="AB16" s="113"/>
      <c r="AC16" s="114"/>
      <c r="AD16" s="115"/>
      <c r="AE16" s="114"/>
      <c r="AF16" s="114"/>
      <c r="AG16" s="114"/>
    </row>
    <row r="17" spans="1:33" ht="20.100000000000001" customHeight="1">
      <c r="A17" s="543"/>
      <c r="B17" s="136" t="s">
        <v>2777</v>
      </c>
      <c r="C17" s="550" t="s">
        <v>3021</v>
      </c>
      <c r="D17" s="551"/>
      <c r="E17" s="551"/>
      <c r="F17" s="551"/>
      <c r="G17" s="551"/>
      <c r="H17" s="551"/>
      <c r="I17" s="551"/>
      <c r="J17" s="551"/>
      <c r="K17" s="551"/>
      <c r="L17" s="551"/>
      <c r="M17" s="551"/>
      <c r="N17" s="551"/>
      <c r="O17" s="551"/>
      <c r="P17" s="551"/>
      <c r="Q17" s="551"/>
      <c r="R17" s="552"/>
      <c r="S17" s="557">
        <f>総括表!H2-総括表!I2</f>
        <v>0</v>
      </c>
      <c r="T17" s="558"/>
      <c r="U17" s="558"/>
      <c r="V17" s="558"/>
      <c r="W17" s="558"/>
      <c r="X17" s="558"/>
      <c r="Y17" s="117" t="s">
        <v>2768</v>
      </c>
      <c r="Z17" s="111" t="str">
        <f t="shared" si="0"/>
        <v>未記入です</v>
      </c>
      <c r="AA17" s="132"/>
      <c r="AB17" s="113"/>
      <c r="AC17" s="114"/>
      <c r="AD17" s="115"/>
      <c r="AE17" s="114"/>
      <c r="AF17" s="114"/>
      <c r="AG17" s="114"/>
    </row>
    <row r="18" spans="1:33" ht="20.100000000000001" customHeight="1">
      <c r="A18" s="543"/>
      <c r="B18" s="136" t="s">
        <v>2778</v>
      </c>
      <c r="C18" s="550" t="s">
        <v>2779</v>
      </c>
      <c r="D18" s="551"/>
      <c r="E18" s="551"/>
      <c r="F18" s="551"/>
      <c r="G18" s="551"/>
      <c r="H18" s="551"/>
      <c r="I18" s="551"/>
      <c r="J18" s="551"/>
      <c r="K18" s="551"/>
      <c r="L18" s="551"/>
      <c r="M18" s="551"/>
      <c r="N18" s="551"/>
      <c r="O18" s="551"/>
      <c r="P18" s="551"/>
      <c r="Q18" s="551"/>
      <c r="R18" s="552"/>
      <c r="S18" s="559">
        <f>総括表!J2</f>
        <v>0</v>
      </c>
      <c r="T18" s="560"/>
      <c r="U18" s="560"/>
      <c r="V18" s="560"/>
      <c r="W18" s="560"/>
      <c r="X18" s="560"/>
      <c r="Y18" s="134" t="s">
        <v>2775</v>
      </c>
      <c r="Z18" s="111" t="str">
        <f t="shared" si="0"/>
        <v>未記入です</v>
      </c>
      <c r="AA18" s="132"/>
      <c r="AB18" s="113"/>
      <c r="AC18" s="114"/>
      <c r="AD18" s="115"/>
      <c r="AE18" s="114"/>
      <c r="AF18" s="114"/>
      <c r="AG18" s="114"/>
    </row>
    <row r="19" spans="1:33" ht="20.100000000000001" customHeight="1">
      <c r="A19" s="543"/>
      <c r="B19" s="553" t="s">
        <v>2780</v>
      </c>
      <c r="C19" s="554"/>
      <c r="D19" s="554"/>
      <c r="E19" s="554"/>
      <c r="F19" s="554"/>
      <c r="G19" s="554"/>
      <c r="H19" s="554"/>
      <c r="I19" s="554"/>
      <c r="J19" s="554"/>
      <c r="K19" s="554"/>
      <c r="L19" s="554"/>
      <c r="M19" s="554"/>
      <c r="N19" s="554"/>
      <c r="O19" s="554"/>
      <c r="P19" s="554"/>
      <c r="Q19" s="554"/>
      <c r="R19" s="554"/>
      <c r="S19" s="555" t="s">
        <v>3025</v>
      </c>
      <c r="T19" s="556"/>
      <c r="U19" s="556"/>
      <c r="V19" s="556"/>
      <c r="W19" s="556"/>
      <c r="X19" s="556"/>
      <c r="Y19" s="137" t="s">
        <v>2781</v>
      </c>
      <c r="Z19" s="111" t="str">
        <f t="shared" si="0"/>
        <v/>
      </c>
      <c r="AA19" s="132"/>
      <c r="AB19" s="113"/>
      <c r="AC19" s="114"/>
      <c r="AD19" s="115"/>
      <c r="AE19" s="114"/>
      <c r="AF19" s="114"/>
      <c r="AG19" s="114"/>
    </row>
    <row r="20" spans="1:33" ht="27" customHeight="1">
      <c r="A20" s="519"/>
      <c r="B20" s="525" t="s">
        <v>2964</v>
      </c>
      <c r="C20" s="526"/>
      <c r="D20" s="526"/>
      <c r="E20" s="527"/>
      <c r="F20" s="302"/>
      <c r="G20" s="515" t="s">
        <v>2782</v>
      </c>
      <c r="H20" s="515"/>
      <c r="I20" s="515"/>
      <c r="J20" s="515"/>
      <c r="K20" s="515"/>
      <c r="L20" s="515"/>
      <c r="M20" s="515"/>
      <c r="N20" s="515"/>
      <c r="O20" s="515"/>
      <c r="P20" s="515"/>
      <c r="Q20" s="515"/>
      <c r="R20" s="515"/>
      <c r="S20" s="515"/>
      <c r="T20" s="515"/>
      <c r="U20" s="515"/>
      <c r="V20" s="515"/>
      <c r="W20" s="515"/>
      <c r="X20" s="515"/>
      <c r="Y20" s="515"/>
      <c r="Z20" s="111"/>
      <c r="AA20" s="132"/>
      <c r="AB20" s="113"/>
      <c r="AC20" s="114"/>
      <c r="AD20" s="115"/>
      <c r="AE20" s="114"/>
      <c r="AF20" s="114"/>
      <c r="AG20" s="114"/>
    </row>
    <row r="21" spans="1:33" ht="27" customHeight="1">
      <c r="A21" s="520"/>
      <c r="B21" s="528"/>
      <c r="C21" s="529"/>
      <c r="D21" s="529"/>
      <c r="E21" s="530"/>
      <c r="F21" s="302"/>
      <c r="G21" s="522" t="s">
        <v>2783</v>
      </c>
      <c r="H21" s="522"/>
      <c r="I21" s="522"/>
      <c r="J21" s="522"/>
      <c r="K21" s="522"/>
      <c r="L21" s="522"/>
      <c r="M21" s="522"/>
      <c r="N21" s="522"/>
      <c r="O21" s="522"/>
      <c r="P21" s="522"/>
      <c r="Q21" s="522"/>
      <c r="R21" s="522"/>
      <c r="S21" s="522"/>
      <c r="T21" s="522"/>
      <c r="U21" s="522"/>
      <c r="V21" s="522"/>
      <c r="W21" s="522"/>
      <c r="X21" s="522"/>
      <c r="Y21" s="522"/>
      <c r="Z21" s="111"/>
      <c r="AA21" s="132"/>
      <c r="AB21" s="113"/>
      <c r="AC21" s="114"/>
      <c r="AD21" s="115"/>
      <c r="AE21" s="114"/>
      <c r="AF21" s="114"/>
      <c r="AG21" s="114"/>
    </row>
    <row r="22" spans="1:33" ht="36" customHeight="1">
      <c r="A22" s="520"/>
      <c r="B22" s="528"/>
      <c r="C22" s="529"/>
      <c r="D22" s="529"/>
      <c r="E22" s="530"/>
      <c r="F22" s="302"/>
      <c r="G22" s="522" t="s">
        <v>2784</v>
      </c>
      <c r="H22" s="522"/>
      <c r="I22" s="522"/>
      <c r="J22" s="522"/>
      <c r="K22" s="522"/>
      <c r="L22" s="522"/>
      <c r="M22" s="522"/>
      <c r="N22" s="522"/>
      <c r="O22" s="522"/>
      <c r="P22" s="522"/>
      <c r="Q22" s="522"/>
      <c r="R22" s="522"/>
      <c r="S22" s="522"/>
      <c r="T22" s="522"/>
      <c r="U22" s="522"/>
      <c r="V22" s="522"/>
      <c r="W22" s="522"/>
      <c r="X22" s="522"/>
      <c r="Y22" s="522"/>
      <c r="Z22" s="111"/>
      <c r="AA22" s="132"/>
      <c r="AB22" s="113"/>
      <c r="AC22" s="114"/>
      <c r="AD22" s="115"/>
      <c r="AE22" s="114"/>
      <c r="AF22" s="114"/>
      <c r="AG22" s="114"/>
    </row>
    <row r="23" spans="1:33" ht="27" customHeight="1">
      <c r="A23" s="521"/>
      <c r="B23" s="531"/>
      <c r="C23" s="532"/>
      <c r="D23" s="532"/>
      <c r="E23" s="533"/>
      <c r="F23" s="302"/>
      <c r="G23" s="515" t="s">
        <v>2785</v>
      </c>
      <c r="H23" s="515"/>
      <c r="I23" s="523"/>
      <c r="J23" s="524"/>
      <c r="K23" s="524"/>
      <c r="L23" s="524"/>
      <c r="M23" s="524"/>
      <c r="N23" s="524"/>
      <c r="O23" s="524"/>
      <c r="P23" s="524"/>
      <c r="Q23" s="524"/>
      <c r="R23" s="524"/>
      <c r="S23" s="524"/>
      <c r="T23" s="524"/>
      <c r="U23" s="524"/>
      <c r="V23" s="524"/>
      <c r="W23" s="524"/>
      <c r="X23" s="524"/>
      <c r="Y23" s="524"/>
      <c r="Z23" s="111"/>
      <c r="AA23" s="132"/>
      <c r="AB23" s="113"/>
      <c r="AC23" s="114"/>
      <c r="AD23" s="115"/>
      <c r="AE23" s="114"/>
      <c r="AF23" s="114"/>
      <c r="AG23" s="114"/>
    </row>
    <row r="24" spans="1:33" ht="27" customHeight="1">
      <c r="A24" s="513" t="s">
        <v>2786</v>
      </c>
      <c r="B24" s="515" t="s">
        <v>2787</v>
      </c>
      <c r="C24" s="515"/>
      <c r="D24" s="515"/>
      <c r="E24" s="515"/>
      <c r="F24" s="515"/>
      <c r="G24" s="515"/>
      <c r="H24" s="515"/>
      <c r="I24" s="515"/>
      <c r="J24" s="515"/>
      <c r="K24" s="515"/>
      <c r="L24" s="515"/>
      <c r="M24" s="515"/>
      <c r="N24" s="515"/>
      <c r="O24" s="515"/>
      <c r="P24" s="515"/>
      <c r="Q24" s="516">
        <f>IFERROR((S25-S26)/S27,)</f>
        <v>0</v>
      </c>
      <c r="R24" s="516"/>
      <c r="S24" s="516"/>
      <c r="T24" s="516"/>
      <c r="U24" s="516"/>
      <c r="V24" s="138" t="s">
        <v>2774</v>
      </c>
      <c r="W24" s="517">
        <f>S27</f>
        <v>0</v>
      </c>
      <c r="X24" s="517"/>
      <c r="Y24" s="139" t="s">
        <v>2775</v>
      </c>
      <c r="Z24" s="111" t="e">
        <f>IF(Q24/Q28&lt;2,"❸の平均額が❷の平均額の0.5を上回っています","")</f>
        <v>#DIV/0!</v>
      </c>
      <c r="AA24" s="132"/>
      <c r="AB24" s="113"/>
      <c r="AC24" s="114"/>
      <c r="AD24" s="115"/>
      <c r="AE24" s="114"/>
      <c r="AF24" s="114"/>
      <c r="AG24" s="114"/>
    </row>
    <row r="25" spans="1:33" ht="27" customHeight="1">
      <c r="A25" s="513"/>
      <c r="B25" s="140" t="s">
        <v>2788</v>
      </c>
      <c r="C25" s="515" t="s">
        <v>3022</v>
      </c>
      <c r="D25" s="515"/>
      <c r="E25" s="515"/>
      <c r="F25" s="515"/>
      <c r="G25" s="515"/>
      <c r="H25" s="515"/>
      <c r="I25" s="515"/>
      <c r="J25" s="515"/>
      <c r="K25" s="515"/>
      <c r="L25" s="515"/>
      <c r="M25" s="515"/>
      <c r="N25" s="515"/>
      <c r="O25" s="515"/>
      <c r="P25" s="515"/>
      <c r="Q25" s="515"/>
      <c r="R25" s="515"/>
      <c r="S25" s="516">
        <f>総括表!K2</f>
        <v>0</v>
      </c>
      <c r="T25" s="516"/>
      <c r="U25" s="516"/>
      <c r="V25" s="516"/>
      <c r="W25" s="516"/>
      <c r="X25" s="516"/>
      <c r="Y25" s="141" t="s">
        <v>2768</v>
      </c>
      <c r="Z25" s="111" t="str">
        <f t="shared" ref="Z25:Z32" si="1">IF(S25=0,"未記入です","")</f>
        <v>未記入です</v>
      </c>
      <c r="AA25" s="132"/>
      <c r="AB25" s="113"/>
      <c r="AC25" s="114"/>
      <c r="AD25" s="115"/>
      <c r="AE25" s="114"/>
      <c r="AF25" s="114"/>
      <c r="AG25" s="114"/>
    </row>
    <row r="26" spans="1:33" ht="27" customHeight="1">
      <c r="A26" s="513"/>
      <c r="B26" s="140" t="s">
        <v>2789</v>
      </c>
      <c r="C26" s="515" t="s">
        <v>3023</v>
      </c>
      <c r="D26" s="515"/>
      <c r="E26" s="515"/>
      <c r="F26" s="515"/>
      <c r="G26" s="515"/>
      <c r="H26" s="515"/>
      <c r="I26" s="515"/>
      <c r="J26" s="515"/>
      <c r="K26" s="515"/>
      <c r="L26" s="515"/>
      <c r="M26" s="515"/>
      <c r="N26" s="515"/>
      <c r="O26" s="515"/>
      <c r="P26" s="515"/>
      <c r="Q26" s="515"/>
      <c r="R26" s="515"/>
      <c r="S26" s="516">
        <f>総括表!K2-総括表!L2</f>
        <v>0</v>
      </c>
      <c r="T26" s="516"/>
      <c r="U26" s="516"/>
      <c r="V26" s="516"/>
      <c r="W26" s="516"/>
      <c r="X26" s="516"/>
      <c r="Y26" s="141" t="s">
        <v>2768</v>
      </c>
      <c r="Z26" s="111" t="str">
        <f t="shared" si="1"/>
        <v>未記入です</v>
      </c>
      <c r="AA26" s="132"/>
      <c r="AB26" s="113"/>
      <c r="AC26" s="114"/>
      <c r="AD26" s="115"/>
      <c r="AE26" s="114"/>
      <c r="AF26" s="114"/>
      <c r="AG26" s="114"/>
    </row>
    <row r="27" spans="1:33" ht="27" customHeight="1">
      <c r="A27" s="513"/>
      <c r="B27" s="140" t="s">
        <v>2790</v>
      </c>
      <c r="C27" s="515" t="s">
        <v>2791</v>
      </c>
      <c r="D27" s="515"/>
      <c r="E27" s="515"/>
      <c r="F27" s="515"/>
      <c r="G27" s="515"/>
      <c r="H27" s="515"/>
      <c r="I27" s="515"/>
      <c r="J27" s="515"/>
      <c r="K27" s="515"/>
      <c r="L27" s="515"/>
      <c r="M27" s="515"/>
      <c r="N27" s="515"/>
      <c r="O27" s="515"/>
      <c r="P27" s="515"/>
      <c r="Q27" s="515"/>
      <c r="R27" s="515"/>
      <c r="S27" s="518">
        <f>総括表!M2</f>
        <v>0</v>
      </c>
      <c r="T27" s="518"/>
      <c r="U27" s="518"/>
      <c r="V27" s="518"/>
      <c r="W27" s="518"/>
      <c r="X27" s="518"/>
      <c r="Y27" s="139" t="s">
        <v>2775</v>
      </c>
      <c r="Z27" s="111" t="str">
        <f t="shared" si="1"/>
        <v>未記入です</v>
      </c>
      <c r="AA27" s="132"/>
      <c r="AB27" s="113"/>
      <c r="AC27" s="114"/>
      <c r="AD27" s="115"/>
      <c r="AE27" s="114"/>
      <c r="AF27" s="114"/>
      <c r="AG27" s="114"/>
    </row>
    <row r="28" spans="1:33" ht="27" customHeight="1">
      <c r="A28" s="513" t="s">
        <v>2792</v>
      </c>
      <c r="B28" s="515" t="s">
        <v>3024</v>
      </c>
      <c r="C28" s="515"/>
      <c r="D28" s="515"/>
      <c r="E28" s="515"/>
      <c r="F28" s="515"/>
      <c r="G28" s="515"/>
      <c r="H28" s="515"/>
      <c r="I28" s="515"/>
      <c r="J28" s="515"/>
      <c r="K28" s="515"/>
      <c r="L28" s="515"/>
      <c r="M28" s="515"/>
      <c r="N28" s="515"/>
      <c r="O28" s="515"/>
      <c r="P28" s="515"/>
      <c r="Q28" s="516">
        <f>IFERROR((S29-S30)/S31,)</f>
        <v>0</v>
      </c>
      <c r="R28" s="516"/>
      <c r="S28" s="516"/>
      <c r="T28" s="516"/>
      <c r="U28" s="516"/>
      <c r="V28" s="138" t="s">
        <v>2774</v>
      </c>
      <c r="W28" s="517">
        <f>S31</f>
        <v>0</v>
      </c>
      <c r="X28" s="517"/>
      <c r="Y28" s="139" t="s">
        <v>2775</v>
      </c>
      <c r="Z28" s="111" t="str">
        <f>IF(Q28=0,"未記入です","")</f>
        <v>未記入です</v>
      </c>
      <c r="AA28" s="132"/>
      <c r="AB28" s="113"/>
      <c r="AC28" s="114"/>
      <c r="AD28" s="115"/>
      <c r="AE28" s="114"/>
      <c r="AF28" s="114"/>
      <c r="AG28" s="114"/>
    </row>
    <row r="29" spans="1:33" ht="27" customHeight="1">
      <c r="A29" s="513"/>
      <c r="B29" s="140" t="s">
        <v>2793</v>
      </c>
      <c r="C29" s="515" t="s">
        <v>3022</v>
      </c>
      <c r="D29" s="515"/>
      <c r="E29" s="515"/>
      <c r="F29" s="515"/>
      <c r="G29" s="515"/>
      <c r="H29" s="515"/>
      <c r="I29" s="515"/>
      <c r="J29" s="515"/>
      <c r="K29" s="515"/>
      <c r="L29" s="515"/>
      <c r="M29" s="515"/>
      <c r="N29" s="515"/>
      <c r="O29" s="515"/>
      <c r="P29" s="515"/>
      <c r="Q29" s="515"/>
      <c r="R29" s="515"/>
      <c r="S29" s="516">
        <f>総括表!N2</f>
        <v>0</v>
      </c>
      <c r="T29" s="516"/>
      <c r="U29" s="516"/>
      <c r="V29" s="516"/>
      <c r="W29" s="516"/>
      <c r="X29" s="516"/>
      <c r="Y29" s="141" t="s">
        <v>2768</v>
      </c>
      <c r="Z29" s="111" t="e">
        <f>IF(Q15/Q28&lt;4,"❸の平均額が❶の平均額の0.25を上回っています","")</f>
        <v>#DIV/0!</v>
      </c>
      <c r="AA29" s="132"/>
      <c r="AB29" s="113"/>
      <c r="AC29" s="114"/>
      <c r="AD29" s="115"/>
      <c r="AE29" s="114"/>
      <c r="AF29" s="114"/>
      <c r="AG29" s="114"/>
    </row>
    <row r="30" spans="1:33" ht="27" customHeight="1">
      <c r="A30" s="513"/>
      <c r="B30" s="140" t="s">
        <v>2794</v>
      </c>
      <c r="C30" s="515" t="s">
        <v>3023</v>
      </c>
      <c r="D30" s="515"/>
      <c r="E30" s="515"/>
      <c r="F30" s="515"/>
      <c r="G30" s="515"/>
      <c r="H30" s="515"/>
      <c r="I30" s="515"/>
      <c r="J30" s="515"/>
      <c r="K30" s="515"/>
      <c r="L30" s="515"/>
      <c r="M30" s="515"/>
      <c r="N30" s="515"/>
      <c r="O30" s="515"/>
      <c r="P30" s="515"/>
      <c r="Q30" s="515"/>
      <c r="R30" s="515"/>
      <c r="S30" s="516">
        <f>総括表!N2-総括表!O2</f>
        <v>0</v>
      </c>
      <c r="T30" s="516"/>
      <c r="U30" s="516"/>
      <c r="V30" s="516"/>
      <c r="W30" s="516"/>
      <c r="X30" s="516"/>
      <c r="Y30" s="141" t="s">
        <v>2768</v>
      </c>
      <c r="Z30" s="111" t="str">
        <f t="shared" si="1"/>
        <v>未記入です</v>
      </c>
      <c r="AA30" s="132"/>
      <c r="AB30" s="113"/>
      <c r="AC30" s="114"/>
      <c r="AD30" s="115"/>
      <c r="AE30" s="114"/>
      <c r="AF30" s="114"/>
      <c r="AG30" s="114"/>
    </row>
    <row r="31" spans="1:33" ht="27" customHeight="1">
      <c r="A31" s="513"/>
      <c r="B31" s="140" t="s">
        <v>2795</v>
      </c>
      <c r="C31" s="515" t="s">
        <v>2796</v>
      </c>
      <c r="D31" s="515"/>
      <c r="E31" s="515"/>
      <c r="F31" s="515"/>
      <c r="G31" s="515"/>
      <c r="H31" s="515"/>
      <c r="I31" s="515"/>
      <c r="J31" s="515"/>
      <c r="K31" s="515"/>
      <c r="L31" s="515"/>
      <c r="M31" s="515"/>
      <c r="N31" s="515"/>
      <c r="O31" s="515"/>
      <c r="P31" s="515"/>
      <c r="Q31" s="515"/>
      <c r="R31" s="515"/>
      <c r="S31" s="518">
        <f>総括表!P2</f>
        <v>0</v>
      </c>
      <c r="T31" s="518"/>
      <c r="U31" s="518"/>
      <c r="V31" s="518"/>
      <c r="W31" s="518"/>
      <c r="X31" s="518"/>
      <c r="Y31" s="139" t="s">
        <v>2775</v>
      </c>
      <c r="Z31" s="111" t="str">
        <f t="shared" si="1"/>
        <v>未記入です</v>
      </c>
      <c r="AA31" s="132"/>
      <c r="AB31" s="113"/>
      <c r="AC31" s="114"/>
      <c r="AD31" s="115"/>
      <c r="AE31" s="114"/>
      <c r="AF31" s="114"/>
      <c r="AG31" s="114"/>
    </row>
    <row r="32" spans="1:33" ht="27" customHeight="1" thickBot="1">
      <c r="A32" s="514"/>
      <c r="B32" s="494" t="s">
        <v>2797</v>
      </c>
      <c r="C32" s="494"/>
      <c r="D32" s="494"/>
      <c r="E32" s="494"/>
      <c r="F32" s="494"/>
      <c r="G32" s="494"/>
      <c r="H32" s="494"/>
      <c r="I32" s="494"/>
      <c r="J32" s="494"/>
      <c r="K32" s="494"/>
      <c r="L32" s="494"/>
      <c r="M32" s="494"/>
      <c r="N32" s="494"/>
      <c r="O32" s="494"/>
      <c r="P32" s="494"/>
      <c r="Q32" s="494"/>
      <c r="R32" s="495"/>
      <c r="S32" s="496"/>
      <c r="T32" s="497"/>
      <c r="U32" s="497"/>
      <c r="V32" s="497"/>
      <c r="W32" s="497"/>
      <c r="X32" s="497"/>
      <c r="Y32" s="142" t="s">
        <v>2798</v>
      </c>
      <c r="Z32" s="111" t="str">
        <f t="shared" si="1"/>
        <v>未記入です</v>
      </c>
      <c r="AA32" s="132"/>
      <c r="AB32" s="113"/>
      <c r="AC32" s="114"/>
      <c r="AD32" s="115"/>
      <c r="AE32" s="114"/>
      <c r="AF32" s="114"/>
      <c r="AG32" s="114"/>
    </row>
    <row r="33" spans="1:33" ht="20.100000000000001" customHeight="1">
      <c r="A33" s="498" t="s">
        <v>2799</v>
      </c>
      <c r="B33" s="501" t="s">
        <v>2800</v>
      </c>
      <c r="C33" s="502"/>
      <c r="D33" s="502"/>
      <c r="E33" s="502"/>
      <c r="F33" s="502"/>
      <c r="G33" s="502"/>
      <c r="H33" s="502"/>
      <c r="I33" s="502"/>
      <c r="J33" s="506"/>
      <c r="K33" s="506"/>
      <c r="L33" s="506"/>
      <c r="M33" s="506"/>
      <c r="N33" s="506"/>
      <c r="O33" s="506"/>
      <c r="P33" s="506"/>
      <c r="Q33" s="506"/>
      <c r="R33" s="506"/>
      <c r="S33" s="506"/>
      <c r="T33" s="506"/>
      <c r="U33" s="506"/>
      <c r="V33" s="506"/>
      <c r="W33" s="506"/>
      <c r="X33" s="506"/>
      <c r="Y33" s="507"/>
      <c r="AA33" s="135"/>
      <c r="AD33" s="115"/>
    </row>
    <row r="34" spans="1:33" ht="24.75" customHeight="1">
      <c r="A34" s="499"/>
      <c r="B34" s="503"/>
      <c r="C34" s="487"/>
      <c r="D34" s="487"/>
      <c r="E34" s="487"/>
      <c r="F34" s="487"/>
      <c r="G34" s="487"/>
      <c r="H34" s="487"/>
      <c r="I34" s="487"/>
      <c r="J34" s="508"/>
      <c r="K34" s="508"/>
      <c r="L34" s="508"/>
      <c r="M34" s="508"/>
      <c r="N34" s="508"/>
      <c r="O34" s="508"/>
      <c r="P34" s="508"/>
      <c r="Q34" s="508"/>
      <c r="R34" s="508"/>
      <c r="S34" s="508"/>
      <c r="T34" s="508"/>
      <c r="U34" s="508"/>
      <c r="V34" s="508"/>
      <c r="W34" s="508"/>
      <c r="X34" s="508"/>
      <c r="Y34" s="509"/>
      <c r="Z34" s="143" t="str">
        <f>IF(J33=0,"未記入です","")</f>
        <v>未記入です</v>
      </c>
      <c r="AA34" s="132"/>
      <c r="AD34" s="115"/>
    </row>
    <row r="35" spans="1:33" ht="24.75" customHeight="1">
      <c r="A35" s="499"/>
      <c r="B35" s="503"/>
      <c r="C35" s="487"/>
      <c r="D35" s="487"/>
      <c r="E35" s="487"/>
      <c r="F35" s="487"/>
      <c r="G35" s="487"/>
      <c r="H35" s="487"/>
      <c r="I35" s="487"/>
      <c r="J35" s="508"/>
      <c r="K35" s="508"/>
      <c r="L35" s="508"/>
      <c r="M35" s="508"/>
      <c r="N35" s="508"/>
      <c r="O35" s="508"/>
      <c r="P35" s="508"/>
      <c r="Q35" s="508"/>
      <c r="R35" s="508"/>
      <c r="S35" s="508"/>
      <c r="T35" s="508"/>
      <c r="U35" s="508"/>
      <c r="V35" s="508"/>
      <c r="W35" s="508"/>
      <c r="X35" s="508"/>
      <c r="Y35" s="509"/>
      <c r="Z35" s="143"/>
      <c r="AA35" s="132"/>
      <c r="AD35" s="115"/>
    </row>
    <row r="36" spans="1:33" ht="24.75" customHeight="1">
      <c r="A36" s="499"/>
      <c r="B36" s="503"/>
      <c r="C36" s="487"/>
      <c r="D36" s="487"/>
      <c r="E36" s="487"/>
      <c r="F36" s="487"/>
      <c r="G36" s="487"/>
      <c r="H36" s="487"/>
      <c r="I36" s="487"/>
      <c r="J36" s="508"/>
      <c r="K36" s="508"/>
      <c r="L36" s="508"/>
      <c r="M36" s="508"/>
      <c r="N36" s="508"/>
      <c r="O36" s="508"/>
      <c r="P36" s="508"/>
      <c r="Q36" s="508"/>
      <c r="R36" s="508"/>
      <c r="S36" s="508"/>
      <c r="T36" s="508"/>
      <c r="U36" s="508"/>
      <c r="V36" s="508"/>
      <c r="W36" s="508"/>
      <c r="X36" s="508"/>
      <c r="Y36" s="509"/>
      <c r="Z36" s="143"/>
      <c r="AA36" s="132"/>
      <c r="AD36" s="115"/>
    </row>
    <row r="37" spans="1:33" ht="20.100000000000001" customHeight="1">
      <c r="A37" s="499"/>
      <c r="B37" s="503"/>
      <c r="C37" s="487"/>
      <c r="D37" s="487"/>
      <c r="E37" s="487"/>
      <c r="F37" s="487"/>
      <c r="G37" s="487"/>
      <c r="H37" s="487"/>
      <c r="I37" s="487"/>
      <c r="J37" s="508"/>
      <c r="K37" s="508"/>
      <c r="L37" s="508"/>
      <c r="M37" s="508"/>
      <c r="N37" s="508"/>
      <c r="O37" s="508"/>
      <c r="P37" s="508"/>
      <c r="Q37" s="508"/>
      <c r="R37" s="508"/>
      <c r="S37" s="508"/>
      <c r="T37" s="508"/>
      <c r="U37" s="508"/>
      <c r="V37" s="508"/>
      <c r="W37" s="508"/>
      <c r="X37" s="508"/>
      <c r="Y37" s="509"/>
      <c r="Z37" s="143"/>
      <c r="AA37" s="144"/>
    </row>
    <row r="38" spans="1:33" ht="20.100000000000001" customHeight="1">
      <c r="A38" s="500"/>
      <c r="B38" s="504"/>
      <c r="C38" s="505"/>
      <c r="D38" s="505"/>
      <c r="E38" s="505"/>
      <c r="F38" s="505"/>
      <c r="G38" s="505"/>
      <c r="H38" s="505"/>
      <c r="I38" s="505"/>
      <c r="J38" s="510"/>
      <c r="K38" s="510"/>
      <c r="L38" s="510"/>
      <c r="M38" s="510"/>
      <c r="N38" s="510"/>
      <c r="O38" s="510"/>
      <c r="P38" s="510"/>
      <c r="Q38" s="510"/>
      <c r="R38" s="510"/>
      <c r="S38" s="510"/>
      <c r="T38" s="510"/>
      <c r="U38" s="510"/>
      <c r="V38" s="510"/>
      <c r="W38" s="510"/>
      <c r="X38" s="510"/>
      <c r="Y38" s="511"/>
    </row>
    <row r="39" spans="1:33" s="147" customFormat="1" ht="16.5" customHeight="1">
      <c r="A39" s="145" t="s">
        <v>2801</v>
      </c>
      <c r="B39" s="512" t="s">
        <v>2802</v>
      </c>
      <c r="C39" s="512"/>
      <c r="D39" s="512"/>
      <c r="E39" s="512"/>
      <c r="F39" s="512"/>
      <c r="G39" s="512"/>
      <c r="H39" s="512"/>
      <c r="I39" s="512"/>
      <c r="J39" s="512"/>
      <c r="K39" s="512"/>
      <c r="L39" s="512"/>
      <c r="M39" s="512"/>
      <c r="N39" s="512"/>
      <c r="O39" s="512"/>
      <c r="P39" s="512"/>
      <c r="Q39" s="512"/>
      <c r="R39" s="512"/>
      <c r="S39" s="512"/>
      <c r="T39" s="512"/>
      <c r="U39" s="512"/>
      <c r="V39" s="512"/>
      <c r="W39" s="512"/>
      <c r="X39" s="512"/>
      <c r="Y39" s="512"/>
      <c r="Z39" s="143"/>
      <c r="AA39" s="146"/>
      <c r="AB39" s="146"/>
      <c r="AC39" s="146"/>
      <c r="AD39" s="97"/>
      <c r="AE39" s="146"/>
      <c r="AF39" s="146"/>
      <c r="AG39" s="146"/>
    </row>
    <row r="40" spans="1:33" ht="17.25" customHeight="1">
      <c r="A40" s="145" t="s">
        <v>2803</v>
      </c>
      <c r="B40" s="487" t="s">
        <v>2804</v>
      </c>
      <c r="C40" s="487"/>
      <c r="D40" s="487"/>
      <c r="E40" s="487"/>
      <c r="F40" s="487"/>
      <c r="G40" s="487"/>
      <c r="H40" s="487"/>
      <c r="I40" s="487"/>
      <c r="J40" s="487"/>
      <c r="K40" s="487"/>
      <c r="L40" s="487"/>
      <c r="M40" s="487"/>
      <c r="N40" s="487"/>
      <c r="O40" s="487"/>
      <c r="P40" s="487"/>
      <c r="Q40" s="487"/>
      <c r="R40" s="487"/>
      <c r="S40" s="487"/>
      <c r="T40" s="487"/>
      <c r="U40" s="487"/>
      <c r="V40" s="487"/>
      <c r="W40" s="487"/>
      <c r="X40" s="487"/>
      <c r="Y40" s="487"/>
    </row>
    <row r="41" spans="1:33" ht="17.25" customHeight="1">
      <c r="A41" s="145" t="s">
        <v>2805</v>
      </c>
      <c r="B41" s="487" t="s">
        <v>2806</v>
      </c>
      <c r="C41" s="487"/>
      <c r="D41" s="487"/>
      <c r="E41" s="487"/>
      <c r="F41" s="487"/>
      <c r="G41" s="487"/>
      <c r="H41" s="487"/>
      <c r="I41" s="487"/>
      <c r="J41" s="487"/>
      <c r="K41" s="487"/>
      <c r="L41" s="487"/>
      <c r="M41" s="487"/>
      <c r="N41" s="487"/>
      <c r="O41" s="487"/>
      <c r="P41" s="487"/>
      <c r="Q41" s="487"/>
      <c r="R41" s="487"/>
      <c r="S41" s="487"/>
      <c r="T41" s="487"/>
      <c r="U41" s="487"/>
      <c r="V41" s="487"/>
      <c r="W41" s="487"/>
      <c r="X41" s="487"/>
      <c r="Y41" s="487"/>
    </row>
    <row r="42" spans="1:33" ht="36" customHeight="1">
      <c r="A42" s="145" t="s">
        <v>2805</v>
      </c>
      <c r="B42" s="487" t="s">
        <v>2807</v>
      </c>
      <c r="C42" s="487"/>
      <c r="D42" s="487"/>
      <c r="E42" s="487"/>
      <c r="F42" s="487"/>
      <c r="G42" s="487"/>
      <c r="H42" s="487"/>
      <c r="I42" s="487"/>
      <c r="J42" s="487"/>
      <c r="K42" s="487"/>
      <c r="L42" s="487"/>
      <c r="M42" s="487"/>
      <c r="N42" s="487"/>
      <c r="O42" s="487"/>
      <c r="P42" s="487"/>
      <c r="Q42" s="487"/>
      <c r="R42" s="487"/>
      <c r="S42" s="487"/>
      <c r="T42" s="487"/>
      <c r="U42" s="487"/>
      <c r="V42" s="487"/>
      <c r="W42" s="487"/>
      <c r="X42" s="487"/>
      <c r="Y42" s="487"/>
    </row>
    <row r="43" spans="1:33" ht="21" customHeight="1">
      <c r="A43" s="145" t="s">
        <v>2805</v>
      </c>
      <c r="B43" s="487" t="s">
        <v>2808</v>
      </c>
      <c r="C43" s="487"/>
      <c r="D43" s="487"/>
      <c r="E43" s="487"/>
      <c r="F43" s="487"/>
      <c r="G43" s="487"/>
      <c r="H43" s="487"/>
      <c r="I43" s="487"/>
      <c r="J43" s="487"/>
      <c r="K43" s="487"/>
      <c r="L43" s="487"/>
      <c r="M43" s="487"/>
      <c r="N43" s="487"/>
      <c r="O43" s="487"/>
      <c r="P43" s="487"/>
      <c r="Q43" s="487"/>
      <c r="R43" s="487"/>
      <c r="S43" s="487"/>
      <c r="T43" s="487"/>
      <c r="U43" s="487"/>
      <c r="V43" s="487"/>
      <c r="W43" s="487"/>
      <c r="X43" s="487"/>
      <c r="Y43" s="487"/>
    </row>
    <row r="44" spans="1:33" ht="17.25" customHeight="1">
      <c r="A44" s="145" t="s">
        <v>2809</v>
      </c>
      <c r="B44" s="487" t="s">
        <v>2810</v>
      </c>
      <c r="C44" s="487"/>
      <c r="D44" s="487"/>
      <c r="E44" s="487"/>
      <c r="F44" s="487"/>
      <c r="G44" s="487"/>
      <c r="H44" s="487"/>
      <c r="I44" s="487"/>
      <c r="J44" s="487"/>
      <c r="K44" s="487"/>
      <c r="L44" s="487"/>
      <c r="M44" s="487"/>
      <c r="N44" s="487"/>
      <c r="O44" s="487"/>
      <c r="P44" s="487"/>
      <c r="Q44" s="487"/>
      <c r="R44" s="487"/>
      <c r="S44" s="487"/>
      <c r="T44" s="487"/>
      <c r="U44" s="487"/>
      <c r="V44" s="487"/>
      <c r="W44" s="487"/>
      <c r="X44" s="487"/>
      <c r="Y44" s="487"/>
    </row>
    <row r="45" spans="1:33" ht="17.25" customHeight="1">
      <c r="A45" s="145" t="s">
        <v>2811</v>
      </c>
      <c r="B45" s="487" t="s">
        <v>2812</v>
      </c>
      <c r="C45" s="487"/>
      <c r="D45" s="487"/>
      <c r="E45" s="487"/>
      <c r="F45" s="487"/>
      <c r="G45" s="487"/>
      <c r="H45" s="487"/>
      <c r="I45" s="487"/>
      <c r="J45" s="487"/>
      <c r="K45" s="487"/>
      <c r="L45" s="487"/>
      <c r="M45" s="487"/>
      <c r="N45" s="487"/>
      <c r="O45" s="487"/>
      <c r="P45" s="487"/>
      <c r="Q45" s="487"/>
      <c r="R45" s="487"/>
      <c r="S45" s="487"/>
      <c r="T45" s="487"/>
      <c r="U45" s="487"/>
      <c r="V45" s="487"/>
      <c r="W45" s="487"/>
      <c r="X45" s="487"/>
      <c r="Y45" s="487"/>
    </row>
    <row r="46" spans="1:33" ht="17.25" customHeight="1">
      <c r="A46" s="145" t="s">
        <v>2813</v>
      </c>
      <c r="B46" s="487" t="s">
        <v>2814</v>
      </c>
      <c r="C46" s="487"/>
      <c r="D46" s="487"/>
      <c r="E46" s="487"/>
      <c r="F46" s="487"/>
      <c r="G46" s="487"/>
      <c r="H46" s="487"/>
      <c r="I46" s="487"/>
      <c r="J46" s="487"/>
      <c r="K46" s="487"/>
      <c r="L46" s="487"/>
      <c r="M46" s="487"/>
      <c r="N46" s="487"/>
      <c r="O46" s="487"/>
      <c r="P46" s="487"/>
      <c r="Q46" s="487"/>
      <c r="R46" s="487"/>
      <c r="S46" s="487"/>
      <c r="T46" s="487"/>
      <c r="U46" s="487"/>
      <c r="V46" s="487"/>
      <c r="W46" s="487"/>
      <c r="X46" s="487"/>
      <c r="Y46" s="487"/>
    </row>
    <row r="47" spans="1:33" ht="36" customHeight="1" thickBot="1">
      <c r="A47" s="145" t="s">
        <v>2801</v>
      </c>
      <c r="B47" s="487" t="s">
        <v>2815</v>
      </c>
      <c r="C47" s="487"/>
      <c r="D47" s="487"/>
      <c r="E47" s="487"/>
      <c r="F47" s="487"/>
      <c r="G47" s="487"/>
      <c r="H47" s="487"/>
      <c r="I47" s="487"/>
      <c r="J47" s="487"/>
      <c r="K47" s="487"/>
      <c r="L47" s="487"/>
      <c r="M47" s="487"/>
      <c r="N47" s="487"/>
      <c r="O47" s="487"/>
      <c r="P47" s="487"/>
      <c r="Q47" s="487"/>
      <c r="R47" s="487"/>
      <c r="S47" s="487"/>
      <c r="T47" s="487"/>
      <c r="U47" s="487"/>
      <c r="V47" s="487"/>
      <c r="W47" s="487"/>
      <c r="X47" s="487"/>
      <c r="Y47" s="487"/>
    </row>
    <row r="48" spans="1:33" s="153" customFormat="1" ht="24.95" customHeight="1">
      <c r="A48" s="148" t="s">
        <v>2816</v>
      </c>
      <c r="B48" s="149"/>
      <c r="C48" s="149"/>
      <c r="D48" s="149"/>
      <c r="E48" s="149"/>
      <c r="F48" s="149"/>
      <c r="G48" s="149"/>
      <c r="H48" s="149"/>
      <c r="I48" s="149"/>
      <c r="J48" s="149"/>
      <c r="K48" s="149"/>
      <c r="L48" s="149"/>
      <c r="M48" s="149"/>
      <c r="N48" s="149"/>
      <c r="O48" s="149"/>
      <c r="P48" s="149"/>
      <c r="Q48" s="149"/>
      <c r="R48" s="150"/>
      <c r="S48" s="150"/>
      <c r="T48" s="150"/>
      <c r="U48" s="150"/>
      <c r="V48" s="150"/>
      <c r="W48" s="150"/>
      <c r="X48" s="151"/>
      <c r="Y48" s="152"/>
      <c r="Z48" s="95"/>
      <c r="AB48" s="154"/>
      <c r="AD48" s="155"/>
    </row>
    <row r="49" spans="1:30" s="153" customFormat="1" ht="12" customHeight="1">
      <c r="A49" s="156"/>
      <c r="B49" s="157"/>
      <c r="C49" s="157"/>
      <c r="D49" s="157"/>
      <c r="E49" s="157"/>
      <c r="F49" s="157"/>
      <c r="G49" s="158"/>
      <c r="H49" s="159"/>
      <c r="I49" s="158"/>
      <c r="J49" s="158"/>
      <c r="K49" s="158"/>
      <c r="L49" s="158"/>
      <c r="M49" s="158"/>
      <c r="N49" s="158"/>
      <c r="O49" s="158"/>
      <c r="P49" s="158"/>
      <c r="Q49" s="158"/>
      <c r="R49" s="159"/>
      <c r="S49" s="159"/>
      <c r="T49" s="159"/>
      <c r="U49" s="159"/>
      <c r="V49" s="159"/>
      <c r="W49" s="159"/>
      <c r="X49" s="159"/>
      <c r="Y49" s="160"/>
      <c r="Z49" s="95"/>
      <c r="AB49" s="154"/>
      <c r="AD49" s="155"/>
    </row>
    <row r="50" spans="1:30" s="96" customFormat="1" ht="24.95" customHeight="1">
      <c r="A50" s="161"/>
      <c r="B50" s="493" t="s">
        <v>2863</v>
      </c>
      <c r="C50" s="493"/>
      <c r="D50" s="493"/>
      <c r="E50" s="163" t="s">
        <v>2817</v>
      </c>
      <c r="F50" s="162"/>
      <c r="G50" s="163" t="s">
        <v>2818</v>
      </c>
      <c r="H50" s="162"/>
      <c r="I50" s="163" t="s">
        <v>2819</v>
      </c>
      <c r="J50" s="164"/>
      <c r="K50" s="488" t="s">
        <v>2820</v>
      </c>
      <c r="L50" s="488"/>
      <c r="M50" s="488"/>
      <c r="N50" s="489" t="str">
        <f>IF(総括表!E1&gt;0,総括表!E1,"総括表に法人名が記入されていません")</f>
        <v>総括表に法人名が記入されていません</v>
      </c>
      <c r="O50" s="490"/>
      <c r="P50" s="490"/>
      <c r="Q50" s="490"/>
      <c r="R50" s="490"/>
      <c r="S50" s="490"/>
      <c r="T50" s="490"/>
      <c r="U50" s="490"/>
      <c r="V50" s="490"/>
      <c r="W50" s="490"/>
      <c r="X50" s="490"/>
      <c r="Y50" s="165"/>
      <c r="Z50" s="95"/>
      <c r="AB50" s="15"/>
      <c r="AD50" s="97"/>
    </row>
    <row r="51" spans="1:30" s="96" customFormat="1" ht="12" customHeight="1">
      <c r="A51" s="161"/>
      <c r="B51" s="164"/>
      <c r="C51" s="166"/>
      <c r="D51" s="166"/>
      <c r="E51" s="166"/>
      <c r="F51" s="166"/>
      <c r="G51" s="166"/>
      <c r="H51" s="166"/>
      <c r="I51" s="166"/>
      <c r="J51" s="164"/>
      <c r="K51" s="167"/>
      <c r="L51" s="167"/>
      <c r="M51" s="167"/>
      <c r="N51" s="168"/>
      <c r="O51" s="169"/>
      <c r="P51" s="169"/>
      <c r="Q51" s="164"/>
      <c r="R51" s="164"/>
      <c r="S51" s="164"/>
      <c r="T51" s="164"/>
      <c r="U51" s="164"/>
      <c r="V51" s="164"/>
      <c r="W51" s="164"/>
      <c r="X51" s="164"/>
      <c r="Y51" s="170"/>
      <c r="Z51" s="95"/>
      <c r="AB51" s="15"/>
      <c r="AD51" s="97"/>
    </row>
    <row r="52" spans="1:30" s="96" customFormat="1" ht="24.95" customHeight="1">
      <c r="A52" s="161"/>
      <c r="B52" s="164"/>
      <c r="C52" s="164"/>
      <c r="D52" s="164"/>
      <c r="E52" s="164"/>
      <c r="F52" s="164"/>
      <c r="G52" s="164"/>
      <c r="H52" s="164"/>
      <c r="I52" s="164"/>
      <c r="J52" s="164"/>
      <c r="K52" s="488" t="s">
        <v>2821</v>
      </c>
      <c r="L52" s="488"/>
      <c r="M52" s="488"/>
      <c r="N52" s="491"/>
      <c r="O52" s="492"/>
      <c r="P52" s="492"/>
      <c r="Q52" s="492"/>
      <c r="R52" s="492"/>
      <c r="S52" s="492"/>
      <c r="T52" s="492"/>
      <c r="U52" s="492"/>
      <c r="V52" s="492"/>
      <c r="W52" s="167" t="s">
        <v>2822</v>
      </c>
      <c r="X52" s="164"/>
      <c r="Y52" s="170"/>
      <c r="Z52" s="95"/>
      <c r="AB52" s="15"/>
      <c r="AD52" s="97"/>
    </row>
    <row r="53" spans="1:30" s="96" customFormat="1" ht="12" customHeight="1" thickBot="1">
      <c r="A53" s="171"/>
      <c r="B53" s="172"/>
      <c r="C53" s="172"/>
      <c r="D53" s="172"/>
      <c r="E53" s="172"/>
      <c r="F53" s="172"/>
      <c r="G53" s="172"/>
      <c r="H53" s="172"/>
      <c r="I53" s="172"/>
      <c r="J53" s="172"/>
      <c r="K53" s="172"/>
      <c r="L53" s="172"/>
      <c r="M53" s="172"/>
      <c r="N53" s="172"/>
      <c r="O53" s="172"/>
      <c r="P53" s="172"/>
      <c r="Q53" s="172"/>
      <c r="R53" s="172"/>
      <c r="S53" s="172"/>
      <c r="T53" s="172"/>
      <c r="U53" s="172"/>
      <c r="V53" s="172"/>
      <c r="W53" s="172"/>
      <c r="X53" s="172"/>
      <c r="Y53" s="173"/>
      <c r="Z53" s="95"/>
      <c r="AB53" s="15"/>
      <c r="AD53" s="97"/>
    </row>
    <row r="54" spans="1:30" s="15" customFormat="1" ht="12" customHeight="1">
      <c r="A54" s="174" t="s">
        <v>2823</v>
      </c>
      <c r="B54" s="175"/>
      <c r="C54" s="175"/>
      <c r="D54" s="175"/>
      <c r="E54" s="175"/>
      <c r="F54" s="175"/>
      <c r="G54" s="175"/>
      <c r="H54" s="175"/>
      <c r="I54" s="175"/>
      <c r="J54" s="175"/>
      <c r="K54" s="175"/>
      <c r="L54" s="175"/>
      <c r="M54" s="175"/>
      <c r="N54" s="175"/>
      <c r="O54" s="175"/>
      <c r="P54" s="175"/>
      <c r="Q54" s="175"/>
      <c r="R54" s="175"/>
      <c r="S54" s="175"/>
      <c r="T54" s="175"/>
      <c r="U54" s="175"/>
      <c r="V54" s="175"/>
      <c r="W54" s="175"/>
      <c r="X54" s="175"/>
      <c r="Y54" s="175"/>
      <c r="Z54" s="111"/>
      <c r="AD54" s="97"/>
    </row>
    <row r="55" spans="1:30" s="15" customFormat="1" ht="12" customHeight="1">
      <c r="A55" s="176" t="s">
        <v>210</v>
      </c>
      <c r="B55" s="175"/>
      <c r="C55" s="94" t="s">
        <v>2764</v>
      </c>
      <c r="D55" s="94"/>
      <c r="E55" s="94"/>
      <c r="F55" s="94"/>
      <c r="G55" s="175"/>
      <c r="H55" s="486" t="s">
        <v>2824</v>
      </c>
      <c r="I55" s="486"/>
      <c r="J55" s="486"/>
      <c r="K55" s="486"/>
      <c r="L55" s="486"/>
      <c r="M55" s="486"/>
      <c r="N55" s="486"/>
      <c r="O55" s="486"/>
      <c r="P55" s="486"/>
      <c r="Q55" s="486"/>
      <c r="R55" s="486"/>
      <c r="S55" s="486"/>
      <c r="T55" s="486"/>
      <c r="U55" s="486"/>
      <c r="V55" s="486"/>
      <c r="W55" s="486"/>
      <c r="X55" s="486"/>
      <c r="Y55" s="486"/>
      <c r="Z55" s="111"/>
      <c r="AD55" s="97"/>
    </row>
    <row r="56" spans="1:30" s="15" customFormat="1" ht="12" customHeight="1">
      <c r="A56" s="176" t="s">
        <v>212</v>
      </c>
      <c r="B56" s="175"/>
      <c r="C56" s="94" t="s">
        <v>2825</v>
      </c>
      <c r="D56" s="94"/>
      <c r="E56" s="94"/>
      <c r="F56" s="94"/>
      <c r="G56" s="175"/>
      <c r="H56" s="486" t="s">
        <v>2826</v>
      </c>
      <c r="I56" s="486"/>
      <c r="J56" s="486"/>
      <c r="K56" s="486"/>
      <c r="L56" s="486"/>
      <c r="M56" s="486"/>
      <c r="N56" s="486"/>
      <c r="O56" s="486"/>
      <c r="P56" s="486"/>
      <c r="Q56" s="486"/>
      <c r="R56" s="486"/>
      <c r="S56" s="486"/>
      <c r="T56" s="486"/>
      <c r="U56" s="486"/>
      <c r="V56" s="486"/>
      <c r="W56" s="486"/>
      <c r="X56" s="486"/>
      <c r="Y56" s="486"/>
      <c r="Z56" s="111"/>
      <c r="AD56" s="97"/>
    </row>
    <row r="57" spans="1:30" s="15" customFormat="1" ht="12" customHeight="1">
      <c r="A57" s="176" t="s">
        <v>214</v>
      </c>
      <c r="B57" s="94"/>
      <c r="C57" s="94" t="s">
        <v>2827</v>
      </c>
      <c r="D57" s="94"/>
      <c r="E57" s="94"/>
      <c r="F57" s="94"/>
      <c r="G57" s="94"/>
      <c r="H57" s="486" t="s">
        <v>2828</v>
      </c>
      <c r="I57" s="486"/>
      <c r="J57" s="486"/>
      <c r="K57" s="486"/>
      <c r="L57" s="486"/>
      <c r="M57" s="486"/>
      <c r="N57" s="486"/>
      <c r="O57" s="486"/>
      <c r="P57" s="486"/>
      <c r="Q57" s="486"/>
      <c r="R57" s="486"/>
      <c r="S57" s="486"/>
      <c r="T57" s="486"/>
      <c r="U57" s="486"/>
      <c r="V57" s="486"/>
      <c r="W57" s="486"/>
      <c r="X57" s="486"/>
      <c r="Y57" s="486"/>
      <c r="Z57" s="177"/>
      <c r="AD57" s="97"/>
    </row>
    <row r="58" spans="1:30" s="15" customFormat="1" ht="12" customHeight="1">
      <c r="A58" s="176" t="s">
        <v>216</v>
      </c>
      <c r="B58" s="94"/>
      <c r="C58" s="94" t="s">
        <v>2829</v>
      </c>
      <c r="D58" s="94"/>
      <c r="E58" s="94"/>
      <c r="F58" s="94"/>
      <c r="G58" s="94"/>
      <c r="H58" s="94"/>
      <c r="I58" s="94"/>
      <c r="J58" s="94"/>
      <c r="K58" s="94"/>
      <c r="L58" s="94"/>
      <c r="M58" s="94"/>
      <c r="N58" s="94"/>
      <c r="O58" s="94"/>
      <c r="P58" s="94"/>
      <c r="Q58" s="94"/>
      <c r="R58" s="94"/>
      <c r="S58" s="94"/>
      <c r="T58" s="94"/>
      <c r="U58" s="94"/>
      <c r="V58" s="94"/>
      <c r="W58" s="94"/>
      <c r="X58" s="94"/>
      <c r="Y58" s="94"/>
      <c r="Z58" s="111"/>
      <c r="AD58" s="97"/>
    </row>
    <row r="59" spans="1:30" s="15" customFormat="1" ht="12" customHeight="1">
      <c r="A59" s="176" t="s">
        <v>218</v>
      </c>
      <c r="B59" s="94"/>
      <c r="C59" s="94" t="s">
        <v>2830</v>
      </c>
      <c r="D59" s="94"/>
      <c r="E59" s="94"/>
      <c r="F59" s="94"/>
      <c r="G59" s="94"/>
      <c r="H59" s="178" t="s">
        <v>2831</v>
      </c>
      <c r="I59" s="94"/>
      <c r="J59" s="94"/>
      <c r="K59" s="94"/>
      <c r="L59" s="94"/>
      <c r="M59" s="94"/>
      <c r="N59" s="94"/>
      <c r="O59" s="94"/>
      <c r="P59" s="94"/>
      <c r="Q59" s="94"/>
      <c r="R59" s="94"/>
      <c r="S59" s="94"/>
      <c r="T59" s="94"/>
      <c r="U59" s="94"/>
      <c r="V59" s="94"/>
      <c r="W59" s="94"/>
      <c r="X59" s="94"/>
      <c r="Y59" s="94"/>
      <c r="Z59" s="111"/>
      <c r="AD59" s="97"/>
    </row>
    <row r="60" spans="1:30" s="15" customFormat="1" ht="12" customHeight="1">
      <c r="A60" s="176" t="s">
        <v>220</v>
      </c>
      <c r="B60" s="94"/>
      <c r="C60" s="94" t="s">
        <v>2766</v>
      </c>
      <c r="D60" s="94"/>
      <c r="E60" s="94"/>
      <c r="F60" s="94"/>
      <c r="G60" s="94"/>
      <c r="H60" s="178" t="s">
        <v>2832</v>
      </c>
      <c r="I60" s="94"/>
      <c r="J60" s="94"/>
      <c r="K60" s="94"/>
      <c r="L60" s="94"/>
      <c r="M60" s="94"/>
      <c r="N60" s="94"/>
      <c r="O60" s="94"/>
      <c r="P60" s="94"/>
      <c r="Q60" s="94"/>
      <c r="R60" s="94"/>
      <c r="S60" s="94"/>
      <c r="T60" s="94"/>
      <c r="U60" s="94"/>
      <c r="V60" s="94"/>
      <c r="W60" s="94"/>
      <c r="X60" s="94"/>
      <c r="Y60" s="94"/>
      <c r="Z60" s="111"/>
      <c r="AD60" s="97"/>
    </row>
    <row r="61" spans="1:30" s="15" customFormat="1" ht="12" customHeight="1">
      <c r="A61" s="176" t="s">
        <v>222</v>
      </c>
      <c r="B61" s="94"/>
      <c r="C61" s="94" t="s">
        <v>2833</v>
      </c>
      <c r="D61" s="94"/>
      <c r="E61" s="94"/>
      <c r="F61" s="94"/>
      <c r="G61" s="94"/>
      <c r="H61" s="178" t="s">
        <v>2834</v>
      </c>
      <c r="I61" s="94"/>
      <c r="J61" s="94"/>
      <c r="K61" s="94"/>
      <c r="L61" s="94"/>
      <c r="M61" s="94"/>
      <c r="N61" s="94"/>
      <c r="O61" s="94"/>
      <c r="P61" s="94"/>
      <c r="Q61" s="94"/>
      <c r="R61" s="94"/>
      <c r="S61" s="94"/>
      <c r="T61" s="94"/>
      <c r="U61" s="94"/>
      <c r="V61" s="94"/>
      <c r="W61" s="94"/>
      <c r="X61" s="94"/>
      <c r="Y61" s="94"/>
      <c r="Z61" s="111"/>
      <c r="AD61" s="97"/>
    </row>
    <row r="62" spans="1:30" s="15" customFormat="1" ht="12" customHeight="1">
      <c r="A62" s="176" t="s">
        <v>224</v>
      </c>
      <c r="B62" s="94"/>
      <c r="C62" s="94" t="s">
        <v>2835</v>
      </c>
      <c r="D62" s="94"/>
      <c r="E62" s="94"/>
      <c r="F62" s="94"/>
      <c r="G62" s="94"/>
      <c r="H62" s="178"/>
      <c r="I62" s="94"/>
      <c r="J62" s="94"/>
      <c r="K62" s="94"/>
      <c r="L62" s="94"/>
      <c r="M62" s="94"/>
      <c r="N62" s="94"/>
      <c r="O62" s="94"/>
      <c r="P62" s="94"/>
      <c r="Q62" s="94"/>
      <c r="R62" s="94"/>
      <c r="S62" s="94"/>
      <c r="T62" s="94"/>
      <c r="U62" s="94"/>
      <c r="V62" s="94"/>
      <c r="W62" s="94"/>
      <c r="X62" s="94"/>
      <c r="Y62" s="94"/>
      <c r="Z62" s="111"/>
      <c r="AD62" s="97"/>
    </row>
    <row r="63" spans="1:30" s="15" customFormat="1" ht="12" customHeight="1">
      <c r="A63" s="176" t="s">
        <v>226</v>
      </c>
      <c r="B63" s="94"/>
      <c r="C63" s="94" t="s">
        <v>2836</v>
      </c>
      <c r="D63" s="94"/>
      <c r="E63" s="94"/>
      <c r="F63" s="94"/>
      <c r="G63" s="94"/>
      <c r="H63" s="178"/>
      <c r="I63" s="94"/>
      <c r="J63" s="94"/>
      <c r="K63" s="94"/>
      <c r="L63" s="94"/>
      <c r="M63" s="94"/>
      <c r="N63" s="94"/>
      <c r="O63" s="94"/>
      <c r="P63" s="94"/>
      <c r="Q63" s="94"/>
      <c r="R63" s="94"/>
      <c r="S63" s="94"/>
      <c r="T63" s="94"/>
      <c r="U63" s="94"/>
      <c r="V63" s="94"/>
      <c r="W63" s="94"/>
      <c r="X63" s="94"/>
      <c r="Y63" s="94"/>
      <c r="Z63" s="111"/>
      <c r="AD63" s="97"/>
    </row>
    <row r="64" spans="1:30" s="15" customFormat="1" ht="12" customHeight="1">
      <c r="A64" s="176" t="s">
        <v>228</v>
      </c>
      <c r="B64" s="94"/>
      <c r="C64" s="94" t="s">
        <v>2837</v>
      </c>
      <c r="D64" s="94"/>
      <c r="E64" s="94"/>
      <c r="F64" s="94"/>
      <c r="G64" s="94"/>
      <c r="I64" s="94"/>
      <c r="J64" s="94"/>
      <c r="K64" s="94"/>
      <c r="L64" s="94"/>
      <c r="M64" s="94"/>
      <c r="N64" s="94"/>
      <c r="O64" s="94"/>
      <c r="P64" s="94"/>
      <c r="Q64" s="94"/>
      <c r="R64" s="94"/>
      <c r="S64" s="94"/>
      <c r="T64" s="94"/>
      <c r="U64" s="94"/>
      <c r="V64" s="94"/>
      <c r="W64" s="94"/>
      <c r="X64" s="94"/>
      <c r="Y64" s="94"/>
      <c r="Z64" s="111"/>
      <c r="AD64" s="97"/>
    </row>
    <row r="65" spans="1:33" s="15" customFormat="1" ht="12" customHeight="1">
      <c r="A65" s="176" t="s">
        <v>230</v>
      </c>
      <c r="B65" s="94"/>
      <c r="C65" s="94" t="s">
        <v>2838</v>
      </c>
      <c r="D65" s="94"/>
      <c r="E65" s="94"/>
      <c r="F65" s="94"/>
      <c r="G65" s="94"/>
      <c r="H65" s="94"/>
      <c r="I65" s="94"/>
      <c r="J65" s="94"/>
      <c r="K65" s="94"/>
      <c r="L65" s="94"/>
      <c r="M65" s="94"/>
      <c r="N65" s="94"/>
      <c r="O65" s="94"/>
      <c r="P65" s="94"/>
      <c r="Q65" s="94"/>
      <c r="R65" s="94"/>
      <c r="S65" s="94"/>
      <c r="T65" s="94"/>
      <c r="U65" s="94"/>
      <c r="V65" s="94"/>
      <c r="W65" s="94"/>
      <c r="X65" s="94"/>
      <c r="Y65" s="94"/>
      <c r="Z65" s="111"/>
      <c r="AD65" s="97"/>
    </row>
    <row r="66" spans="1:33" s="15" customFormat="1" ht="12" customHeight="1">
      <c r="A66" s="176" t="s">
        <v>232</v>
      </c>
      <c r="B66" s="94"/>
      <c r="C66" s="94" t="s">
        <v>2839</v>
      </c>
      <c r="D66" s="94"/>
      <c r="E66" s="94"/>
      <c r="F66" s="94"/>
      <c r="G66" s="94"/>
      <c r="H66" s="94"/>
      <c r="I66" s="94"/>
      <c r="J66" s="94"/>
      <c r="K66" s="94"/>
      <c r="L66" s="94"/>
      <c r="M66" s="94"/>
      <c r="N66" s="94"/>
      <c r="O66" s="94"/>
      <c r="P66" s="94"/>
      <c r="Q66" s="94"/>
      <c r="R66" s="94"/>
      <c r="S66" s="94"/>
      <c r="T66" s="94"/>
      <c r="U66" s="94"/>
      <c r="V66" s="94"/>
      <c r="W66" s="94"/>
      <c r="X66" s="94"/>
      <c r="Y66" s="94"/>
      <c r="Z66" s="111"/>
      <c r="AD66" s="97"/>
    </row>
    <row r="67" spans="1:33" s="15" customFormat="1" ht="12" customHeight="1">
      <c r="A67" s="176" t="s">
        <v>234</v>
      </c>
      <c r="B67" s="94"/>
      <c r="C67" s="94" t="s">
        <v>2840</v>
      </c>
      <c r="D67" s="94"/>
      <c r="E67" s="94"/>
      <c r="F67" s="94"/>
      <c r="G67" s="94"/>
      <c r="H67" s="94"/>
      <c r="I67" s="94"/>
      <c r="J67" s="94"/>
      <c r="K67" s="94"/>
      <c r="L67" s="94"/>
      <c r="M67" s="94"/>
      <c r="N67" s="94"/>
      <c r="O67" s="94"/>
      <c r="P67" s="94"/>
      <c r="Q67" s="94"/>
      <c r="R67" s="94"/>
      <c r="S67" s="94"/>
      <c r="T67" s="94"/>
      <c r="U67" s="94"/>
      <c r="V67" s="94"/>
      <c r="W67" s="94"/>
      <c r="X67" s="94"/>
      <c r="Y67" s="94"/>
      <c r="Z67" s="111"/>
      <c r="AD67" s="97"/>
    </row>
    <row r="68" spans="1:33" s="15" customFormat="1" ht="12" customHeight="1">
      <c r="A68" s="176" t="s">
        <v>236</v>
      </c>
      <c r="B68" s="94"/>
      <c r="C68" s="94" t="s">
        <v>2841</v>
      </c>
      <c r="D68" s="94"/>
      <c r="E68" s="94"/>
      <c r="F68" s="94"/>
      <c r="G68" s="94"/>
      <c r="H68" s="94"/>
      <c r="I68" s="94"/>
      <c r="J68" s="94"/>
      <c r="K68" s="94"/>
      <c r="L68" s="94"/>
      <c r="M68" s="94"/>
      <c r="N68" s="94"/>
      <c r="O68" s="94"/>
      <c r="P68" s="94"/>
      <c r="Q68" s="94"/>
      <c r="R68" s="94"/>
      <c r="S68" s="94"/>
      <c r="T68" s="94"/>
      <c r="U68" s="94"/>
      <c r="V68" s="94"/>
      <c r="W68" s="94"/>
      <c r="X68" s="94"/>
      <c r="Y68" s="94"/>
      <c r="Z68" s="111"/>
      <c r="AD68" s="97"/>
    </row>
    <row r="69" spans="1:33" s="15" customFormat="1" ht="12" customHeight="1">
      <c r="A69" s="176" t="s">
        <v>238</v>
      </c>
      <c r="B69" s="94"/>
      <c r="C69" s="94" t="s">
        <v>2842</v>
      </c>
      <c r="D69" s="94"/>
      <c r="E69" s="94"/>
      <c r="F69" s="94"/>
      <c r="G69" s="94"/>
      <c r="H69" s="94"/>
      <c r="I69" s="94"/>
      <c r="J69" s="94"/>
      <c r="K69" s="94"/>
      <c r="L69" s="94"/>
      <c r="M69" s="94"/>
      <c r="N69" s="94"/>
      <c r="O69" s="94"/>
      <c r="P69" s="94"/>
      <c r="Q69" s="94"/>
      <c r="R69" s="94"/>
      <c r="S69" s="94"/>
      <c r="T69" s="94"/>
      <c r="U69" s="94"/>
      <c r="V69" s="94"/>
      <c r="W69" s="94"/>
      <c r="X69" s="94"/>
      <c r="Y69" s="94"/>
      <c r="Z69" s="111"/>
      <c r="AD69" s="97"/>
    </row>
    <row r="70" spans="1:33" s="15" customFormat="1" ht="12" customHeight="1">
      <c r="A70" s="176" t="s">
        <v>240</v>
      </c>
      <c r="B70" s="94"/>
      <c r="G70" s="94"/>
      <c r="H70" s="94"/>
      <c r="I70" s="94"/>
      <c r="J70" s="94"/>
      <c r="K70" s="94"/>
      <c r="L70" s="94"/>
      <c r="M70" s="94"/>
      <c r="N70" s="94"/>
      <c r="O70" s="94"/>
      <c r="P70" s="94"/>
      <c r="Q70" s="94"/>
      <c r="R70" s="94"/>
      <c r="S70" s="94"/>
      <c r="T70" s="94"/>
      <c r="U70" s="94"/>
      <c r="V70" s="94"/>
      <c r="W70" s="94"/>
      <c r="X70" s="94"/>
      <c r="Y70" s="94"/>
      <c r="Z70" s="111"/>
      <c r="AD70" s="97"/>
    </row>
    <row r="71" spans="1:33" s="94" customFormat="1" ht="12" customHeight="1">
      <c r="A71" s="176" t="s">
        <v>242</v>
      </c>
      <c r="Z71" s="111"/>
      <c r="AA71" s="15"/>
      <c r="AB71" s="15"/>
      <c r="AC71" s="15"/>
      <c r="AD71" s="97"/>
      <c r="AE71" s="15"/>
      <c r="AF71" s="15"/>
      <c r="AG71" s="15"/>
    </row>
    <row r="72" spans="1:33" s="94" customFormat="1" ht="12" customHeight="1">
      <c r="A72" s="176" t="s">
        <v>244</v>
      </c>
      <c r="Z72" s="111"/>
      <c r="AA72" s="15"/>
      <c r="AB72" s="15"/>
      <c r="AC72" s="15"/>
      <c r="AD72" s="97"/>
      <c r="AE72" s="15"/>
      <c r="AF72" s="15"/>
      <c r="AG72" s="15"/>
    </row>
    <row r="73" spans="1:33" s="94" customFormat="1" ht="12" customHeight="1">
      <c r="A73" s="176" t="s">
        <v>246</v>
      </c>
      <c r="Z73" s="177"/>
      <c r="AA73" s="15"/>
      <c r="AB73" s="15"/>
      <c r="AC73" s="15"/>
      <c r="AD73" s="97"/>
      <c r="AE73" s="15"/>
      <c r="AF73" s="15"/>
      <c r="AG73" s="15"/>
    </row>
    <row r="74" spans="1:33" s="94" customFormat="1" ht="12" customHeight="1">
      <c r="A74" s="176" t="s">
        <v>248</v>
      </c>
      <c r="Z74" s="111"/>
      <c r="AA74" s="15"/>
      <c r="AB74" s="15"/>
      <c r="AC74" s="15"/>
      <c r="AD74" s="97"/>
      <c r="AE74" s="15"/>
      <c r="AF74" s="15"/>
      <c r="AG74" s="15"/>
    </row>
    <row r="75" spans="1:33" s="94" customFormat="1" ht="12" customHeight="1">
      <c r="A75" s="176" t="s">
        <v>250</v>
      </c>
      <c r="Z75" s="177"/>
      <c r="AA75" s="15"/>
      <c r="AB75" s="15"/>
      <c r="AC75" s="15"/>
      <c r="AD75" s="97"/>
      <c r="AE75" s="15"/>
      <c r="AF75" s="15"/>
      <c r="AG75" s="15"/>
    </row>
    <row r="76" spans="1:33" s="94" customFormat="1" ht="12" customHeight="1">
      <c r="A76" s="176" t="s">
        <v>252</v>
      </c>
      <c r="Z76" s="111"/>
      <c r="AA76" s="15"/>
      <c r="AB76" s="15"/>
      <c r="AC76" s="15"/>
      <c r="AD76" s="97"/>
      <c r="AE76" s="15"/>
      <c r="AF76" s="15"/>
      <c r="AG76" s="15"/>
    </row>
    <row r="77" spans="1:33" s="94" customFormat="1" ht="12" customHeight="1">
      <c r="A77" s="176" t="s">
        <v>254</v>
      </c>
      <c r="Z77" s="111"/>
      <c r="AA77" s="15"/>
      <c r="AB77" s="15"/>
      <c r="AC77" s="15"/>
      <c r="AD77" s="97"/>
      <c r="AE77" s="15"/>
      <c r="AF77" s="15"/>
      <c r="AG77" s="15"/>
    </row>
    <row r="78" spans="1:33" s="94" customFormat="1" ht="12" customHeight="1">
      <c r="A78" s="176" t="s">
        <v>256</v>
      </c>
      <c r="Z78" s="111"/>
      <c r="AA78" s="15"/>
      <c r="AB78" s="15"/>
      <c r="AC78" s="15"/>
      <c r="AD78" s="97"/>
      <c r="AE78" s="15"/>
      <c r="AF78" s="15"/>
      <c r="AG78" s="15"/>
    </row>
    <row r="79" spans="1:33" s="94" customFormat="1" ht="12" customHeight="1">
      <c r="A79" s="176" t="s">
        <v>258</v>
      </c>
      <c r="Z79" s="111"/>
      <c r="AA79" s="15"/>
      <c r="AB79" s="15"/>
      <c r="AC79" s="15"/>
      <c r="AD79" s="97"/>
      <c r="AE79" s="15"/>
      <c r="AF79" s="15"/>
      <c r="AG79" s="15"/>
    </row>
    <row r="80" spans="1:33" s="94" customFormat="1" ht="12" customHeight="1">
      <c r="A80" s="176" t="s">
        <v>260</v>
      </c>
      <c r="Z80" s="111"/>
      <c r="AA80" s="15"/>
      <c r="AB80" s="15"/>
      <c r="AC80" s="15"/>
      <c r="AD80" s="97"/>
      <c r="AE80" s="15"/>
      <c r="AF80" s="15"/>
      <c r="AG80" s="15"/>
    </row>
    <row r="81" spans="1:33" s="94" customFormat="1" ht="12" customHeight="1">
      <c r="A81" s="176" t="s">
        <v>262</v>
      </c>
      <c r="Z81" s="111"/>
      <c r="AA81" s="15"/>
      <c r="AB81" s="15"/>
      <c r="AC81" s="15"/>
      <c r="AD81" s="97"/>
      <c r="AE81" s="15"/>
      <c r="AF81" s="15"/>
      <c r="AG81" s="15"/>
    </row>
    <row r="82" spans="1:33" s="94" customFormat="1" ht="12" customHeight="1">
      <c r="A82" s="176" t="s">
        <v>264</v>
      </c>
      <c r="Z82" s="111"/>
      <c r="AA82" s="15"/>
      <c r="AB82" s="15"/>
      <c r="AC82" s="15"/>
      <c r="AD82" s="97"/>
      <c r="AE82" s="15"/>
      <c r="AF82" s="15"/>
      <c r="AG82" s="15"/>
    </row>
    <row r="83" spans="1:33" s="94" customFormat="1" ht="12" customHeight="1">
      <c r="A83" s="176" t="s">
        <v>266</v>
      </c>
      <c r="Z83" s="111"/>
      <c r="AA83" s="15"/>
      <c r="AB83" s="15"/>
      <c r="AC83" s="15"/>
      <c r="AD83" s="97"/>
      <c r="AE83" s="15"/>
      <c r="AF83" s="15"/>
      <c r="AG83" s="15"/>
    </row>
    <row r="84" spans="1:33" s="94" customFormat="1" ht="12" customHeight="1">
      <c r="A84" s="176" t="s">
        <v>268</v>
      </c>
      <c r="Z84" s="111"/>
      <c r="AA84" s="15"/>
      <c r="AB84" s="15"/>
      <c r="AC84" s="15"/>
      <c r="AD84" s="97"/>
      <c r="AE84" s="15"/>
      <c r="AF84" s="15"/>
      <c r="AG84" s="15"/>
    </row>
    <row r="85" spans="1:33" s="94" customFormat="1" ht="12" customHeight="1">
      <c r="A85" s="176" t="s">
        <v>270</v>
      </c>
      <c r="Z85" s="111"/>
      <c r="AA85" s="15"/>
      <c r="AB85" s="15"/>
      <c r="AC85" s="15"/>
      <c r="AD85" s="97"/>
      <c r="AE85" s="15"/>
      <c r="AF85" s="15"/>
      <c r="AG85" s="15"/>
    </row>
    <row r="86" spans="1:33" s="94" customFormat="1" ht="12" customHeight="1">
      <c r="A86" s="176" t="s">
        <v>272</v>
      </c>
      <c r="Z86" s="111"/>
      <c r="AA86" s="15"/>
      <c r="AB86" s="15"/>
      <c r="AC86" s="15"/>
      <c r="AD86" s="97"/>
      <c r="AE86" s="15"/>
      <c r="AF86" s="15"/>
      <c r="AG86" s="15"/>
    </row>
    <row r="87" spans="1:33" s="94" customFormat="1" ht="12" customHeight="1">
      <c r="A87" s="176" t="s">
        <v>274</v>
      </c>
      <c r="Z87" s="111"/>
      <c r="AA87" s="15"/>
      <c r="AB87" s="15"/>
      <c r="AC87" s="15"/>
      <c r="AD87" s="97"/>
      <c r="AE87" s="15"/>
      <c r="AF87" s="15"/>
      <c r="AG87" s="15"/>
    </row>
    <row r="88" spans="1:33" s="94" customFormat="1" ht="12" customHeight="1">
      <c r="A88" s="176" t="s">
        <v>276</v>
      </c>
      <c r="Z88" s="111"/>
      <c r="AA88" s="15"/>
      <c r="AB88" s="15"/>
      <c r="AC88" s="15"/>
      <c r="AD88" s="97"/>
      <c r="AE88" s="15"/>
      <c r="AF88" s="15"/>
      <c r="AG88" s="15"/>
    </row>
    <row r="89" spans="1:33" s="94" customFormat="1" ht="12" customHeight="1">
      <c r="A89" s="176" t="s">
        <v>278</v>
      </c>
      <c r="Z89" s="111"/>
      <c r="AA89" s="15"/>
      <c r="AB89" s="15"/>
      <c r="AC89" s="15"/>
      <c r="AD89" s="97"/>
      <c r="AE89" s="15"/>
      <c r="AF89" s="15"/>
      <c r="AG89" s="15"/>
    </row>
    <row r="90" spans="1:33" s="94" customFormat="1" ht="12" customHeight="1">
      <c r="A90" s="176" t="s">
        <v>280</v>
      </c>
      <c r="Z90" s="111"/>
      <c r="AA90" s="15"/>
      <c r="AB90" s="15"/>
      <c r="AC90" s="15"/>
      <c r="AD90" s="97"/>
      <c r="AE90" s="15"/>
      <c r="AF90" s="15"/>
      <c r="AG90" s="15"/>
    </row>
    <row r="91" spans="1:33" s="94" customFormat="1" ht="12" customHeight="1">
      <c r="A91" s="176" t="s">
        <v>282</v>
      </c>
      <c r="Z91" s="111"/>
      <c r="AA91" s="15"/>
      <c r="AB91" s="15"/>
      <c r="AC91" s="15"/>
      <c r="AD91" s="97"/>
      <c r="AE91" s="15"/>
      <c r="AF91" s="15"/>
      <c r="AG91" s="15"/>
    </row>
    <row r="92" spans="1:33" s="94" customFormat="1" ht="12" customHeight="1">
      <c r="A92" s="176" t="s">
        <v>284</v>
      </c>
      <c r="Z92" s="111"/>
      <c r="AA92" s="15"/>
      <c r="AB92" s="15"/>
      <c r="AC92" s="15"/>
      <c r="AD92" s="97"/>
      <c r="AE92" s="15"/>
      <c r="AF92" s="15"/>
      <c r="AG92" s="15"/>
    </row>
    <row r="93" spans="1:33" s="94" customFormat="1" ht="12" customHeight="1">
      <c r="A93" s="176" t="s">
        <v>286</v>
      </c>
      <c r="Z93" s="111"/>
      <c r="AA93" s="15"/>
      <c r="AB93" s="15"/>
      <c r="AC93" s="15"/>
      <c r="AD93" s="97"/>
      <c r="AE93" s="15"/>
      <c r="AF93" s="15"/>
      <c r="AG93" s="15"/>
    </row>
    <row r="94" spans="1:33" s="94" customFormat="1" ht="12" customHeight="1">
      <c r="A94" s="176" t="s">
        <v>287</v>
      </c>
      <c r="Z94" s="111"/>
      <c r="AA94" s="15"/>
      <c r="AB94" s="15"/>
      <c r="AC94" s="15"/>
      <c r="AD94" s="97"/>
      <c r="AE94" s="15"/>
      <c r="AF94" s="15"/>
      <c r="AG94" s="15"/>
    </row>
    <row r="95" spans="1:33" s="94" customFormat="1" ht="12" customHeight="1">
      <c r="A95" s="176" t="s">
        <v>288</v>
      </c>
      <c r="Z95" s="111"/>
      <c r="AA95" s="15"/>
      <c r="AB95" s="15"/>
      <c r="AC95" s="15"/>
      <c r="AD95" s="97"/>
      <c r="AE95" s="15"/>
      <c r="AF95" s="15"/>
      <c r="AG95" s="15"/>
    </row>
    <row r="96" spans="1:33" s="94" customFormat="1" ht="12" customHeight="1">
      <c r="A96" s="176" t="s">
        <v>289</v>
      </c>
      <c r="Z96" s="111"/>
      <c r="AA96" s="15"/>
      <c r="AB96" s="15"/>
      <c r="AC96" s="15"/>
      <c r="AD96" s="97"/>
      <c r="AE96" s="15"/>
      <c r="AF96" s="15"/>
      <c r="AG96" s="15"/>
    </row>
    <row r="97" spans="1:33" s="94" customFormat="1" ht="12" customHeight="1">
      <c r="A97" s="176" t="s">
        <v>290</v>
      </c>
      <c r="Z97" s="111"/>
      <c r="AA97" s="15"/>
      <c r="AB97" s="15"/>
      <c r="AC97" s="15"/>
      <c r="AD97" s="97"/>
      <c r="AE97" s="15"/>
      <c r="AF97" s="15"/>
      <c r="AG97" s="15"/>
    </row>
    <row r="98" spans="1:33" s="94" customFormat="1" ht="12" customHeight="1">
      <c r="A98" s="176" t="s">
        <v>291</v>
      </c>
      <c r="Z98" s="111"/>
      <c r="AA98" s="15"/>
      <c r="AB98" s="15"/>
      <c r="AC98" s="15"/>
      <c r="AD98" s="97"/>
      <c r="AE98" s="15"/>
      <c r="AF98" s="15"/>
      <c r="AG98" s="15"/>
    </row>
    <row r="99" spans="1:33" s="94" customFormat="1" ht="12" customHeight="1">
      <c r="A99" s="176" t="s">
        <v>292</v>
      </c>
      <c r="Z99" s="111"/>
      <c r="AA99" s="15"/>
      <c r="AB99" s="15"/>
      <c r="AC99" s="15"/>
      <c r="AD99" s="97"/>
      <c r="AE99" s="15"/>
      <c r="AF99" s="15"/>
      <c r="AG99" s="15"/>
    </row>
    <row r="100" spans="1:33" s="94" customFormat="1" ht="12" customHeight="1">
      <c r="A100" s="176" t="s">
        <v>293</v>
      </c>
      <c r="Z100" s="111"/>
      <c r="AA100" s="15"/>
      <c r="AB100" s="15"/>
      <c r="AC100" s="15"/>
      <c r="AD100" s="97"/>
      <c r="AE100" s="15"/>
      <c r="AF100" s="15"/>
      <c r="AG100" s="15"/>
    </row>
    <row r="101" spans="1:33" s="96" customFormat="1" ht="20.100000000000001" customHeight="1">
      <c r="A101" s="179"/>
      <c r="B101" s="94"/>
      <c r="C101" s="94"/>
      <c r="D101" s="94"/>
      <c r="E101" s="94"/>
      <c r="F101" s="94"/>
      <c r="G101" s="94"/>
      <c r="H101" s="94"/>
      <c r="I101" s="94"/>
      <c r="J101" s="94"/>
      <c r="K101" s="94"/>
      <c r="L101" s="94"/>
      <c r="M101" s="94"/>
      <c r="N101" s="94"/>
      <c r="O101" s="94"/>
      <c r="P101" s="94"/>
      <c r="Q101" s="94"/>
      <c r="R101" s="94"/>
      <c r="S101" s="94"/>
      <c r="T101" s="94"/>
      <c r="U101" s="94"/>
      <c r="V101" s="94"/>
      <c r="W101" s="94"/>
      <c r="X101" s="94"/>
      <c r="Y101" s="102"/>
      <c r="Z101" s="95"/>
      <c r="AB101" s="15"/>
      <c r="AD101" s="97"/>
    </row>
  </sheetData>
  <dataConsolidate link="1"/>
  <mergeCells count="80">
    <mergeCell ref="B10:L10"/>
    <mergeCell ref="M10:R10"/>
    <mergeCell ref="T10:Y10"/>
    <mergeCell ref="N1:P1"/>
    <mergeCell ref="Q1:Y1"/>
    <mergeCell ref="N2:P2"/>
    <mergeCell ref="Q2:Y2"/>
    <mergeCell ref="N3:P3"/>
    <mergeCell ref="Q3:Y3"/>
    <mergeCell ref="N4:P4"/>
    <mergeCell ref="Q4:Y4"/>
    <mergeCell ref="A6:Y6"/>
    <mergeCell ref="B9:L9"/>
    <mergeCell ref="M9:Y9"/>
    <mergeCell ref="A15:A19"/>
    <mergeCell ref="B15:P15"/>
    <mergeCell ref="Q15:U15"/>
    <mergeCell ref="W15:X15"/>
    <mergeCell ref="C16:R16"/>
    <mergeCell ref="B19:R19"/>
    <mergeCell ref="S19:X19"/>
    <mergeCell ref="S16:X16"/>
    <mergeCell ref="C17:R17"/>
    <mergeCell ref="S17:X17"/>
    <mergeCell ref="C18:R18"/>
    <mergeCell ref="S18:X18"/>
    <mergeCell ref="B11:R11"/>
    <mergeCell ref="S11:X11"/>
    <mergeCell ref="S12:X12"/>
    <mergeCell ref="S13:X13"/>
    <mergeCell ref="S14:X14"/>
    <mergeCell ref="A20:A23"/>
    <mergeCell ref="G20:Y20"/>
    <mergeCell ref="G21:Y21"/>
    <mergeCell ref="G22:Y22"/>
    <mergeCell ref="G23:H23"/>
    <mergeCell ref="I23:Y23"/>
    <mergeCell ref="B20:E23"/>
    <mergeCell ref="S31:X31"/>
    <mergeCell ref="A24:A27"/>
    <mergeCell ref="B24:P24"/>
    <mergeCell ref="Q24:U24"/>
    <mergeCell ref="W24:X24"/>
    <mergeCell ref="C25:R25"/>
    <mergeCell ref="S25:X25"/>
    <mergeCell ref="C26:R26"/>
    <mergeCell ref="S26:X26"/>
    <mergeCell ref="C27:R27"/>
    <mergeCell ref="S27:X27"/>
    <mergeCell ref="B45:Y45"/>
    <mergeCell ref="B32:R32"/>
    <mergeCell ref="S32:X32"/>
    <mergeCell ref="A33:A38"/>
    <mergeCell ref="B33:I38"/>
    <mergeCell ref="J33:Y38"/>
    <mergeCell ref="B39:Y39"/>
    <mergeCell ref="A28:A32"/>
    <mergeCell ref="B28:P28"/>
    <mergeCell ref="Q28:U28"/>
    <mergeCell ref="W28:X28"/>
    <mergeCell ref="C29:R29"/>
    <mergeCell ref="S29:X29"/>
    <mergeCell ref="C30:R30"/>
    <mergeCell ref="S30:X30"/>
    <mergeCell ref="C31:R31"/>
    <mergeCell ref="B40:Y40"/>
    <mergeCell ref="B41:Y41"/>
    <mergeCell ref="B42:Y42"/>
    <mergeCell ref="B43:Y43"/>
    <mergeCell ref="B44:Y44"/>
    <mergeCell ref="H55:Y55"/>
    <mergeCell ref="H56:Y56"/>
    <mergeCell ref="H57:Y57"/>
    <mergeCell ref="B46:Y46"/>
    <mergeCell ref="B47:Y47"/>
    <mergeCell ref="K50:M50"/>
    <mergeCell ref="N50:X50"/>
    <mergeCell ref="K52:M52"/>
    <mergeCell ref="N52:V52"/>
    <mergeCell ref="B50:D50"/>
  </mergeCells>
  <phoneticPr fontId="2"/>
  <dataValidations count="3">
    <dataValidation type="list" allowBlank="1" showInputMessage="1" showErrorMessage="1" sqref="M9:Y9">
      <formula1>$H$59:$H$62</formula1>
    </dataValidation>
    <dataValidation type="list" allowBlank="1" showInputMessage="1" showErrorMessage="1" sqref="T10:Y10">
      <formula1>$C$55:$C$76</formula1>
    </dataValidation>
    <dataValidation type="list" allowBlank="1" showInputMessage="1" showErrorMessage="1" sqref="M10:R10">
      <formula1>$C$55:$C$69</formula1>
    </dataValidation>
  </dataValidations>
  <pageMargins left="1.1417322834645669" right="0.74803149606299213" top="0.78740157480314965" bottom="0.39370078740157483" header="0.51181102362204722" footer="0.51181102362204722"/>
  <pageSetup paperSize="9" scale="8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9" r:id="rId4" name="Check Box 3">
              <controlPr defaultSize="0" autoFill="0" autoLine="0" autoPict="0">
                <anchor moveWithCells="1">
                  <from>
                    <xdr:col>5</xdr:col>
                    <xdr:colOff>38100</xdr:colOff>
                    <xdr:row>18</xdr:row>
                    <xdr:rowOff>228600</xdr:rowOff>
                  </from>
                  <to>
                    <xdr:col>6</xdr:col>
                    <xdr:colOff>133350</xdr:colOff>
                    <xdr:row>20</xdr:row>
                    <xdr:rowOff>0</xdr:rowOff>
                  </to>
                </anchor>
              </controlPr>
            </control>
          </mc:Choice>
        </mc:AlternateContent>
        <mc:AlternateContent xmlns:mc="http://schemas.openxmlformats.org/markup-compatibility/2006">
          <mc:Choice Requires="x14">
            <control shapeId="4100" r:id="rId5" name="Check Box 4">
              <controlPr defaultSize="0" autoFill="0" autoLine="0" autoPict="0">
                <anchor moveWithCells="1">
                  <from>
                    <xdr:col>5</xdr:col>
                    <xdr:colOff>38100</xdr:colOff>
                    <xdr:row>19</xdr:row>
                    <xdr:rowOff>323850</xdr:rowOff>
                  </from>
                  <to>
                    <xdr:col>6</xdr:col>
                    <xdr:colOff>133350</xdr:colOff>
                    <xdr:row>21</xdr:row>
                    <xdr:rowOff>0</xdr:rowOff>
                  </to>
                </anchor>
              </controlPr>
            </control>
          </mc:Choice>
        </mc:AlternateContent>
        <mc:AlternateContent xmlns:mc="http://schemas.openxmlformats.org/markup-compatibility/2006">
          <mc:Choice Requires="x14">
            <control shapeId="4101" r:id="rId6" name="Check Box 5">
              <controlPr defaultSize="0" autoFill="0" autoLine="0" autoPict="0">
                <anchor moveWithCells="1">
                  <from>
                    <xdr:col>5</xdr:col>
                    <xdr:colOff>28575</xdr:colOff>
                    <xdr:row>21</xdr:row>
                    <xdr:rowOff>38100</xdr:rowOff>
                  </from>
                  <to>
                    <xdr:col>6</xdr:col>
                    <xdr:colOff>123825</xdr:colOff>
                    <xdr:row>21</xdr:row>
                    <xdr:rowOff>400050</xdr:rowOff>
                  </to>
                </anchor>
              </controlPr>
            </control>
          </mc:Choice>
        </mc:AlternateContent>
        <mc:AlternateContent xmlns:mc="http://schemas.openxmlformats.org/markup-compatibility/2006">
          <mc:Choice Requires="x14">
            <control shapeId="4102" r:id="rId7" name="Check Box 6">
              <controlPr defaultSize="0" autoFill="0" autoLine="0" autoPict="0">
                <anchor moveWithCells="1">
                  <from>
                    <xdr:col>5</xdr:col>
                    <xdr:colOff>28575</xdr:colOff>
                    <xdr:row>21</xdr:row>
                    <xdr:rowOff>428625</xdr:rowOff>
                  </from>
                  <to>
                    <xdr:col>6</xdr:col>
                    <xdr:colOff>123825</xdr:colOff>
                    <xdr:row>22</xdr:row>
                    <xdr:rowOff>333375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K211"/>
  <sheetViews>
    <sheetView view="pageBreakPreview" zoomScale="90" zoomScaleNormal="100" zoomScaleSheetLayoutView="90" workbookViewId="0">
      <selection activeCell="A7" sqref="A7:J7"/>
    </sheetView>
  </sheetViews>
  <sheetFormatPr defaultColWidth="8.88671875" defaultRowHeight="14.25"/>
  <cols>
    <col min="1" max="10" width="1.77734375" style="71" customWidth="1"/>
    <col min="11" max="11" width="20.77734375" style="71" customWidth="1"/>
    <col min="12" max="12" width="3.88671875" style="71" customWidth="1"/>
    <col min="13" max="13" width="12.77734375" style="72" customWidth="1"/>
    <col min="14" max="14" width="2.33203125" style="72" customWidth="1"/>
    <col min="15" max="15" width="3.88671875" style="72" customWidth="1"/>
    <col min="16" max="16" width="12.77734375" style="72" customWidth="1"/>
    <col min="17" max="17" width="2.33203125" style="72" customWidth="1"/>
    <col min="18" max="18" width="3.88671875" style="72" customWidth="1"/>
    <col min="19" max="19" width="12.77734375" style="72" customWidth="1"/>
    <col min="20" max="20" width="2" style="71" customWidth="1"/>
    <col min="21" max="21" width="29.77734375" style="71" customWidth="1"/>
    <col min="22" max="22" width="3.88671875" style="71" customWidth="1"/>
    <col min="23" max="23" width="10" style="399" customWidth="1"/>
    <col min="24" max="24" width="15.77734375" style="71" customWidth="1"/>
    <col min="25" max="25" width="15.44140625" style="433" customWidth="1"/>
    <col min="26" max="26" width="8.5546875" style="71" customWidth="1"/>
    <col min="27" max="27" width="12.77734375" style="327" customWidth="1"/>
    <col min="28" max="28" width="7.21875" style="71" customWidth="1"/>
    <col min="29" max="29" width="8.88671875" style="71" customWidth="1"/>
    <col min="30" max="30" width="10.33203125" style="71" bestFit="1" customWidth="1"/>
    <col min="31" max="32" width="8.88671875" style="71"/>
    <col min="33" max="33" width="10.109375" style="71" customWidth="1"/>
    <col min="34" max="16384" width="8.88671875" style="71"/>
  </cols>
  <sheetData>
    <row r="1" spans="1:37">
      <c r="A1" s="70" t="s">
        <v>2718</v>
      </c>
    </row>
    <row r="2" spans="1:37">
      <c r="A2" s="70"/>
    </row>
    <row r="3" spans="1:37">
      <c r="A3" s="585" t="s">
        <v>2719</v>
      </c>
      <c r="B3" s="585"/>
      <c r="C3" s="585"/>
      <c r="D3" s="585"/>
      <c r="E3" s="585"/>
      <c r="F3" s="585"/>
      <c r="G3" s="585"/>
      <c r="H3" s="585"/>
      <c r="I3" s="585"/>
      <c r="J3" s="585"/>
      <c r="K3" s="585"/>
      <c r="L3" s="585"/>
      <c r="M3" s="585"/>
      <c r="N3" s="585"/>
      <c r="O3" s="585"/>
      <c r="P3" s="585"/>
      <c r="Q3" s="585"/>
      <c r="R3" s="585"/>
      <c r="S3" s="585"/>
      <c r="T3" s="585"/>
    </row>
    <row r="4" spans="1:37">
      <c r="A4" s="70"/>
      <c r="V4" s="431"/>
    </row>
    <row r="5" spans="1:37" ht="24.75" customHeight="1">
      <c r="A5" s="586" t="s">
        <v>2735</v>
      </c>
      <c r="B5" s="587"/>
      <c r="C5" s="587"/>
      <c r="D5" s="587"/>
      <c r="E5" s="587"/>
      <c r="F5" s="587"/>
      <c r="G5" s="587"/>
      <c r="H5" s="587"/>
      <c r="I5" s="587"/>
      <c r="J5" s="588"/>
      <c r="K5" s="589" t="str">
        <f>IF(('別紙様式３　実績報告書'!N50)&gt;0,('別紙様式３　実績報告書'!N50),"総括表に法人名が記入されていません")</f>
        <v>総括表に法人名が記入されていません</v>
      </c>
      <c r="L5" s="590"/>
      <c r="M5" s="590"/>
      <c r="N5" s="590"/>
      <c r="O5" s="590"/>
      <c r="P5" s="590"/>
      <c r="Q5" s="590"/>
      <c r="R5" s="590"/>
      <c r="S5" s="591"/>
      <c r="T5" s="73"/>
      <c r="W5" s="432">
        <f>VLOOKUP(A7,list!B2:C100,2,)</f>
        <v>135</v>
      </c>
      <c r="X5" s="433"/>
    </row>
    <row r="6" spans="1:37" ht="15" thickBot="1">
      <c r="A6" s="70"/>
      <c r="W6" s="432"/>
      <c r="X6" s="433"/>
    </row>
    <row r="7" spans="1:37" ht="15" customHeight="1" thickBot="1">
      <c r="A7" s="623" t="s">
        <v>147</v>
      </c>
      <c r="B7" s="624"/>
      <c r="C7" s="624"/>
      <c r="D7" s="624"/>
      <c r="E7" s="624"/>
      <c r="F7" s="624"/>
      <c r="G7" s="624"/>
      <c r="H7" s="624"/>
      <c r="I7" s="624"/>
      <c r="J7" s="625"/>
      <c r="K7" s="234" t="s">
        <v>2864</v>
      </c>
      <c r="W7" s="432"/>
      <c r="X7" s="433"/>
    </row>
    <row r="8" spans="1:37" ht="7.5" customHeight="1">
      <c r="A8" s="74"/>
      <c r="B8" s="74"/>
      <c r="C8" s="74"/>
      <c r="D8" s="74"/>
      <c r="E8" s="74"/>
      <c r="F8" s="74"/>
      <c r="W8" s="432"/>
      <c r="X8" s="433"/>
    </row>
    <row r="9" spans="1:37" ht="13.5" customHeight="1">
      <c r="A9" s="592" t="s">
        <v>3005</v>
      </c>
      <c r="B9" s="592"/>
      <c r="C9" s="592"/>
      <c r="D9" s="592"/>
      <c r="E9" s="592"/>
      <c r="F9" s="592"/>
      <c r="G9" s="592"/>
      <c r="H9" s="592"/>
      <c r="I9" s="592"/>
      <c r="J9" s="592"/>
      <c r="K9" s="592" t="s">
        <v>3006</v>
      </c>
      <c r="L9" s="610" t="s">
        <v>3007</v>
      </c>
      <c r="M9" s="611"/>
      <c r="N9" s="612"/>
      <c r="O9" s="616" t="s">
        <v>3031</v>
      </c>
      <c r="P9" s="617"/>
      <c r="Q9" s="618"/>
      <c r="R9" s="622" t="s">
        <v>3032</v>
      </c>
      <c r="S9" s="622"/>
      <c r="T9" s="622"/>
      <c r="W9" s="432"/>
      <c r="X9" s="433"/>
      <c r="AD9" s="431" t="s">
        <v>3065</v>
      </c>
      <c r="AE9" s="431" t="s">
        <v>3066</v>
      </c>
      <c r="AF9" s="407" t="s">
        <v>3047</v>
      </c>
      <c r="AG9" s="412" t="s">
        <v>3050</v>
      </c>
      <c r="AH9" s="407" t="s">
        <v>3048</v>
      </c>
      <c r="AI9" s="407" t="s">
        <v>3051</v>
      </c>
      <c r="AJ9" s="407" t="s">
        <v>3049</v>
      </c>
      <c r="AK9" s="407" t="s">
        <v>3052</v>
      </c>
    </row>
    <row r="10" spans="1:37" ht="9.75" customHeight="1">
      <c r="A10" s="592"/>
      <c r="B10" s="592"/>
      <c r="C10" s="592"/>
      <c r="D10" s="592"/>
      <c r="E10" s="592"/>
      <c r="F10" s="592"/>
      <c r="G10" s="592"/>
      <c r="H10" s="592"/>
      <c r="I10" s="592"/>
      <c r="J10" s="592"/>
      <c r="K10" s="592"/>
      <c r="L10" s="613"/>
      <c r="M10" s="614"/>
      <c r="N10" s="615"/>
      <c r="O10" s="619"/>
      <c r="P10" s="620"/>
      <c r="Q10" s="621"/>
      <c r="R10" s="622"/>
      <c r="S10" s="622"/>
      <c r="T10" s="622"/>
      <c r="W10" s="432"/>
      <c r="X10" s="433"/>
    </row>
    <row r="11" spans="1:37" ht="18.75" customHeight="1">
      <c r="A11" s="593" t="str">
        <f>AA11</f>
        <v/>
      </c>
      <c r="B11" s="594"/>
      <c r="C11" s="594"/>
      <c r="D11" s="594"/>
      <c r="E11" s="594"/>
      <c r="F11" s="594"/>
      <c r="G11" s="594"/>
      <c r="H11" s="594"/>
      <c r="I11" s="594"/>
      <c r="J11" s="595"/>
      <c r="K11" s="241" t="str">
        <f>AB11</f>
        <v/>
      </c>
      <c r="L11" s="593" t="str">
        <f>AC11</f>
        <v/>
      </c>
      <c r="M11" s="594"/>
      <c r="N11" s="595"/>
      <c r="O11" s="569">
        <f>AD11</f>
        <v>0</v>
      </c>
      <c r="P11" s="570"/>
      <c r="Q11" s="244" t="s">
        <v>2721</v>
      </c>
      <c r="R11" s="569">
        <f>AE11</f>
        <v>0</v>
      </c>
      <c r="S11" s="570"/>
      <c r="T11" s="75" t="s">
        <v>2722</v>
      </c>
      <c r="V11" s="71">
        <f>ROW()-10</f>
        <v>1</v>
      </c>
      <c r="W11" s="432">
        <f>W$5*1000+V11</f>
        <v>135001</v>
      </c>
      <c r="X11" s="433">
        <f>IFERROR(VLOOKUP(W11,総括表!CA$4:CB$203,2,),)</f>
        <v>0</v>
      </c>
      <c r="Y11" s="433" t="str">
        <f>IF(ISERR(SMALL(IF(FREQUENCY($X$11:$X$210,$X$11:$X$210),$X$11:$X$210),$V12)),"", SMALL(IF(FREQUENCY($X$11:$X$210,$X$11:$X$210),$X$11:$X$210),$V12))</f>
        <v/>
      </c>
      <c r="Z11" s="71">
        <f>IFERROR(VLOOKUP($Y11,総括表!$B$4:$P$203,2,),)</f>
        <v>0</v>
      </c>
      <c r="AA11" s="327" t="str">
        <f>IFERROR(VLOOKUP($Y11,総括表!$B$4:$P$203,3,),"")</f>
        <v/>
      </c>
      <c r="AB11" s="71" t="str">
        <f>IFERROR(VLOOKUP($Y11,総括表!$B$4:$P$203,4,),"")</f>
        <v/>
      </c>
      <c r="AC11" s="71" t="str">
        <f>IFERROR(VLOOKUP($Y11,総括表!$B$4:$P$203,5,),"")</f>
        <v/>
      </c>
      <c r="AD11" s="72">
        <f>IFERROR(VLOOKUP($Y11,総括表!B4:G203,6,),)</f>
        <v>0</v>
      </c>
      <c r="AE11" s="72">
        <f>IFERROR(VLOOKUP($Y11,総括表!B$4:R$203,17,),)</f>
        <v>0</v>
      </c>
      <c r="AF11" s="72">
        <f>IFERROR(VLOOKUP($AA11,総括表!$AN$4:$BG$203,15,),)</f>
        <v>0</v>
      </c>
      <c r="AG11" s="328">
        <f>IFERROR(VLOOKUP($AA11,総括表!$AN$4:$BG$203,16,),)</f>
        <v>0</v>
      </c>
      <c r="AH11" s="72">
        <f>IFERROR(VLOOKUP($AA11,総括表!$AN$4:$BG$203,17,),)</f>
        <v>0</v>
      </c>
      <c r="AI11" s="328">
        <f>IFERROR(VLOOKUP($AA11,総括表!$AN$4:$BG$203,18,),)</f>
        <v>0</v>
      </c>
      <c r="AJ11" s="72">
        <f>IFERROR(VLOOKUP($AA11,総括表!$AN$4:$BG$203,19,),)</f>
        <v>0</v>
      </c>
      <c r="AK11" s="328">
        <f>IFERROR(VLOOKUP($AA11,総括表!$AN$4:$BG$203,20,),)</f>
        <v>0</v>
      </c>
    </row>
    <row r="12" spans="1:37">
      <c r="A12" s="571" t="s">
        <v>2723</v>
      </c>
      <c r="B12" s="572"/>
      <c r="C12" s="572"/>
      <c r="D12" s="572"/>
      <c r="E12" s="572"/>
      <c r="F12" s="572"/>
      <c r="G12" s="572"/>
      <c r="H12" s="572"/>
      <c r="I12" s="572"/>
      <c r="J12" s="572"/>
      <c r="K12" s="573"/>
      <c r="L12" s="242" t="s">
        <v>2724</v>
      </c>
      <c r="M12" s="245">
        <f>AF11</f>
        <v>0</v>
      </c>
      <c r="N12" s="246" t="s">
        <v>2722</v>
      </c>
      <c r="O12" s="247" t="s">
        <v>2725</v>
      </c>
      <c r="P12" s="245">
        <f>AH11</f>
        <v>0</v>
      </c>
      <c r="Q12" s="246" t="s">
        <v>2722</v>
      </c>
      <c r="R12" s="247" t="s">
        <v>2726</v>
      </c>
      <c r="S12" s="245">
        <f>AJ11</f>
        <v>0</v>
      </c>
      <c r="T12" s="76" t="s">
        <v>2722</v>
      </c>
      <c r="V12" s="71">
        <f t="shared" ref="V12:V52" si="0">ROW()-10</f>
        <v>2</v>
      </c>
      <c r="W12" s="432">
        <f t="shared" ref="W12:W75" si="1">W$5*1000+V12</f>
        <v>135002</v>
      </c>
      <c r="X12" s="433">
        <f>IFERROR(VLOOKUP(W12,総括表!CA$4:CB$203,2,),)</f>
        <v>0</v>
      </c>
      <c r="Y12" s="433" t="str">
        <f t="shared" ref="Y12:Y74" si="2">IF(ISERR(SMALL(IF(FREQUENCY($X$11:$X$210,$X$11:$X$210),$X$11:$X$210),$V13)),"", SMALL(IF(FREQUENCY($X$11:$X$210,$X$11:$X$210),$X$11:$X$210),$V13))</f>
        <v/>
      </c>
      <c r="Z12" s="71">
        <f>IFERROR(VLOOKUP($Y12,総括表!$B$4:$P$203,2,),)</f>
        <v>0</v>
      </c>
      <c r="AA12" s="327" t="str">
        <f>IFERROR(VLOOKUP($Y12,総括表!$B$4:$P$203,3,),"")</f>
        <v/>
      </c>
      <c r="AB12" s="71" t="str">
        <f>IFERROR(VLOOKUP($Y12,総括表!$B$4:$P$203,4,),"")</f>
        <v/>
      </c>
      <c r="AC12" s="71" t="str">
        <f>IFERROR(VLOOKUP($Y12,総括表!$B$4:$P$203,5,),"")</f>
        <v/>
      </c>
      <c r="AD12" s="72">
        <f>IFERROR(VLOOKUP($Y12,総括表!B5:G204,6,),)</f>
        <v>0</v>
      </c>
      <c r="AE12" s="72">
        <f>IFERROR(VLOOKUP($Y12,総括表!B$4:R$203,17,),)</f>
        <v>0</v>
      </c>
      <c r="AF12" s="72">
        <f>IFERROR(VLOOKUP($AA12,総括表!$AN$4:$BG$203,15,),)</f>
        <v>0</v>
      </c>
      <c r="AG12" s="328">
        <f>IFERROR(VLOOKUP($AA12,総括表!$AN$4:$BG$203,16,),)</f>
        <v>0</v>
      </c>
      <c r="AH12" s="72">
        <f>IFERROR(VLOOKUP($AA12,総括表!$AN$4:$BG$203,17,),)</f>
        <v>0</v>
      </c>
      <c r="AI12" s="328">
        <f>IFERROR(VLOOKUP($AA12,総括表!$AN$4:$BG$203,18,),)</f>
        <v>0</v>
      </c>
      <c r="AJ12" s="72">
        <f>IFERROR(VLOOKUP($AA12,総括表!$AN$4:$BG$203,19,),)</f>
        <v>0</v>
      </c>
      <c r="AK12" s="328">
        <f>IFERROR(VLOOKUP($AA12,総括表!$AN$4:$BG$203,20,),)</f>
        <v>0</v>
      </c>
    </row>
    <row r="13" spans="1:37">
      <c r="A13" s="574"/>
      <c r="B13" s="575"/>
      <c r="C13" s="575"/>
      <c r="D13" s="575"/>
      <c r="E13" s="575"/>
      <c r="F13" s="575"/>
      <c r="G13" s="575"/>
      <c r="H13" s="575"/>
      <c r="I13" s="575"/>
      <c r="J13" s="575"/>
      <c r="K13" s="576"/>
      <c r="L13" s="243" t="s">
        <v>2727</v>
      </c>
      <c r="M13" s="299">
        <f>AG11</f>
        <v>0</v>
      </c>
      <c r="N13" s="300" t="s">
        <v>2728</v>
      </c>
      <c r="O13" s="301" t="s">
        <v>2729</v>
      </c>
      <c r="P13" s="299">
        <f>AI11</f>
        <v>0</v>
      </c>
      <c r="Q13" s="300" t="s">
        <v>2728</v>
      </c>
      <c r="R13" s="301" t="s">
        <v>2729</v>
      </c>
      <c r="S13" s="299">
        <f>AK11</f>
        <v>0</v>
      </c>
      <c r="T13" s="77" t="s">
        <v>2728</v>
      </c>
      <c r="U13" s="78" t="s">
        <v>2730</v>
      </c>
      <c r="V13" s="71">
        <f t="shared" si="0"/>
        <v>3</v>
      </c>
      <c r="W13" s="432">
        <f t="shared" si="1"/>
        <v>135003</v>
      </c>
      <c r="X13" s="433">
        <f>IFERROR(VLOOKUP(W13,総括表!CA$4:CB$203,2,),)</f>
        <v>0</v>
      </c>
      <c r="Y13" s="433" t="str">
        <f t="shared" si="2"/>
        <v/>
      </c>
      <c r="Z13" s="71">
        <f>IFERROR(VLOOKUP($Y13,総括表!$B$4:$P$203,2,),)</f>
        <v>0</v>
      </c>
      <c r="AA13" s="327" t="str">
        <f>IFERROR(VLOOKUP($Y13,総括表!$B$4:$P$203,3,),"")</f>
        <v/>
      </c>
      <c r="AB13" s="71" t="str">
        <f>IFERROR(VLOOKUP($Y13,総括表!$B$4:$P$203,4,),"")</f>
        <v/>
      </c>
      <c r="AC13" s="71" t="str">
        <f>IFERROR(VLOOKUP($Y13,総括表!$B$4:$P$203,5,),"")</f>
        <v/>
      </c>
      <c r="AD13" s="72">
        <f>IFERROR(VLOOKUP($Y13,総括表!B6:G205,6,),)</f>
        <v>0</v>
      </c>
      <c r="AE13" s="72">
        <f>IFERROR(VLOOKUP($Y13,総括表!B$4:R$203,17,),)</f>
        <v>0</v>
      </c>
      <c r="AF13" s="72">
        <f>IFERROR(VLOOKUP($AA13,総括表!$AN$4:$BG$203,15,),)</f>
        <v>0</v>
      </c>
      <c r="AG13" s="328">
        <f>IFERROR(VLOOKUP($AA13,総括表!$AN$4:$BG$203,16,),)</f>
        <v>0</v>
      </c>
      <c r="AH13" s="72">
        <f>IFERROR(VLOOKUP($AA13,総括表!$AN$4:$BG$203,17,),)</f>
        <v>0</v>
      </c>
      <c r="AI13" s="328">
        <f>IFERROR(VLOOKUP($AA13,総括表!$AN$4:$BG$203,18,),)</f>
        <v>0</v>
      </c>
      <c r="AJ13" s="72">
        <f>IFERROR(VLOOKUP($AA13,総括表!$AN$4:$BG$203,19,),)</f>
        <v>0</v>
      </c>
      <c r="AK13" s="328">
        <f>IFERROR(VLOOKUP($AA13,総括表!$AN$4:$BG$203,20,),)</f>
        <v>0</v>
      </c>
    </row>
    <row r="14" spans="1:37" ht="18.75" customHeight="1">
      <c r="A14" s="593" t="str">
        <f>AA12</f>
        <v/>
      </c>
      <c r="B14" s="594"/>
      <c r="C14" s="594"/>
      <c r="D14" s="594"/>
      <c r="E14" s="594"/>
      <c r="F14" s="594"/>
      <c r="G14" s="594"/>
      <c r="H14" s="594"/>
      <c r="I14" s="594"/>
      <c r="J14" s="595"/>
      <c r="K14" s="241" t="str">
        <f>AB12</f>
        <v/>
      </c>
      <c r="L14" s="593" t="str">
        <f>AC12</f>
        <v/>
      </c>
      <c r="M14" s="594"/>
      <c r="N14" s="595"/>
      <c r="O14" s="569">
        <f>AD12</f>
        <v>0</v>
      </c>
      <c r="P14" s="570"/>
      <c r="Q14" s="244" t="s">
        <v>2721</v>
      </c>
      <c r="R14" s="569">
        <f>AE12</f>
        <v>0</v>
      </c>
      <c r="S14" s="570"/>
      <c r="T14" s="75" t="s">
        <v>2722</v>
      </c>
      <c r="V14" s="71">
        <f t="shared" si="0"/>
        <v>4</v>
      </c>
      <c r="W14" s="432">
        <f t="shared" si="1"/>
        <v>135004</v>
      </c>
      <c r="X14" s="433">
        <f>IFERROR(VLOOKUP(W14,総括表!CA$4:CB$203,2,),)</f>
        <v>0</v>
      </c>
      <c r="Y14" s="433" t="str">
        <f t="shared" si="2"/>
        <v/>
      </c>
      <c r="Z14" s="71">
        <f>IFERROR(VLOOKUP($Y14,総括表!$B$4:$P$203,2,),)</f>
        <v>0</v>
      </c>
      <c r="AA14" s="327" t="str">
        <f>IFERROR(VLOOKUP($Y14,総括表!$B$4:$P$203,3,),"")</f>
        <v/>
      </c>
      <c r="AB14" s="71" t="str">
        <f>IFERROR(VLOOKUP($Y14,総括表!$B$4:$P$203,4,),"")</f>
        <v/>
      </c>
      <c r="AC14" s="71" t="str">
        <f>IFERROR(VLOOKUP($Y14,総括表!$B$4:$P$203,5,),"")</f>
        <v/>
      </c>
      <c r="AD14" s="72">
        <f>IFERROR(VLOOKUP($Y14,総括表!B7:G206,6,),)</f>
        <v>0</v>
      </c>
      <c r="AE14" s="72">
        <f>IFERROR(VLOOKUP($Y14,総括表!B$4:R$203,17,),)</f>
        <v>0</v>
      </c>
      <c r="AF14" s="72">
        <f>IFERROR(VLOOKUP($AA14,総括表!$AN$4:$BG$203,15,),)</f>
        <v>0</v>
      </c>
      <c r="AG14" s="328">
        <f>IFERROR(VLOOKUP($AA14,総括表!$AN$4:$BG$203,16,),)</f>
        <v>0</v>
      </c>
      <c r="AH14" s="72">
        <f>IFERROR(VLOOKUP($AA14,総括表!$AN$4:$BG$203,17,),)</f>
        <v>0</v>
      </c>
      <c r="AI14" s="328">
        <f>IFERROR(VLOOKUP($AA14,総括表!$AN$4:$BG$203,18,),)</f>
        <v>0</v>
      </c>
      <c r="AJ14" s="72">
        <f>IFERROR(VLOOKUP($AA14,総括表!$AN$4:$BG$203,19,),)</f>
        <v>0</v>
      </c>
      <c r="AK14" s="328">
        <f>IFERROR(VLOOKUP($AA14,総括表!$AN$4:$BG$203,20,),)</f>
        <v>0</v>
      </c>
    </row>
    <row r="15" spans="1:37" ht="13.5" customHeight="1">
      <c r="A15" s="571" t="s">
        <v>2723</v>
      </c>
      <c r="B15" s="572"/>
      <c r="C15" s="572"/>
      <c r="D15" s="572"/>
      <c r="E15" s="572"/>
      <c r="F15" s="572"/>
      <c r="G15" s="572"/>
      <c r="H15" s="572"/>
      <c r="I15" s="572"/>
      <c r="J15" s="572"/>
      <c r="K15" s="573"/>
      <c r="L15" s="242" t="s">
        <v>2724</v>
      </c>
      <c r="M15" s="245">
        <f>AF12</f>
        <v>0</v>
      </c>
      <c r="N15" s="246" t="s">
        <v>2722</v>
      </c>
      <c r="O15" s="247" t="s">
        <v>2725</v>
      </c>
      <c r="P15" s="245">
        <f>AH12</f>
        <v>0</v>
      </c>
      <c r="Q15" s="246" t="s">
        <v>2722</v>
      </c>
      <c r="R15" s="247" t="s">
        <v>2726</v>
      </c>
      <c r="S15" s="245">
        <f>AJ12</f>
        <v>0</v>
      </c>
      <c r="T15" s="76" t="s">
        <v>2722</v>
      </c>
      <c r="V15" s="71">
        <f t="shared" si="0"/>
        <v>5</v>
      </c>
      <c r="W15" s="432">
        <f t="shared" si="1"/>
        <v>135005</v>
      </c>
      <c r="X15" s="433">
        <f>IFERROR(VLOOKUP(W15,総括表!CA$4:CB$203,2,),)</f>
        <v>0</v>
      </c>
      <c r="Y15" s="433" t="str">
        <f t="shared" si="2"/>
        <v/>
      </c>
      <c r="Z15" s="71">
        <f>IFERROR(VLOOKUP($Y15,総括表!$B$4:$P$203,2,),)</f>
        <v>0</v>
      </c>
      <c r="AA15" s="327" t="str">
        <f>IFERROR(VLOOKUP($Y15,総括表!$B$4:$P$203,3,),"")</f>
        <v/>
      </c>
      <c r="AB15" s="71" t="str">
        <f>IFERROR(VLOOKUP($Y15,総括表!$B$4:$P$203,4,),"")</f>
        <v/>
      </c>
      <c r="AC15" s="71" t="str">
        <f>IFERROR(VLOOKUP($Y15,総括表!$B$4:$P$203,5,),"")</f>
        <v/>
      </c>
      <c r="AD15" s="72">
        <f>IFERROR(VLOOKUP($Y15,総括表!B8:G207,6,),)</f>
        <v>0</v>
      </c>
      <c r="AE15" s="72">
        <f>IFERROR(VLOOKUP($Y15,総括表!B8:R207,17,),)</f>
        <v>0</v>
      </c>
      <c r="AF15" s="72">
        <f>IFERROR(VLOOKUP($AA15,総括表!$AN$4:$BG$203,15,),)</f>
        <v>0</v>
      </c>
      <c r="AG15" s="328">
        <f>IFERROR(VLOOKUP($AA15,総括表!$AN$4:$BG$203,16,),)</f>
        <v>0</v>
      </c>
      <c r="AH15" s="72">
        <f>IFERROR(VLOOKUP($AA15,総括表!$AN$4:$BG$203,17,),)</f>
        <v>0</v>
      </c>
      <c r="AI15" s="328">
        <f>IFERROR(VLOOKUP($AA15,総括表!$AN$4:$BG$203,18,),)</f>
        <v>0</v>
      </c>
      <c r="AJ15" s="72">
        <f>IFERROR(VLOOKUP($AA15,総括表!$AN$4:$BG$203,19,),)</f>
        <v>0</v>
      </c>
      <c r="AK15" s="328">
        <f>IFERROR(VLOOKUP($AA15,総括表!$AN$4:$BG$203,20,),)</f>
        <v>0</v>
      </c>
    </row>
    <row r="16" spans="1:37">
      <c r="A16" s="574"/>
      <c r="B16" s="575"/>
      <c r="C16" s="575"/>
      <c r="D16" s="575"/>
      <c r="E16" s="575"/>
      <c r="F16" s="575"/>
      <c r="G16" s="575"/>
      <c r="H16" s="575"/>
      <c r="I16" s="575"/>
      <c r="J16" s="575"/>
      <c r="K16" s="576"/>
      <c r="L16" s="243" t="s">
        <v>2727</v>
      </c>
      <c r="M16" s="299">
        <f>AG12</f>
        <v>0</v>
      </c>
      <c r="N16" s="300" t="s">
        <v>2728</v>
      </c>
      <c r="O16" s="301" t="s">
        <v>2729</v>
      </c>
      <c r="P16" s="299">
        <f>AI12</f>
        <v>0</v>
      </c>
      <c r="Q16" s="300" t="s">
        <v>2728</v>
      </c>
      <c r="R16" s="301" t="s">
        <v>2729</v>
      </c>
      <c r="S16" s="299">
        <f>AK12</f>
        <v>0</v>
      </c>
      <c r="T16" s="77" t="s">
        <v>2728</v>
      </c>
      <c r="V16" s="71">
        <f t="shared" si="0"/>
        <v>6</v>
      </c>
      <c r="W16" s="432">
        <f t="shared" si="1"/>
        <v>135006</v>
      </c>
      <c r="X16" s="433">
        <f>IFERROR(VLOOKUP(W16,総括表!CA$4:CB$203,2,),)</f>
        <v>0</v>
      </c>
      <c r="Y16" s="433" t="str">
        <f t="shared" si="2"/>
        <v/>
      </c>
      <c r="Z16" s="71">
        <f>IFERROR(VLOOKUP($Y16,総括表!$B$4:$P$203,2,),)</f>
        <v>0</v>
      </c>
      <c r="AA16" s="327" t="str">
        <f>IFERROR(VLOOKUP($Y16,総括表!$B$4:$P$203,3,),"")</f>
        <v/>
      </c>
      <c r="AB16" s="71" t="str">
        <f>IFERROR(VLOOKUP($Y16,総括表!$B$4:$P$203,4,),"")</f>
        <v/>
      </c>
      <c r="AC16" s="71" t="str">
        <f>IFERROR(VLOOKUP($Y16,総括表!$B$4:$P$203,5,),"")</f>
        <v/>
      </c>
      <c r="AD16" s="72">
        <f>IFERROR(VLOOKUP($Y16,総括表!B9:G208,6,),)</f>
        <v>0</v>
      </c>
      <c r="AE16" s="72">
        <f>IFERROR(VLOOKUP($Y16,総括表!B9:R208,17,),)</f>
        <v>0</v>
      </c>
      <c r="AF16" s="72">
        <f>IFERROR(VLOOKUP($AA16,総括表!$AN$4:$BG$203,15,),)</f>
        <v>0</v>
      </c>
      <c r="AG16" s="328">
        <f>IFERROR(VLOOKUP($AA16,総括表!$AN$4:$BG$203,16,),)</f>
        <v>0</v>
      </c>
      <c r="AH16" s="72">
        <f>IFERROR(VLOOKUP($AA16,総括表!$AN$4:$BG$203,17,),)</f>
        <v>0</v>
      </c>
      <c r="AI16" s="328">
        <f>IFERROR(VLOOKUP($AA16,総括表!$AN$4:$BG$203,18,),)</f>
        <v>0</v>
      </c>
      <c r="AJ16" s="72">
        <f>IFERROR(VLOOKUP($AA16,総括表!$AN$4:$BG$203,19,),)</f>
        <v>0</v>
      </c>
      <c r="AK16" s="328">
        <f>IFERROR(VLOOKUP($AA16,総括表!$AN$4:$BG$203,20,),)</f>
        <v>0</v>
      </c>
    </row>
    <row r="17" spans="1:37" ht="18.75" customHeight="1">
      <c r="A17" s="593" t="str">
        <f>AA13</f>
        <v/>
      </c>
      <c r="B17" s="594"/>
      <c r="C17" s="594"/>
      <c r="D17" s="594"/>
      <c r="E17" s="594"/>
      <c r="F17" s="594"/>
      <c r="G17" s="594"/>
      <c r="H17" s="594"/>
      <c r="I17" s="594"/>
      <c r="J17" s="595"/>
      <c r="K17" s="241" t="str">
        <f>AB13</f>
        <v/>
      </c>
      <c r="L17" s="593" t="str">
        <f>AC13</f>
        <v/>
      </c>
      <c r="M17" s="594"/>
      <c r="N17" s="595"/>
      <c r="O17" s="569">
        <f>AD13</f>
        <v>0</v>
      </c>
      <c r="P17" s="570"/>
      <c r="Q17" s="244" t="s">
        <v>2721</v>
      </c>
      <c r="R17" s="569">
        <f>AE13</f>
        <v>0</v>
      </c>
      <c r="S17" s="570"/>
      <c r="T17" s="75" t="s">
        <v>2722</v>
      </c>
      <c r="V17" s="71">
        <f t="shared" si="0"/>
        <v>7</v>
      </c>
      <c r="W17" s="432">
        <f t="shared" si="1"/>
        <v>135007</v>
      </c>
      <c r="X17" s="433">
        <f>IFERROR(VLOOKUP(W17,総括表!CA$4:CB$203,2,),)</f>
        <v>0</v>
      </c>
      <c r="Y17" s="433" t="str">
        <f t="shared" si="2"/>
        <v/>
      </c>
      <c r="Z17" s="71">
        <f>IFERROR(VLOOKUP($Y17,総括表!$B$4:$P$203,2,),)</f>
        <v>0</v>
      </c>
      <c r="AA17" s="327" t="str">
        <f>IFERROR(VLOOKUP($Y17,総括表!$B$4:$P$203,3,),"")</f>
        <v/>
      </c>
      <c r="AB17" s="71" t="str">
        <f>IFERROR(VLOOKUP($Y17,総括表!$B$4:$P$203,4,),"")</f>
        <v/>
      </c>
      <c r="AC17" s="71" t="str">
        <f>IFERROR(VLOOKUP($Y17,総括表!$B$4:$P$203,5,),"")</f>
        <v/>
      </c>
      <c r="AD17" s="72">
        <f>IFERROR(VLOOKUP($Y17,総括表!B10:G209,6,),)</f>
        <v>0</v>
      </c>
      <c r="AE17" s="72">
        <f>IFERROR(VLOOKUP($Y17,総括表!B10:R209,17,),)</f>
        <v>0</v>
      </c>
      <c r="AF17" s="72">
        <f>IFERROR(VLOOKUP($AA17,総括表!$AN$4:$BG$203,15,),)</f>
        <v>0</v>
      </c>
      <c r="AG17" s="328">
        <f>IFERROR(VLOOKUP($AA17,総括表!$AN$4:$BG$203,16,),)</f>
        <v>0</v>
      </c>
      <c r="AH17" s="72">
        <f>IFERROR(VLOOKUP($AA17,総括表!$AN$4:$BG$203,17,),)</f>
        <v>0</v>
      </c>
      <c r="AI17" s="328">
        <f>IFERROR(VLOOKUP($AA17,総括表!$AN$4:$BG$203,18,),)</f>
        <v>0</v>
      </c>
      <c r="AJ17" s="72">
        <f>IFERROR(VLOOKUP($AA17,総括表!$AN$4:$BG$203,19,),)</f>
        <v>0</v>
      </c>
      <c r="AK17" s="328">
        <f>IFERROR(VLOOKUP($AA17,総括表!$AN$4:$BG$203,20,),)</f>
        <v>0</v>
      </c>
    </row>
    <row r="18" spans="1:37" ht="13.5" customHeight="1">
      <c r="A18" s="571" t="s">
        <v>2723</v>
      </c>
      <c r="B18" s="572"/>
      <c r="C18" s="572"/>
      <c r="D18" s="572"/>
      <c r="E18" s="572"/>
      <c r="F18" s="572"/>
      <c r="G18" s="572"/>
      <c r="H18" s="572"/>
      <c r="I18" s="572"/>
      <c r="J18" s="572"/>
      <c r="K18" s="573"/>
      <c r="L18" s="242" t="s">
        <v>2724</v>
      </c>
      <c r="M18" s="245">
        <f>AF13</f>
        <v>0</v>
      </c>
      <c r="N18" s="246" t="s">
        <v>2722</v>
      </c>
      <c r="O18" s="247" t="s">
        <v>2725</v>
      </c>
      <c r="P18" s="245">
        <f>AH13</f>
        <v>0</v>
      </c>
      <c r="Q18" s="246" t="s">
        <v>2722</v>
      </c>
      <c r="R18" s="247" t="s">
        <v>2726</v>
      </c>
      <c r="S18" s="245">
        <f>AJ13</f>
        <v>0</v>
      </c>
      <c r="T18" s="76" t="s">
        <v>2722</v>
      </c>
      <c r="V18" s="71">
        <f t="shared" si="0"/>
        <v>8</v>
      </c>
      <c r="W18" s="432">
        <f t="shared" si="1"/>
        <v>135008</v>
      </c>
      <c r="X18" s="433">
        <f>IFERROR(VLOOKUP(W18,総括表!CA$4:CB$203,2,),)</f>
        <v>0</v>
      </c>
      <c r="Y18" s="433" t="str">
        <f t="shared" si="2"/>
        <v/>
      </c>
      <c r="Z18" s="71">
        <f>IFERROR(VLOOKUP($Y18,総括表!$B$4:$P$203,2,),)</f>
        <v>0</v>
      </c>
      <c r="AA18" s="327" t="str">
        <f>IFERROR(VLOOKUP($Y18,総括表!$B$4:$P$203,3,),"")</f>
        <v/>
      </c>
      <c r="AB18" s="71" t="str">
        <f>IFERROR(VLOOKUP($Y18,総括表!$B$4:$P$203,4,),"")</f>
        <v/>
      </c>
      <c r="AC18" s="71" t="str">
        <f>IFERROR(VLOOKUP($Y18,総括表!$B$4:$P$203,5,),"")</f>
        <v/>
      </c>
      <c r="AD18" s="72">
        <f>IFERROR(VLOOKUP($Y18,総括表!B11:G210,6,),)</f>
        <v>0</v>
      </c>
      <c r="AE18" s="72">
        <f>IFERROR(VLOOKUP($Y18,総括表!B11:R210,17,),)</f>
        <v>0</v>
      </c>
      <c r="AF18" s="72">
        <f>IFERROR(VLOOKUP($AA18,総括表!$AN$4:$BG$203,15,),)</f>
        <v>0</v>
      </c>
      <c r="AG18" s="328">
        <f>IFERROR(VLOOKUP($AA18,総括表!$AN$4:$BG$203,16,),)</f>
        <v>0</v>
      </c>
      <c r="AH18" s="72">
        <f>IFERROR(VLOOKUP($AA18,総括表!$AN$4:$BG$203,17,),)</f>
        <v>0</v>
      </c>
      <c r="AI18" s="328">
        <f>IFERROR(VLOOKUP($AA18,総括表!$AN$4:$BG$203,18,),)</f>
        <v>0</v>
      </c>
      <c r="AJ18" s="72">
        <f>IFERROR(VLOOKUP($AA18,総括表!$AN$4:$BG$203,19,),)</f>
        <v>0</v>
      </c>
      <c r="AK18" s="328">
        <f>IFERROR(VLOOKUP($AA18,総括表!$AN$4:$BG$203,20,),)</f>
        <v>0</v>
      </c>
    </row>
    <row r="19" spans="1:37">
      <c r="A19" s="574"/>
      <c r="B19" s="575"/>
      <c r="C19" s="575"/>
      <c r="D19" s="575"/>
      <c r="E19" s="575"/>
      <c r="F19" s="575"/>
      <c r="G19" s="575"/>
      <c r="H19" s="575"/>
      <c r="I19" s="575"/>
      <c r="J19" s="575"/>
      <c r="K19" s="576"/>
      <c r="L19" s="243" t="s">
        <v>2727</v>
      </c>
      <c r="M19" s="299">
        <f>AG13</f>
        <v>0</v>
      </c>
      <c r="N19" s="300" t="s">
        <v>2728</v>
      </c>
      <c r="O19" s="301" t="s">
        <v>2727</v>
      </c>
      <c r="P19" s="299">
        <f>AI13</f>
        <v>0</v>
      </c>
      <c r="Q19" s="300" t="s">
        <v>2728</v>
      </c>
      <c r="R19" s="301" t="s">
        <v>2727</v>
      </c>
      <c r="S19" s="299">
        <f>AK13</f>
        <v>0</v>
      </c>
      <c r="T19" s="77" t="s">
        <v>2728</v>
      </c>
      <c r="V19" s="71">
        <f t="shared" si="0"/>
        <v>9</v>
      </c>
      <c r="W19" s="432">
        <f t="shared" si="1"/>
        <v>135009</v>
      </c>
      <c r="X19" s="433">
        <f>IFERROR(VLOOKUP(W19,総括表!CA$4:CB$203,2,),)</f>
        <v>0</v>
      </c>
      <c r="Y19" s="433" t="str">
        <f t="shared" si="2"/>
        <v/>
      </c>
      <c r="Z19" s="71">
        <f>IFERROR(VLOOKUP($Y19,総括表!$B$4:$P$203,2,),)</f>
        <v>0</v>
      </c>
      <c r="AA19" s="327" t="str">
        <f>IFERROR(VLOOKUP($Y19,総括表!$B$4:$P$203,3,),"")</f>
        <v/>
      </c>
      <c r="AB19" s="71" t="str">
        <f>IFERROR(VLOOKUP($Y19,総括表!$B$4:$P$203,4,),"")</f>
        <v/>
      </c>
      <c r="AC19" s="71" t="str">
        <f>IFERROR(VLOOKUP($Y19,総括表!$B$4:$P$203,5,),"")</f>
        <v/>
      </c>
      <c r="AD19" s="72">
        <f>IFERROR(VLOOKUP($Y19,総括表!B12:G211,6,),)</f>
        <v>0</v>
      </c>
      <c r="AE19" s="72">
        <f>IFERROR(VLOOKUP($Y19,総括表!B12:R211,17,),)</f>
        <v>0</v>
      </c>
      <c r="AF19" s="72">
        <f>IFERROR(VLOOKUP($AA19,総括表!$AN$4:$BG$203,15,),)</f>
        <v>0</v>
      </c>
      <c r="AG19" s="328">
        <f>IFERROR(VLOOKUP($AA19,総括表!$AN$4:$BG$203,16,),)</f>
        <v>0</v>
      </c>
      <c r="AH19" s="72">
        <f>IFERROR(VLOOKUP($AA19,総括表!$AN$4:$BG$203,17,),)</f>
        <v>0</v>
      </c>
      <c r="AI19" s="328">
        <f>IFERROR(VLOOKUP($AA19,総括表!$AN$4:$BG$203,18,),)</f>
        <v>0</v>
      </c>
      <c r="AJ19" s="72">
        <f>IFERROR(VLOOKUP($AA19,総括表!$AN$4:$BG$203,19,),)</f>
        <v>0</v>
      </c>
      <c r="AK19" s="328">
        <f>IFERROR(VLOOKUP($AA19,総括表!$AN$4:$BG$203,20,),)</f>
        <v>0</v>
      </c>
    </row>
    <row r="20" spans="1:37" ht="18.75" customHeight="1">
      <c r="A20" s="593" t="str">
        <f>AA14</f>
        <v/>
      </c>
      <c r="B20" s="594"/>
      <c r="C20" s="594"/>
      <c r="D20" s="594"/>
      <c r="E20" s="594"/>
      <c r="F20" s="594"/>
      <c r="G20" s="594"/>
      <c r="H20" s="594"/>
      <c r="I20" s="594"/>
      <c r="J20" s="595"/>
      <c r="K20" s="241" t="str">
        <f>AB14</f>
        <v/>
      </c>
      <c r="L20" s="593" t="str">
        <f>AC14</f>
        <v/>
      </c>
      <c r="M20" s="594"/>
      <c r="N20" s="595"/>
      <c r="O20" s="569">
        <f>AD14</f>
        <v>0</v>
      </c>
      <c r="P20" s="570"/>
      <c r="Q20" s="244" t="s">
        <v>2721</v>
      </c>
      <c r="R20" s="569">
        <f>AE14</f>
        <v>0</v>
      </c>
      <c r="S20" s="570"/>
      <c r="T20" s="75" t="s">
        <v>2722</v>
      </c>
      <c r="V20" s="71">
        <f t="shared" si="0"/>
        <v>10</v>
      </c>
      <c r="W20" s="432">
        <f t="shared" si="1"/>
        <v>135010</v>
      </c>
      <c r="X20" s="433">
        <f>IFERROR(VLOOKUP(W20,総括表!CA$4:CB$203,2,),)</f>
        <v>0</v>
      </c>
      <c r="Y20" s="433" t="str">
        <f t="shared" si="2"/>
        <v/>
      </c>
      <c r="Z20" s="71">
        <f>IFERROR(VLOOKUP($Y20,総括表!$B$4:$P$203,2,),)</f>
        <v>0</v>
      </c>
      <c r="AA20" s="327" t="str">
        <f>IFERROR(VLOOKUP($Y20,総括表!$B$4:$P$203,3,),"")</f>
        <v/>
      </c>
      <c r="AB20" s="71" t="str">
        <f>IFERROR(VLOOKUP($Y20,総括表!$B$4:$P$203,4,),"")</f>
        <v/>
      </c>
      <c r="AC20" s="71" t="str">
        <f>IFERROR(VLOOKUP($Y20,総括表!$B$4:$P$203,5,),"")</f>
        <v/>
      </c>
      <c r="AD20" s="72">
        <f>IFERROR(VLOOKUP($Y20,総括表!B13:G212,6,),)</f>
        <v>0</v>
      </c>
      <c r="AE20" s="72">
        <f>IFERROR(VLOOKUP($Y20,総括表!B13:R212,17,),)</f>
        <v>0</v>
      </c>
      <c r="AF20" s="72">
        <f>IFERROR(VLOOKUP($AA20,総括表!$AN$4:$BG$203,15,),)</f>
        <v>0</v>
      </c>
      <c r="AG20" s="328">
        <f>IFERROR(VLOOKUP($AA20,総括表!$AN$4:$BG$203,16,),)</f>
        <v>0</v>
      </c>
      <c r="AH20" s="72">
        <f>IFERROR(VLOOKUP($AA20,総括表!$AN$4:$BG$203,17,),)</f>
        <v>0</v>
      </c>
      <c r="AI20" s="328">
        <f>IFERROR(VLOOKUP($AA20,総括表!$AN$4:$BG$203,18,),)</f>
        <v>0</v>
      </c>
      <c r="AJ20" s="72">
        <f>IFERROR(VLOOKUP($AA20,総括表!$AN$4:$BG$203,19,),)</f>
        <v>0</v>
      </c>
      <c r="AK20" s="328">
        <f>IFERROR(VLOOKUP($AA20,総括表!$AN$4:$BG$203,20,),)</f>
        <v>0</v>
      </c>
    </row>
    <row r="21" spans="1:37" ht="13.5" customHeight="1">
      <c r="A21" s="571" t="s">
        <v>2723</v>
      </c>
      <c r="B21" s="572"/>
      <c r="C21" s="572"/>
      <c r="D21" s="572"/>
      <c r="E21" s="572"/>
      <c r="F21" s="572"/>
      <c r="G21" s="572"/>
      <c r="H21" s="572"/>
      <c r="I21" s="572"/>
      <c r="J21" s="572"/>
      <c r="K21" s="573"/>
      <c r="L21" s="242" t="s">
        <v>2724</v>
      </c>
      <c r="M21" s="245">
        <f>AF14</f>
        <v>0</v>
      </c>
      <c r="N21" s="246" t="s">
        <v>2722</v>
      </c>
      <c r="O21" s="247" t="s">
        <v>2725</v>
      </c>
      <c r="P21" s="245">
        <f>AH14</f>
        <v>0</v>
      </c>
      <c r="Q21" s="246" t="s">
        <v>2722</v>
      </c>
      <c r="R21" s="247" t="s">
        <v>2726</v>
      </c>
      <c r="S21" s="245">
        <f>AJ14</f>
        <v>0</v>
      </c>
      <c r="T21" s="76" t="s">
        <v>2722</v>
      </c>
      <c r="V21" s="71">
        <f t="shared" si="0"/>
        <v>11</v>
      </c>
      <c r="W21" s="432">
        <f t="shared" si="1"/>
        <v>135011</v>
      </c>
      <c r="X21" s="433">
        <f>IFERROR(VLOOKUP(W21,総括表!CA$4:CB$203,2,),)</f>
        <v>0</v>
      </c>
      <c r="Y21" s="433" t="str">
        <f t="shared" si="2"/>
        <v/>
      </c>
      <c r="Z21" s="71">
        <f>IFERROR(VLOOKUP($Y21,総括表!$B$4:$P$203,2,),)</f>
        <v>0</v>
      </c>
      <c r="AA21" s="327" t="str">
        <f>IFERROR(VLOOKUP($Y21,総括表!$B$4:$P$203,3,),"")</f>
        <v/>
      </c>
      <c r="AB21" s="71" t="str">
        <f>IFERROR(VLOOKUP($Y21,総括表!$B$4:$P$203,4,),"")</f>
        <v/>
      </c>
      <c r="AC21" s="71" t="str">
        <f>IFERROR(VLOOKUP($Y21,総括表!$B$4:$P$203,5,),"")</f>
        <v/>
      </c>
      <c r="AD21" s="72">
        <f>IFERROR(VLOOKUP($Y21,総括表!B14:G213,6,),)</f>
        <v>0</v>
      </c>
      <c r="AE21" s="72">
        <f>IFERROR(VLOOKUP($Y21,総括表!B14:R213,17,),)</f>
        <v>0</v>
      </c>
      <c r="AF21" s="72">
        <f>IFERROR(VLOOKUP($AA21,総括表!$AN$4:$BG$203,15,),)</f>
        <v>0</v>
      </c>
      <c r="AG21" s="328">
        <f>IFERROR(VLOOKUP($AA21,総括表!$AN$4:$BG$203,16,),)</f>
        <v>0</v>
      </c>
      <c r="AH21" s="72">
        <f>IFERROR(VLOOKUP($AA21,総括表!$AN$4:$BG$203,17,),)</f>
        <v>0</v>
      </c>
      <c r="AI21" s="328">
        <f>IFERROR(VLOOKUP($AA21,総括表!$AN$4:$BG$203,18,),)</f>
        <v>0</v>
      </c>
      <c r="AJ21" s="72">
        <f>IFERROR(VLOOKUP($AA21,総括表!$AN$4:$BG$203,19,),)</f>
        <v>0</v>
      </c>
      <c r="AK21" s="328">
        <f>IFERROR(VLOOKUP($AA21,総括表!$AN$4:$BG$203,20,),)</f>
        <v>0</v>
      </c>
    </row>
    <row r="22" spans="1:37">
      <c r="A22" s="574"/>
      <c r="B22" s="575"/>
      <c r="C22" s="575"/>
      <c r="D22" s="575"/>
      <c r="E22" s="575"/>
      <c r="F22" s="575"/>
      <c r="G22" s="575"/>
      <c r="H22" s="575"/>
      <c r="I22" s="575"/>
      <c r="J22" s="575"/>
      <c r="K22" s="576"/>
      <c r="L22" s="243" t="s">
        <v>2727</v>
      </c>
      <c r="M22" s="299">
        <f>AG14</f>
        <v>0</v>
      </c>
      <c r="N22" s="300" t="s">
        <v>2728</v>
      </c>
      <c r="O22" s="301" t="s">
        <v>2727</v>
      </c>
      <c r="P22" s="299">
        <f>AI14</f>
        <v>0</v>
      </c>
      <c r="Q22" s="300" t="s">
        <v>2728</v>
      </c>
      <c r="R22" s="301" t="s">
        <v>2727</v>
      </c>
      <c r="S22" s="299">
        <f>AK14</f>
        <v>0</v>
      </c>
      <c r="T22" s="77" t="s">
        <v>2728</v>
      </c>
      <c r="V22" s="71">
        <f t="shared" si="0"/>
        <v>12</v>
      </c>
      <c r="W22" s="432">
        <f t="shared" si="1"/>
        <v>135012</v>
      </c>
      <c r="X22" s="433">
        <f>IFERROR(VLOOKUP(W22,総括表!CA$4:CB$203,2,),)</f>
        <v>0</v>
      </c>
      <c r="Y22" s="433" t="str">
        <f t="shared" si="2"/>
        <v/>
      </c>
      <c r="Z22" s="71">
        <f>IFERROR(VLOOKUP($Y22,総括表!$B$4:$P$203,2,),)</f>
        <v>0</v>
      </c>
      <c r="AA22" s="327" t="str">
        <f>IFERROR(VLOOKUP($Y22,総括表!$B$4:$P$203,3,),"")</f>
        <v/>
      </c>
      <c r="AB22" s="71" t="str">
        <f>IFERROR(VLOOKUP($Y22,総括表!$B$4:$P$203,4,),"")</f>
        <v/>
      </c>
      <c r="AC22" s="71" t="str">
        <f>IFERROR(VLOOKUP($Y22,総括表!$B$4:$P$203,5,),"")</f>
        <v/>
      </c>
      <c r="AD22" s="72">
        <f>IFERROR(VLOOKUP($Y22,総括表!B15:G214,6,),)</f>
        <v>0</v>
      </c>
      <c r="AE22" s="72">
        <f>IFERROR(VLOOKUP($Y22,総括表!B15:R214,17,),)</f>
        <v>0</v>
      </c>
      <c r="AF22" s="72">
        <f>IFERROR(VLOOKUP($AA22,総括表!$AN$4:$BG$203,15,),)</f>
        <v>0</v>
      </c>
      <c r="AG22" s="328">
        <f>IFERROR(VLOOKUP($AA22,総括表!$AN$4:$BG$203,16,),)</f>
        <v>0</v>
      </c>
      <c r="AH22" s="72">
        <f>IFERROR(VLOOKUP($AA22,総括表!$AN$4:$BG$203,17,),)</f>
        <v>0</v>
      </c>
      <c r="AI22" s="328">
        <f>IFERROR(VLOOKUP($AA22,総括表!$AN$4:$BG$203,18,),)</f>
        <v>0</v>
      </c>
      <c r="AJ22" s="72">
        <f>IFERROR(VLOOKUP($AA22,総括表!$AN$4:$BG$203,19,),)</f>
        <v>0</v>
      </c>
      <c r="AK22" s="328">
        <f>IFERROR(VLOOKUP($AA22,総括表!$AN$4:$BG$203,20,),)</f>
        <v>0</v>
      </c>
    </row>
    <row r="23" spans="1:37" ht="18.75" customHeight="1">
      <c r="A23" s="593" t="str">
        <f>AA15</f>
        <v/>
      </c>
      <c r="B23" s="594"/>
      <c r="C23" s="594"/>
      <c r="D23" s="594"/>
      <c r="E23" s="594"/>
      <c r="F23" s="594"/>
      <c r="G23" s="594"/>
      <c r="H23" s="594"/>
      <c r="I23" s="594"/>
      <c r="J23" s="595"/>
      <c r="K23" s="241" t="str">
        <f>AB15</f>
        <v/>
      </c>
      <c r="L23" s="593" t="str">
        <f>AC15</f>
        <v/>
      </c>
      <c r="M23" s="594"/>
      <c r="N23" s="595"/>
      <c r="O23" s="569">
        <f>AD15</f>
        <v>0</v>
      </c>
      <c r="P23" s="570"/>
      <c r="Q23" s="244" t="s">
        <v>2721</v>
      </c>
      <c r="R23" s="569">
        <f>AE15</f>
        <v>0</v>
      </c>
      <c r="S23" s="570"/>
      <c r="T23" s="75" t="s">
        <v>2722</v>
      </c>
      <c r="V23" s="71">
        <f t="shared" si="0"/>
        <v>13</v>
      </c>
      <c r="W23" s="432">
        <f t="shared" si="1"/>
        <v>135013</v>
      </c>
      <c r="X23" s="433">
        <f>IFERROR(VLOOKUP(W23,総括表!CA$4:CB$203,2,),)</f>
        <v>0</v>
      </c>
      <c r="Y23" s="433" t="str">
        <f t="shared" si="2"/>
        <v/>
      </c>
      <c r="Z23" s="71">
        <f>IFERROR(VLOOKUP($Y23,総括表!$B$4:$P$203,2,),)</f>
        <v>0</v>
      </c>
      <c r="AA23" s="327" t="str">
        <f>IFERROR(VLOOKUP($Y23,総括表!$B$4:$P$203,3,),"")</f>
        <v/>
      </c>
      <c r="AB23" s="71" t="str">
        <f>IFERROR(VLOOKUP($Y23,総括表!$B$4:$P$203,4,),"")</f>
        <v/>
      </c>
      <c r="AC23" s="71" t="str">
        <f>IFERROR(VLOOKUP($Y23,総括表!$B$4:$P$203,5,),"")</f>
        <v/>
      </c>
      <c r="AD23" s="72">
        <f>IFERROR(VLOOKUP($Y23,総括表!B16:G215,6,),)</f>
        <v>0</v>
      </c>
      <c r="AE23" s="72">
        <f>IFERROR(VLOOKUP($Y23,総括表!B16:R215,17,),)</f>
        <v>0</v>
      </c>
      <c r="AF23" s="72">
        <f>IFERROR(VLOOKUP($AA23,総括表!$AN$4:$BG$203,15,),)</f>
        <v>0</v>
      </c>
      <c r="AG23" s="328">
        <f>IFERROR(VLOOKUP($AA23,総括表!$AN$4:$BG$203,16,),)</f>
        <v>0</v>
      </c>
      <c r="AH23" s="72">
        <f>IFERROR(VLOOKUP($AA23,総括表!$AN$4:$BG$203,17,),)</f>
        <v>0</v>
      </c>
      <c r="AI23" s="328">
        <f>IFERROR(VLOOKUP($AA23,総括表!$AN$4:$BG$203,18,),)</f>
        <v>0</v>
      </c>
      <c r="AJ23" s="72">
        <f>IFERROR(VLOOKUP($AA23,総括表!$AN$4:$BG$203,19,),)</f>
        <v>0</v>
      </c>
      <c r="AK23" s="328">
        <f>IFERROR(VLOOKUP($AA23,総括表!$AN$4:$BG$203,20,),)</f>
        <v>0</v>
      </c>
    </row>
    <row r="24" spans="1:37" ht="13.5" customHeight="1">
      <c r="A24" s="571" t="s">
        <v>2723</v>
      </c>
      <c r="B24" s="572"/>
      <c r="C24" s="572"/>
      <c r="D24" s="572"/>
      <c r="E24" s="572"/>
      <c r="F24" s="572"/>
      <c r="G24" s="572"/>
      <c r="H24" s="572"/>
      <c r="I24" s="572"/>
      <c r="J24" s="572"/>
      <c r="K24" s="573"/>
      <c r="L24" s="242" t="s">
        <v>2724</v>
      </c>
      <c r="M24" s="245">
        <f>AF15</f>
        <v>0</v>
      </c>
      <c r="N24" s="246" t="s">
        <v>2722</v>
      </c>
      <c r="O24" s="247" t="s">
        <v>2725</v>
      </c>
      <c r="P24" s="245">
        <f>AH15</f>
        <v>0</v>
      </c>
      <c r="Q24" s="246" t="s">
        <v>2722</v>
      </c>
      <c r="R24" s="247" t="s">
        <v>2726</v>
      </c>
      <c r="S24" s="245">
        <f>AJ15</f>
        <v>0</v>
      </c>
      <c r="T24" s="76" t="s">
        <v>2722</v>
      </c>
      <c r="V24" s="71">
        <f t="shared" si="0"/>
        <v>14</v>
      </c>
      <c r="W24" s="432">
        <f t="shared" si="1"/>
        <v>135014</v>
      </c>
      <c r="X24" s="433">
        <f>IFERROR(VLOOKUP(W24,総括表!CA$4:CB$203,2,),)</f>
        <v>0</v>
      </c>
      <c r="Y24" s="433" t="str">
        <f t="shared" si="2"/>
        <v/>
      </c>
      <c r="Z24" s="71">
        <f>IFERROR(VLOOKUP($Y24,総括表!$B$4:$P$203,2,),)</f>
        <v>0</v>
      </c>
      <c r="AA24" s="327" t="str">
        <f>IFERROR(VLOOKUP($Y24,総括表!$B$4:$P$203,3,),"")</f>
        <v/>
      </c>
      <c r="AB24" s="71" t="str">
        <f>IFERROR(VLOOKUP($Y24,総括表!$B$4:$P$203,4,),"")</f>
        <v/>
      </c>
      <c r="AC24" s="71" t="str">
        <f>IFERROR(VLOOKUP($Y24,総括表!$B$4:$P$203,5,),"")</f>
        <v/>
      </c>
      <c r="AD24" s="72">
        <f>IFERROR(VLOOKUP($Y24,総括表!B17:G216,6,),)</f>
        <v>0</v>
      </c>
      <c r="AE24" s="72">
        <f>IFERROR(VLOOKUP($Y24,総括表!B17:R216,17,),)</f>
        <v>0</v>
      </c>
      <c r="AF24" s="72">
        <f>IFERROR(VLOOKUP($AA24,総括表!$AN$4:$BG$203,15,),)</f>
        <v>0</v>
      </c>
      <c r="AG24" s="328">
        <f>IFERROR(VLOOKUP($AA24,総括表!$AN$4:$BG$203,16,),)</f>
        <v>0</v>
      </c>
      <c r="AH24" s="72">
        <f>IFERROR(VLOOKUP($AA24,総括表!$AN$4:$BG$203,17,),)</f>
        <v>0</v>
      </c>
      <c r="AI24" s="328">
        <f>IFERROR(VLOOKUP($AA24,総括表!$AN$4:$BG$203,18,),)</f>
        <v>0</v>
      </c>
      <c r="AJ24" s="72">
        <f>IFERROR(VLOOKUP($AA24,総括表!$AN$4:$BG$203,19,),)</f>
        <v>0</v>
      </c>
      <c r="AK24" s="328">
        <f>IFERROR(VLOOKUP($AA24,総括表!$AN$4:$BG$203,20,),)</f>
        <v>0</v>
      </c>
    </row>
    <row r="25" spans="1:37">
      <c r="A25" s="574"/>
      <c r="B25" s="575"/>
      <c r="C25" s="575"/>
      <c r="D25" s="575"/>
      <c r="E25" s="575"/>
      <c r="F25" s="575"/>
      <c r="G25" s="575"/>
      <c r="H25" s="575"/>
      <c r="I25" s="575"/>
      <c r="J25" s="575"/>
      <c r="K25" s="576"/>
      <c r="L25" s="243" t="s">
        <v>2727</v>
      </c>
      <c r="M25" s="299">
        <f>AG15</f>
        <v>0</v>
      </c>
      <c r="N25" s="300" t="s">
        <v>2728</v>
      </c>
      <c r="O25" s="301" t="s">
        <v>2727</v>
      </c>
      <c r="P25" s="299">
        <f>AI15</f>
        <v>0</v>
      </c>
      <c r="Q25" s="300" t="s">
        <v>2728</v>
      </c>
      <c r="R25" s="301" t="s">
        <v>2727</v>
      </c>
      <c r="S25" s="299">
        <f>AK15</f>
        <v>0</v>
      </c>
      <c r="T25" s="77" t="s">
        <v>2728</v>
      </c>
      <c r="V25" s="71">
        <f t="shared" si="0"/>
        <v>15</v>
      </c>
      <c r="W25" s="432">
        <f t="shared" si="1"/>
        <v>135015</v>
      </c>
      <c r="X25" s="433">
        <f>IFERROR(VLOOKUP(W25,総括表!CA$4:CB$203,2,),)</f>
        <v>0</v>
      </c>
      <c r="Y25" s="433" t="str">
        <f t="shared" si="2"/>
        <v/>
      </c>
      <c r="Z25" s="71">
        <f>IFERROR(VLOOKUP($Y25,総括表!$B$4:$P$203,2,),)</f>
        <v>0</v>
      </c>
      <c r="AA25" s="327" t="str">
        <f>IFERROR(VLOOKUP($Y25,総括表!$B$4:$P$203,3,),"")</f>
        <v/>
      </c>
      <c r="AB25" s="71" t="str">
        <f>IFERROR(VLOOKUP($Y25,総括表!$B$4:$P$203,4,),"")</f>
        <v/>
      </c>
      <c r="AC25" s="71" t="str">
        <f>IFERROR(VLOOKUP($Y25,総括表!$B$4:$P$203,5,),"")</f>
        <v/>
      </c>
      <c r="AD25" s="72">
        <f>IFERROR(VLOOKUP($Y25,総括表!B18:G217,6,),)</f>
        <v>0</v>
      </c>
      <c r="AE25" s="72">
        <f>IFERROR(VLOOKUP($Y25,総括表!B18:R217,17,),)</f>
        <v>0</v>
      </c>
      <c r="AF25" s="72">
        <f>IFERROR(VLOOKUP($AA25,総括表!$AN$4:$BG$203,15,),)</f>
        <v>0</v>
      </c>
      <c r="AG25" s="328">
        <f>IFERROR(VLOOKUP($AA25,総括表!$AN$4:$BG$203,16,),)</f>
        <v>0</v>
      </c>
      <c r="AH25" s="72">
        <f>IFERROR(VLOOKUP($AA25,総括表!$AN$4:$BG$203,17,),)</f>
        <v>0</v>
      </c>
      <c r="AI25" s="328">
        <f>IFERROR(VLOOKUP($AA25,総括表!$AN$4:$BG$203,18,),)</f>
        <v>0</v>
      </c>
      <c r="AJ25" s="72">
        <f>IFERROR(VLOOKUP($AA25,総括表!$AN$4:$BG$203,19,),)</f>
        <v>0</v>
      </c>
      <c r="AK25" s="328">
        <f>IFERROR(VLOOKUP($AA25,総括表!$AN$4:$BG$203,20,),)</f>
        <v>0</v>
      </c>
    </row>
    <row r="26" spans="1:37" ht="18.75" customHeight="1">
      <c r="A26" s="593" t="str">
        <f>AA16</f>
        <v/>
      </c>
      <c r="B26" s="594"/>
      <c r="C26" s="594"/>
      <c r="D26" s="594"/>
      <c r="E26" s="594"/>
      <c r="F26" s="594"/>
      <c r="G26" s="594"/>
      <c r="H26" s="594"/>
      <c r="I26" s="594"/>
      <c r="J26" s="595"/>
      <c r="K26" s="241" t="str">
        <f>AB16</f>
        <v/>
      </c>
      <c r="L26" s="593" t="str">
        <f>AC16</f>
        <v/>
      </c>
      <c r="M26" s="594"/>
      <c r="N26" s="595"/>
      <c r="O26" s="569">
        <f>AD16</f>
        <v>0</v>
      </c>
      <c r="P26" s="570"/>
      <c r="Q26" s="244" t="s">
        <v>2721</v>
      </c>
      <c r="R26" s="569">
        <f>AE16</f>
        <v>0</v>
      </c>
      <c r="S26" s="570"/>
      <c r="T26" s="75" t="s">
        <v>2722</v>
      </c>
      <c r="V26" s="71">
        <f t="shared" si="0"/>
        <v>16</v>
      </c>
      <c r="W26" s="432">
        <f t="shared" si="1"/>
        <v>135016</v>
      </c>
      <c r="X26" s="433">
        <f>IFERROR(VLOOKUP(W26,総括表!CA$4:CB$203,2,),)</f>
        <v>0</v>
      </c>
      <c r="Y26" s="433" t="str">
        <f t="shared" si="2"/>
        <v/>
      </c>
      <c r="Z26" s="71">
        <f>IFERROR(VLOOKUP($Y26,総括表!$B$4:$P$203,2,),)</f>
        <v>0</v>
      </c>
      <c r="AA26" s="327" t="str">
        <f>IFERROR(VLOOKUP($Y26,総括表!$B$4:$P$203,3,),"")</f>
        <v/>
      </c>
      <c r="AB26" s="71" t="str">
        <f>IFERROR(VLOOKUP($Y26,総括表!$B$4:$P$203,4,),"")</f>
        <v/>
      </c>
      <c r="AC26" s="71" t="str">
        <f>IFERROR(VLOOKUP($Y26,総括表!$B$4:$P$203,5,),"")</f>
        <v/>
      </c>
      <c r="AD26" s="72">
        <f>IFERROR(VLOOKUP($Y26,総括表!B19:G218,6,),)</f>
        <v>0</v>
      </c>
      <c r="AE26" s="72">
        <f>IFERROR(VLOOKUP($Y26,総括表!B19:R218,17,),)</f>
        <v>0</v>
      </c>
      <c r="AF26" s="72">
        <f>IFERROR(VLOOKUP($AA26,総括表!$AN$4:$BG$203,15,),)</f>
        <v>0</v>
      </c>
      <c r="AG26" s="328">
        <f>IFERROR(VLOOKUP($AA26,総括表!$AN$4:$BG$203,16,),)</f>
        <v>0</v>
      </c>
      <c r="AH26" s="72">
        <f>IFERROR(VLOOKUP($AA26,総括表!$AN$4:$BG$203,17,),)</f>
        <v>0</v>
      </c>
      <c r="AI26" s="328">
        <f>IFERROR(VLOOKUP($AA26,総括表!$AN$4:$BG$203,18,),)</f>
        <v>0</v>
      </c>
      <c r="AJ26" s="72">
        <f>IFERROR(VLOOKUP($AA26,総括表!$AN$4:$BG$203,19,),)</f>
        <v>0</v>
      </c>
      <c r="AK26" s="328">
        <f>IFERROR(VLOOKUP($AA26,総括表!$AN$4:$BG$203,20,),)</f>
        <v>0</v>
      </c>
    </row>
    <row r="27" spans="1:37" ht="13.5" customHeight="1">
      <c r="A27" s="571" t="s">
        <v>2723</v>
      </c>
      <c r="B27" s="572"/>
      <c r="C27" s="572"/>
      <c r="D27" s="572"/>
      <c r="E27" s="572"/>
      <c r="F27" s="572"/>
      <c r="G27" s="572"/>
      <c r="H27" s="572"/>
      <c r="I27" s="572"/>
      <c r="J27" s="572"/>
      <c r="K27" s="573"/>
      <c r="L27" s="242" t="s">
        <v>2724</v>
      </c>
      <c r="M27" s="245">
        <f>AF16</f>
        <v>0</v>
      </c>
      <c r="N27" s="246" t="s">
        <v>2722</v>
      </c>
      <c r="O27" s="247" t="s">
        <v>2725</v>
      </c>
      <c r="P27" s="245">
        <f>AH16</f>
        <v>0</v>
      </c>
      <c r="Q27" s="246" t="s">
        <v>2722</v>
      </c>
      <c r="R27" s="247" t="s">
        <v>2726</v>
      </c>
      <c r="S27" s="245">
        <f>AJ16</f>
        <v>0</v>
      </c>
      <c r="T27" s="76" t="s">
        <v>2722</v>
      </c>
      <c r="V27" s="71">
        <f t="shared" si="0"/>
        <v>17</v>
      </c>
      <c r="W27" s="432">
        <f t="shared" si="1"/>
        <v>135017</v>
      </c>
      <c r="X27" s="433">
        <f>IFERROR(VLOOKUP(W27,総括表!CA$4:CB$203,2,),)</f>
        <v>0</v>
      </c>
      <c r="Y27" s="433" t="str">
        <f t="shared" si="2"/>
        <v/>
      </c>
      <c r="Z27" s="71">
        <f>IFERROR(VLOOKUP($Y27,総括表!$B$4:$P$203,2,),)</f>
        <v>0</v>
      </c>
      <c r="AA27" s="327" t="str">
        <f>IFERROR(VLOOKUP($Y27,総括表!$B$4:$P$203,3,),"")</f>
        <v/>
      </c>
      <c r="AB27" s="71" t="str">
        <f>IFERROR(VLOOKUP($Y27,総括表!$B$4:$P$203,4,),"")</f>
        <v/>
      </c>
      <c r="AC27" s="71" t="str">
        <f>IFERROR(VLOOKUP($Y27,総括表!$B$4:$P$203,5,),"")</f>
        <v/>
      </c>
      <c r="AD27" s="72">
        <f>IFERROR(VLOOKUP($Y27,総括表!B20:G219,6,),)</f>
        <v>0</v>
      </c>
      <c r="AE27" s="72">
        <f>IFERROR(VLOOKUP($Y27,総括表!B20:R219,17,),)</f>
        <v>0</v>
      </c>
      <c r="AF27" s="72">
        <f>IFERROR(VLOOKUP($AA27,総括表!$AN$4:$BG$203,15,),)</f>
        <v>0</v>
      </c>
      <c r="AG27" s="328">
        <f>IFERROR(VLOOKUP($AA27,総括表!$AN$4:$BG$203,16,),)</f>
        <v>0</v>
      </c>
      <c r="AH27" s="72">
        <f>IFERROR(VLOOKUP($AA27,総括表!$AN$4:$BG$203,17,),)</f>
        <v>0</v>
      </c>
      <c r="AI27" s="328">
        <f>IFERROR(VLOOKUP($AA27,総括表!$AN$4:$BG$203,18,),)</f>
        <v>0</v>
      </c>
      <c r="AJ27" s="72">
        <f>IFERROR(VLOOKUP($AA27,総括表!$AN$4:$BG$203,19,),)</f>
        <v>0</v>
      </c>
      <c r="AK27" s="328">
        <f>IFERROR(VLOOKUP($AA27,総括表!$AN$4:$BG$203,20,),)</f>
        <v>0</v>
      </c>
    </row>
    <row r="28" spans="1:37">
      <c r="A28" s="574"/>
      <c r="B28" s="575"/>
      <c r="C28" s="575"/>
      <c r="D28" s="575"/>
      <c r="E28" s="575"/>
      <c r="F28" s="575"/>
      <c r="G28" s="575"/>
      <c r="H28" s="575"/>
      <c r="I28" s="575"/>
      <c r="J28" s="575"/>
      <c r="K28" s="576"/>
      <c r="L28" s="243" t="s">
        <v>2727</v>
      </c>
      <c r="M28" s="299">
        <f>AG16</f>
        <v>0</v>
      </c>
      <c r="N28" s="300" t="s">
        <v>2728</v>
      </c>
      <c r="O28" s="301" t="s">
        <v>2727</v>
      </c>
      <c r="P28" s="299">
        <f>AI16</f>
        <v>0</v>
      </c>
      <c r="Q28" s="300" t="s">
        <v>2728</v>
      </c>
      <c r="R28" s="301" t="s">
        <v>2727</v>
      </c>
      <c r="S28" s="299">
        <f>AK16</f>
        <v>0</v>
      </c>
      <c r="T28" s="77" t="s">
        <v>2728</v>
      </c>
      <c r="V28" s="71">
        <f t="shared" si="0"/>
        <v>18</v>
      </c>
      <c r="W28" s="432">
        <f t="shared" si="1"/>
        <v>135018</v>
      </c>
      <c r="X28" s="433">
        <f>IFERROR(VLOOKUP(W28,総括表!CA$4:CB$203,2,),)</f>
        <v>0</v>
      </c>
      <c r="Y28" s="433" t="str">
        <f t="shared" si="2"/>
        <v/>
      </c>
      <c r="Z28" s="71">
        <f>IFERROR(VLOOKUP($Y28,総括表!$B$4:$P$203,2,),)</f>
        <v>0</v>
      </c>
      <c r="AA28" s="327" t="str">
        <f>IFERROR(VLOOKUP($Y28,総括表!$B$4:$P$203,3,),"")</f>
        <v/>
      </c>
      <c r="AB28" s="71" t="str">
        <f>IFERROR(VLOOKUP($Y28,総括表!$B$4:$P$203,4,),"")</f>
        <v/>
      </c>
      <c r="AC28" s="71" t="str">
        <f>IFERROR(VLOOKUP($Y28,総括表!$B$4:$P$203,5,),"")</f>
        <v/>
      </c>
      <c r="AD28" s="72">
        <f>IFERROR(VLOOKUP($Y28,総括表!B21:G220,6,),)</f>
        <v>0</v>
      </c>
      <c r="AE28" s="72">
        <f>IFERROR(VLOOKUP($Y28,総括表!B21:R220,17,),)</f>
        <v>0</v>
      </c>
      <c r="AF28" s="72">
        <f>IFERROR(VLOOKUP($AA28,総括表!$AN$4:$BG$203,15,),)</f>
        <v>0</v>
      </c>
      <c r="AG28" s="328">
        <f>IFERROR(VLOOKUP($AA28,総括表!$AN$4:$BG$203,16,),)</f>
        <v>0</v>
      </c>
      <c r="AH28" s="72">
        <f>IFERROR(VLOOKUP($AA28,総括表!$AN$4:$BG$203,17,),)</f>
        <v>0</v>
      </c>
      <c r="AI28" s="328">
        <f>IFERROR(VLOOKUP($AA28,総括表!$AN$4:$BG$203,18,),)</f>
        <v>0</v>
      </c>
      <c r="AJ28" s="72">
        <f>IFERROR(VLOOKUP($AA28,総括表!$AN$4:$BG$203,19,),)</f>
        <v>0</v>
      </c>
      <c r="AK28" s="328">
        <f>IFERROR(VLOOKUP($AA28,総括表!$AN$4:$BG$203,20,),)</f>
        <v>0</v>
      </c>
    </row>
    <row r="29" spans="1:37" ht="18.75" customHeight="1">
      <c r="A29" s="593" t="str">
        <f>AA17</f>
        <v/>
      </c>
      <c r="B29" s="594"/>
      <c r="C29" s="594"/>
      <c r="D29" s="594"/>
      <c r="E29" s="594"/>
      <c r="F29" s="594"/>
      <c r="G29" s="594"/>
      <c r="H29" s="594"/>
      <c r="I29" s="594"/>
      <c r="J29" s="595"/>
      <c r="K29" s="241" t="str">
        <f>AB17</f>
        <v/>
      </c>
      <c r="L29" s="593" t="str">
        <f>AC17</f>
        <v/>
      </c>
      <c r="M29" s="594"/>
      <c r="N29" s="595"/>
      <c r="O29" s="569">
        <f>AD17</f>
        <v>0</v>
      </c>
      <c r="P29" s="570"/>
      <c r="Q29" s="244" t="s">
        <v>2721</v>
      </c>
      <c r="R29" s="569">
        <f>AE17</f>
        <v>0</v>
      </c>
      <c r="S29" s="570"/>
      <c r="T29" s="75" t="s">
        <v>2722</v>
      </c>
      <c r="V29" s="71">
        <f t="shared" si="0"/>
        <v>19</v>
      </c>
      <c r="W29" s="432">
        <f t="shared" si="1"/>
        <v>135019</v>
      </c>
      <c r="X29" s="433">
        <f>IFERROR(VLOOKUP(W29,総括表!CA$4:CB$203,2,),)</f>
        <v>0</v>
      </c>
      <c r="Y29" s="433" t="str">
        <f t="shared" si="2"/>
        <v/>
      </c>
      <c r="Z29" s="71">
        <f>IFERROR(VLOOKUP($Y29,総括表!$B$4:$P$203,2,),)</f>
        <v>0</v>
      </c>
      <c r="AA29" s="327" t="str">
        <f>IFERROR(VLOOKUP($Y29,総括表!$B$4:$P$203,3,),"")</f>
        <v/>
      </c>
      <c r="AB29" s="71" t="str">
        <f>IFERROR(VLOOKUP($Y29,総括表!$B$4:$P$203,4,),"")</f>
        <v/>
      </c>
      <c r="AC29" s="71" t="str">
        <f>IFERROR(VLOOKUP($Y29,総括表!$B$4:$P$203,5,),"")</f>
        <v/>
      </c>
      <c r="AD29" s="72">
        <f>IFERROR(VLOOKUP($Y29,総括表!B22:G221,6,),)</f>
        <v>0</v>
      </c>
      <c r="AE29" s="72">
        <f>IFERROR(VLOOKUP($Y29,総括表!B22:R221,17,),)</f>
        <v>0</v>
      </c>
      <c r="AF29" s="72">
        <f>IFERROR(VLOOKUP($AA29,総括表!$AN$4:$BG$203,15,),)</f>
        <v>0</v>
      </c>
      <c r="AG29" s="328">
        <f>IFERROR(VLOOKUP($AA29,総括表!$AN$4:$BG$203,16,),)</f>
        <v>0</v>
      </c>
      <c r="AH29" s="72">
        <f>IFERROR(VLOOKUP($AA29,総括表!$AN$4:$BG$203,17,),)</f>
        <v>0</v>
      </c>
      <c r="AI29" s="328">
        <f>IFERROR(VLOOKUP($AA29,総括表!$AN$4:$BG$203,18,),)</f>
        <v>0</v>
      </c>
      <c r="AJ29" s="72">
        <f>IFERROR(VLOOKUP($AA29,総括表!$AN$4:$BG$203,19,),)</f>
        <v>0</v>
      </c>
      <c r="AK29" s="328">
        <f>IFERROR(VLOOKUP($AA29,総括表!$AN$4:$BG$203,20,),)</f>
        <v>0</v>
      </c>
    </row>
    <row r="30" spans="1:37" ht="13.5" customHeight="1">
      <c r="A30" s="571" t="s">
        <v>2723</v>
      </c>
      <c r="B30" s="572"/>
      <c r="C30" s="572"/>
      <c r="D30" s="572"/>
      <c r="E30" s="572"/>
      <c r="F30" s="572"/>
      <c r="G30" s="572"/>
      <c r="H30" s="572"/>
      <c r="I30" s="572"/>
      <c r="J30" s="572"/>
      <c r="K30" s="573"/>
      <c r="L30" s="242" t="s">
        <v>2724</v>
      </c>
      <c r="M30" s="245">
        <f>AF17</f>
        <v>0</v>
      </c>
      <c r="N30" s="246" t="s">
        <v>2722</v>
      </c>
      <c r="O30" s="247" t="s">
        <v>2725</v>
      </c>
      <c r="P30" s="245">
        <f>AH17</f>
        <v>0</v>
      </c>
      <c r="Q30" s="246" t="s">
        <v>2722</v>
      </c>
      <c r="R30" s="247" t="s">
        <v>2726</v>
      </c>
      <c r="S30" s="245">
        <f>AJ17</f>
        <v>0</v>
      </c>
      <c r="T30" s="76" t="s">
        <v>2722</v>
      </c>
      <c r="V30" s="71">
        <f t="shared" si="0"/>
        <v>20</v>
      </c>
      <c r="W30" s="432">
        <f t="shared" si="1"/>
        <v>135020</v>
      </c>
      <c r="X30" s="433">
        <f>IFERROR(VLOOKUP(W30,総括表!CA$4:CB$203,2,),)</f>
        <v>0</v>
      </c>
      <c r="Y30" s="433" t="str">
        <f t="shared" si="2"/>
        <v/>
      </c>
      <c r="Z30" s="71">
        <f>IFERROR(VLOOKUP($Y30,総括表!$B$4:$P$203,2,),)</f>
        <v>0</v>
      </c>
      <c r="AA30" s="327" t="str">
        <f>IFERROR(VLOOKUP($Y30,総括表!$B$4:$P$203,3,),"")</f>
        <v/>
      </c>
      <c r="AB30" s="71" t="str">
        <f>IFERROR(VLOOKUP($Y30,総括表!$B$4:$P$203,4,),"")</f>
        <v/>
      </c>
      <c r="AC30" s="71" t="str">
        <f>IFERROR(VLOOKUP($Y30,総括表!$B$4:$P$203,5,),"")</f>
        <v/>
      </c>
      <c r="AD30" s="72">
        <f>IFERROR(VLOOKUP($Y30,総括表!B23:G222,6,),)</f>
        <v>0</v>
      </c>
      <c r="AE30" s="72">
        <f>IFERROR(VLOOKUP($Y30,総括表!B23:R222,17,),)</f>
        <v>0</v>
      </c>
      <c r="AF30" s="72">
        <f>IFERROR(VLOOKUP($AA30,総括表!$AN$4:$BG$203,15,),)</f>
        <v>0</v>
      </c>
      <c r="AG30" s="328">
        <f>IFERROR(VLOOKUP($AA30,総括表!$AN$4:$BG$203,16,),)</f>
        <v>0</v>
      </c>
      <c r="AH30" s="72">
        <f>IFERROR(VLOOKUP($AA30,総括表!$AN$4:$BG$203,17,),)</f>
        <v>0</v>
      </c>
      <c r="AI30" s="328">
        <f>IFERROR(VLOOKUP($AA30,総括表!$AN$4:$BG$203,18,),)</f>
        <v>0</v>
      </c>
      <c r="AJ30" s="72">
        <f>IFERROR(VLOOKUP($AA30,総括表!$AN$4:$BG$203,19,),)</f>
        <v>0</v>
      </c>
      <c r="AK30" s="328">
        <f>IFERROR(VLOOKUP($AA30,総括表!$AN$4:$BG$203,20,),)</f>
        <v>0</v>
      </c>
    </row>
    <row r="31" spans="1:37">
      <c r="A31" s="574"/>
      <c r="B31" s="575"/>
      <c r="C31" s="575"/>
      <c r="D31" s="575"/>
      <c r="E31" s="575"/>
      <c r="F31" s="575"/>
      <c r="G31" s="575"/>
      <c r="H31" s="575"/>
      <c r="I31" s="575"/>
      <c r="J31" s="575"/>
      <c r="K31" s="576"/>
      <c r="L31" s="243" t="s">
        <v>2727</v>
      </c>
      <c r="M31" s="299">
        <f>AG17</f>
        <v>0</v>
      </c>
      <c r="N31" s="300" t="s">
        <v>2728</v>
      </c>
      <c r="O31" s="301" t="s">
        <v>2727</v>
      </c>
      <c r="P31" s="299">
        <f>AI17</f>
        <v>0</v>
      </c>
      <c r="Q31" s="300" t="s">
        <v>2728</v>
      </c>
      <c r="R31" s="301" t="s">
        <v>2727</v>
      </c>
      <c r="S31" s="299">
        <f>AK17</f>
        <v>0</v>
      </c>
      <c r="T31" s="77" t="s">
        <v>2728</v>
      </c>
      <c r="V31" s="71">
        <f t="shared" si="0"/>
        <v>21</v>
      </c>
      <c r="W31" s="432">
        <f t="shared" si="1"/>
        <v>135021</v>
      </c>
      <c r="X31" s="433">
        <f>IFERROR(VLOOKUP(W31,総括表!CA$4:CB$203,2,),)</f>
        <v>0</v>
      </c>
      <c r="Y31" s="433" t="str">
        <f t="shared" si="2"/>
        <v/>
      </c>
      <c r="Z31" s="71">
        <f>IFERROR(VLOOKUP($Y31,総括表!$B$4:$P$203,2,),)</f>
        <v>0</v>
      </c>
      <c r="AA31" s="327" t="str">
        <f>IFERROR(VLOOKUP($Y31,総括表!$B$4:$P$203,3,),"")</f>
        <v/>
      </c>
      <c r="AB31" s="71" t="str">
        <f>IFERROR(VLOOKUP($Y31,総括表!$B$4:$P$203,4,),"")</f>
        <v/>
      </c>
      <c r="AC31" s="71" t="str">
        <f>IFERROR(VLOOKUP($Y31,総括表!$B$4:$P$203,5,),"")</f>
        <v/>
      </c>
      <c r="AD31" s="72">
        <f>IFERROR(VLOOKUP($Y31,総括表!B24:G223,6,),)</f>
        <v>0</v>
      </c>
      <c r="AE31" s="72">
        <f>IFERROR(VLOOKUP($Y31,総括表!B24:R223,17,),)</f>
        <v>0</v>
      </c>
      <c r="AF31" s="72">
        <f>IFERROR(VLOOKUP($AA31,総括表!$AN$4:$BG$203,15,),)</f>
        <v>0</v>
      </c>
      <c r="AG31" s="328">
        <f>IFERROR(VLOOKUP($AA31,総括表!$AN$4:$BG$203,16,),)</f>
        <v>0</v>
      </c>
      <c r="AH31" s="72">
        <f>IFERROR(VLOOKUP($AA31,総括表!$AN$4:$BG$203,17,),)</f>
        <v>0</v>
      </c>
      <c r="AI31" s="328">
        <f>IFERROR(VLOOKUP($AA31,総括表!$AN$4:$BG$203,18,),)</f>
        <v>0</v>
      </c>
      <c r="AJ31" s="72">
        <f>IFERROR(VLOOKUP($AA31,総括表!$AN$4:$BG$203,19,),)</f>
        <v>0</v>
      </c>
      <c r="AK31" s="328">
        <f>IFERROR(VLOOKUP($AA31,総括表!$AN$4:$BG$203,20,),)</f>
        <v>0</v>
      </c>
    </row>
    <row r="32" spans="1:37" ht="18.75" customHeight="1">
      <c r="A32" s="593" t="str">
        <f>AA18</f>
        <v/>
      </c>
      <c r="B32" s="594"/>
      <c r="C32" s="594"/>
      <c r="D32" s="594"/>
      <c r="E32" s="594"/>
      <c r="F32" s="594"/>
      <c r="G32" s="594"/>
      <c r="H32" s="594"/>
      <c r="I32" s="594"/>
      <c r="J32" s="595"/>
      <c r="K32" s="241" t="str">
        <f>AB18</f>
        <v/>
      </c>
      <c r="L32" s="593" t="str">
        <f>AC18</f>
        <v/>
      </c>
      <c r="M32" s="594"/>
      <c r="N32" s="595"/>
      <c r="O32" s="569">
        <f>AD18</f>
        <v>0</v>
      </c>
      <c r="P32" s="570"/>
      <c r="Q32" s="244" t="s">
        <v>2721</v>
      </c>
      <c r="R32" s="569">
        <f>AE18</f>
        <v>0</v>
      </c>
      <c r="S32" s="570"/>
      <c r="T32" s="75" t="s">
        <v>2722</v>
      </c>
      <c r="V32" s="71">
        <f t="shared" si="0"/>
        <v>22</v>
      </c>
      <c r="W32" s="432">
        <f t="shared" si="1"/>
        <v>135022</v>
      </c>
      <c r="X32" s="433">
        <f>IFERROR(VLOOKUP(W32,総括表!CA$4:CB$203,2,),)</f>
        <v>0</v>
      </c>
      <c r="Y32" s="433" t="str">
        <f t="shared" si="2"/>
        <v/>
      </c>
      <c r="Z32" s="71">
        <f>IFERROR(VLOOKUP($Y32,総括表!$B$4:$P$203,2,),)</f>
        <v>0</v>
      </c>
      <c r="AA32" s="327" t="str">
        <f>IFERROR(VLOOKUP($Y32,総括表!$B$4:$P$203,3,),"")</f>
        <v/>
      </c>
      <c r="AB32" s="71" t="str">
        <f>IFERROR(VLOOKUP($Y32,総括表!$B$4:$P$203,4,),"")</f>
        <v/>
      </c>
      <c r="AC32" s="71" t="str">
        <f>IFERROR(VLOOKUP($Y32,総括表!$B$4:$P$203,5,),"")</f>
        <v/>
      </c>
      <c r="AD32" s="72">
        <f>IFERROR(VLOOKUP($Y32,総括表!B25:G224,6,),)</f>
        <v>0</v>
      </c>
      <c r="AE32" s="72">
        <f>IFERROR(VLOOKUP($Y32,総括表!B25:R224,17,),)</f>
        <v>0</v>
      </c>
      <c r="AF32" s="72">
        <f>IFERROR(VLOOKUP($AA32,総括表!$AN$4:$BG$203,15,),)</f>
        <v>0</v>
      </c>
      <c r="AG32" s="328">
        <f>IFERROR(VLOOKUP($AA32,総括表!$AN$4:$BG$203,16,),)</f>
        <v>0</v>
      </c>
      <c r="AH32" s="72">
        <f>IFERROR(VLOOKUP($AA32,総括表!$AN$4:$BG$203,17,),)</f>
        <v>0</v>
      </c>
      <c r="AI32" s="328">
        <f>IFERROR(VLOOKUP($AA32,総括表!$AN$4:$BG$203,18,),)</f>
        <v>0</v>
      </c>
      <c r="AJ32" s="72">
        <f>IFERROR(VLOOKUP($AA32,総括表!$AN$4:$BG$203,19,),)</f>
        <v>0</v>
      </c>
      <c r="AK32" s="328">
        <f>IFERROR(VLOOKUP($AA32,総括表!$AN$4:$BG$203,20,),)</f>
        <v>0</v>
      </c>
    </row>
    <row r="33" spans="1:37" ht="13.5" customHeight="1">
      <c r="A33" s="571" t="s">
        <v>2723</v>
      </c>
      <c r="B33" s="572"/>
      <c r="C33" s="572"/>
      <c r="D33" s="572"/>
      <c r="E33" s="572"/>
      <c r="F33" s="572"/>
      <c r="G33" s="572"/>
      <c r="H33" s="572"/>
      <c r="I33" s="572"/>
      <c r="J33" s="572"/>
      <c r="K33" s="573"/>
      <c r="L33" s="242" t="s">
        <v>2724</v>
      </c>
      <c r="M33" s="245">
        <f>AF18</f>
        <v>0</v>
      </c>
      <c r="N33" s="246" t="s">
        <v>2722</v>
      </c>
      <c r="O33" s="247" t="s">
        <v>2725</v>
      </c>
      <c r="P33" s="245">
        <f>AH18</f>
        <v>0</v>
      </c>
      <c r="Q33" s="246" t="s">
        <v>2722</v>
      </c>
      <c r="R33" s="247" t="s">
        <v>2726</v>
      </c>
      <c r="S33" s="245">
        <f>AJ18</f>
        <v>0</v>
      </c>
      <c r="T33" s="76" t="s">
        <v>2722</v>
      </c>
      <c r="V33" s="71">
        <f t="shared" si="0"/>
        <v>23</v>
      </c>
      <c r="W33" s="432">
        <f t="shared" si="1"/>
        <v>135023</v>
      </c>
      <c r="X33" s="433">
        <f>IFERROR(VLOOKUP(W33,総括表!CA$4:CB$203,2,),)</f>
        <v>0</v>
      </c>
      <c r="Y33" s="433" t="str">
        <f t="shared" si="2"/>
        <v/>
      </c>
      <c r="Z33" s="71">
        <f>IFERROR(VLOOKUP($Y33,総括表!$B$4:$P$203,2,),)</f>
        <v>0</v>
      </c>
      <c r="AA33" s="327" t="str">
        <f>IFERROR(VLOOKUP($Y33,総括表!$B$4:$P$203,3,),"")</f>
        <v/>
      </c>
      <c r="AB33" s="71" t="str">
        <f>IFERROR(VLOOKUP($Y33,総括表!$B$4:$P$203,4,),"")</f>
        <v/>
      </c>
      <c r="AC33" s="71" t="str">
        <f>IFERROR(VLOOKUP($Y33,総括表!$B$4:$P$203,5,),"")</f>
        <v/>
      </c>
      <c r="AD33" s="72">
        <f>IFERROR(VLOOKUP($Y33,総括表!B26:G225,6,),)</f>
        <v>0</v>
      </c>
      <c r="AE33" s="72">
        <f>IFERROR(VLOOKUP($Y33,総括表!B26:R225,17,),)</f>
        <v>0</v>
      </c>
      <c r="AF33" s="72">
        <f>IFERROR(VLOOKUP($AA33,総括表!$AN$4:$BG$203,15,),)</f>
        <v>0</v>
      </c>
      <c r="AG33" s="328">
        <f>IFERROR(VLOOKUP($AA33,総括表!$AN$4:$BG$203,16,),)</f>
        <v>0</v>
      </c>
      <c r="AH33" s="72">
        <f>IFERROR(VLOOKUP($AA33,総括表!$AN$4:$BG$203,17,),)</f>
        <v>0</v>
      </c>
      <c r="AI33" s="328">
        <f>IFERROR(VLOOKUP($AA33,総括表!$AN$4:$BG$203,18,),)</f>
        <v>0</v>
      </c>
      <c r="AJ33" s="72">
        <f>IFERROR(VLOOKUP($AA33,総括表!$AN$4:$BG$203,19,),)</f>
        <v>0</v>
      </c>
      <c r="AK33" s="328">
        <f>IFERROR(VLOOKUP($AA33,総括表!$AN$4:$BG$203,20,),)</f>
        <v>0</v>
      </c>
    </row>
    <row r="34" spans="1:37">
      <c r="A34" s="574"/>
      <c r="B34" s="575"/>
      <c r="C34" s="575"/>
      <c r="D34" s="575"/>
      <c r="E34" s="575"/>
      <c r="F34" s="575"/>
      <c r="G34" s="575"/>
      <c r="H34" s="575"/>
      <c r="I34" s="575"/>
      <c r="J34" s="575"/>
      <c r="K34" s="576"/>
      <c r="L34" s="243" t="s">
        <v>2727</v>
      </c>
      <c r="M34" s="299">
        <f>AG18</f>
        <v>0</v>
      </c>
      <c r="N34" s="300" t="s">
        <v>2728</v>
      </c>
      <c r="O34" s="301" t="s">
        <v>2727</v>
      </c>
      <c r="P34" s="299">
        <f>AI18</f>
        <v>0</v>
      </c>
      <c r="Q34" s="300" t="s">
        <v>2728</v>
      </c>
      <c r="R34" s="301" t="s">
        <v>2727</v>
      </c>
      <c r="S34" s="299">
        <f>AK18</f>
        <v>0</v>
      </c>
      <c r="T34" s="77" t="s">
        <v>2728</v>
      </c>
      <c r="V34" s="71">
        <f t="shared" si="0"/>
        <v>24</v>
      </c>
      <c r="W34" s="432">
        <f t="shared" si="1"/>
        <v>135024</v>
      </c>
      <c r="X34" s="433">
        <f>IFERROR(VLOOKUP(W34,総括表!CA$4:CB$203,2,),)</f>
        <v>0</v>
      </c>
      <c r="Y34" s="433" t="str">
        <f t="shared" si="2"/>
        <v/>
      </c>
      <c r="Z34" s="71">
        <f>IFERROR(VLOOKUP($Y34,総括表!$B$4:$P$203,2,),)</f>
        <v>0</v>
      </c>
      <c r="AA34" s="327" t="str">
        <f>IFERROR(VLOOKUP($Y34,総括表!$B$4:$P$203,3,),"")</f>
        <v/>
      </c>
      <c r="AB34" s="71" t="str">
        <f>IFERROR(VLOOKUP($Y34,総括表!$B$4:$P$203,4,),"")</f>
        <v/>
      </c>
      <c r="AC34" s="71" t="str">
        <f>IFERROR(VLOOKUP($Y34,総括表!$B$4:$P$203,5,),"")</f>
        <v/>
      </c>
      <c r="AD34" s="72">
        <f>IFERROR(VLOOKUP($Y34,総括表!B27:G226,6,),)</f>
        <v>0</v>
      </c>
      <c r="AE34" s="72">
        <f>IFERROR(VLOOKUP($Y34,総括表!B27:R226,17,),)</f>
        <v>0</v>
      </c>
      <c r="AF34" s="72">
        <f>IFERROR(VLOOKUP($AA34,総括表!$AN$4:$BG$203,15,),)</f>
        <v>0</v>
      </c>
      <c r="AG34" s="328">
        <f>IFERROR(VLOOKUP($AA34,総括表!$AN$4:$BG$203,16,),)</f>
        <v>0</v>
      </c>
      <c r="AH34" s="72">
        <f>IFERROR(VLOOKUP($AA34,総括表!$AN$4:$BG$203,17,),)</f>
        <v>0</v>
      </c>
      <c r="AI34" s="328">
        <f>IFERROR(VLOOKUP($AA34,総括表!$AN$4:$BG$203,18,),)</f>
        <v>0</v>
      </c>
      <c r="AJ34" s="72">
        <f>IFERROR(VLOOKUP($AA34,総括表!$AN$4:$BG$203,19,),)</f>
        <v>0</v>
      </c>
      <c r="AK34" s="328">
        <f>IFERROR(VLOOKUP($AA34,総括表!$AN$4:$BG$203,20,),)</f>
        <v>0</v>
      </c>
    </row>
    <row r="35" spans="1:37" ht="18.75" customHeight="1">
      <c r="A35" s="593" t="str">
        <f>AA19</f>
        <v/>
      </c>
      <c r="B35" s="594"/>
      <c r="C35" s="594"/>
      <c r="D35" s="594"/>
      <c r="E35" s="594"/>
      <c r="F35" s="594"/>
      <c r="G35" s="594"/>
      <c r="H35" s="594"/>
      <c r="I35" s="594"/>
      <c r="J35" s="595"/>
      <c r="K35" s="241" t="str">
        <f>AB19</f>
        <v/>
      </c>
      <c r="L35" s="593" t="str">
        <f>AC19</f>
        <v/>
      </c>
      <c r="M35" s="594"/>
      <c r="N35" s="595"/>
      <c r="O35" s="569">
        <f>AD19</f>
        <v>0</v>
      </c>
      <c r="P35" s="570"/>
      <c r="Q35" s="244" t="s">
        <v>2721</v>
      </c>
      <c r="R35" s="569">
        <f>AE19</f>
        <v>0</v>
      </c>
      <c r="S35" s="570"/>
      <c r="T35" s="75" t="s">
        <v>2722</v>
      </c>
      <c r="V35" s="71">
        <f t="shared" si="0"/>
        <v>25</v>
      </c>
      <c r="W35" s="432">
        <f t="shared" si="1"/>
        <v>135025</v>
      </c>
      <c r="X35" s="433">
        <f>IFERROR(VLOOKUP(W35,総括表!CA$4:CB$203,2,),)</f>
        <v>0</v>
      </c>
      <c r="Y35" s="433" t="str">
        <f t="shared" si="2"/>
        <v/>
      </c>
      <c r="Z35" s="71">
        <f>IFERROR(VLOOKUP($Y35,総括表!$B$4:$P$203,2,),)</f>
        <v>0</v>
      </c>
      <c r="AA35" s="327" t="str">
        <f>IFERROR(VLOOKUP($Y35,総括表!$B$4:$P$203,3,),"")</f>
        <v/>
      </c>
      <c r="AB35" s="71" t="str">
        <f>IFERROR(VLOOKUP($Y35,総括表!$B$4:$P$203,4,),"")</f>
        <v/>
      </c>
      <c r="AC35" s="71" t="str">
        <f>IFERROR(VLOOKUP($Y35,総括表!$B$4:$P$203,5,),"")</f>
        <v/>
      </c>
      <c r="AD35" s="72">
        <f>IFERROR(VLOOKUP($Y35,総括表!B28:G227,6,),)</f>
        <v>0</v>
      </c>
      <c r="AE35" s="72">
        <f>IFERROR(VLOOKUP($Y35,総括表!B28:R227,17,),)</f>
        <v>0</v>
      </c>
      <c r="AF35" s="72">
        <f>IFERROR(VLOOKUP($AA35,総括表!$AN$4:$BG$203,15,),)</f>
        <v>0</v>
      </c>
      <c r="AG35" s="328">
        <f>IFERROR(VLOOKUP($AA35,総括表!$AN$4:$BG$203,16,),)</f>
        <v>0</v>
      </c>
      <c r="AH35" s="72">
        <f>IFERROR(VLOOKUP($AA35,総括表!$AN$4:$BG$203,17,),)</f>
        <v>0</v>
      </c>
      <c r="AI35" s="328">
        <f>IFERROR(VLOOKUP($AA35,総括表!$AN$4:$BG$203,18,),)</f>
        <v>0</v>
      </c>
      <c r="AJ35" s="72">
        <f>IFERROR(VLOOKUP($AA35,総括表!$AN$4:$BG$203,19,),)</f>
        <v>0</v>
      </c>
      <c r="AK35" s="328">
        <f>IFERROR(VLOOKUP($AA35,総括表!$AN$4:$BG$203,20,),)</f>
        <v>0</v>
      </c>
    </row>
    <row r="36" spans="1:37" ht="13.5" customHeight="1">
      <c r="A36" s="571" t="s">
        <v>2723</v>
      </c>
      <c r="B36" s="572"/>
      <c r="C36" s="572"/>
      <c r="D36" s="572"/>
      <c r="E36" s="572"/>
      <c r="F36" s="572"/>
      <c r="G36" s="572"/>
      <c r="H36" s="572"/>
      <c r="I36" s="572"/>
      <c r="J36" s="572"/>
      <c r="K36" s="573"/>
      <c r="L36" s="242" t="s">
        <v>2724</v>
      </c>
      <c r="M36" s="245">
        <f>AF19</f>
        <v>0</v>
      </c>
      <c r="N36" s="246" t="s">
        <v>2722</v>
      </c>
      <c r="O36" s="247" t="s">
        <v>2725</v>
      </c>
      <c r="P36" s="245">
        <f>AH19</f>
        <v>0</v>
      </c>
      <c r="Q36" s="246" t="s">
        <v>2722</v>
      </c>
      <c r="R36" s="247" t="s">
        <v>2726</v>
      </c>
      <c r="S36" s="245">
        <f>AJ19</f>
        <v>0</v>
      </c>
      <c r="T36" s="76" t="s">
        <v>2722</v>
      </c>
      <c r="V36" s="71">
        <f t="shared" si="0"/>
        <v>26</v>
      </c>
      <c r="W36" s="432">
        <f t="shared" si="1"/>
        <v>135026</v>
      </c>
      <c r="X36" s="433">
        <f>IFERROR(VLOOKUP(W36,総括表!CA$4:CB$203,2,),)</f>
        <v>0</v>
      </c>
      <c r="Y36" s="433" t="str">
        <f t="shared" si="2"/>
        <v/>
      </c>
      <c r="Z36" s="71">
        <f>IFERROR(VLOOKUP($Y36,総括表!$B$4:$P$203,2,),)</f>
        <v>0</v>
      </c>
      <c r="AA36" s="327" t="str">
        <f>IFERROR(VLOOKUP($Y36,総括表!$B$4:$P$203,3,),"")</f>
        <v/>
      </c>
      <c r="AB36" s="71" t="str">
        <f>IFERROR(VLOOKUP($Y36,総括表!$B$4:$P$203,4,),"")</f>
        <v/>
      </c>
      <c r="AC36" s="71" t="str">
        <f>IFERROR(VLOOKUP($Y36,総括表!$B$4:$P$203,5,),"")</f>
        <v/>
      </c>
      <c r="AD36" s="72">
        <f>IFERROR(VLOOKUP($Y36,総括表!B29:G228,6,),)</f>
        <v>0</v>
      </c>
      <c r="AE36" s="72">
        <f>IFERROR(VLOOKUP($Y36,総括表!B29:R228,17,),)</f>
        <v>0</v>
      </c>
      <c r="AF36" s="72">
        <f>IFERROR(VLOOKUP($AA36,総括表!$AN$4:$BG$203,15,),)</f>
        <v>0</v>
      </c>
      <c r="AG36" s="328">
        <f>IFERROR(VLOOKUP($AA36,総括表!$AN$4:$BG$203,16,),)</f>
        <v>0</v>
      </c>
      <c r="AH36" s="72">
        <f>IFERROR(VLOOKUP($AA36,総括表!$AN$4:$BG$203,17,),)</f>
        <v>0</v>
      </c>
      <c r="AI36" s="328">
        <f>IFERROR(VLOOKUP($AA36,総括表!$AN$4:$BG$203,18,),)</f>
        <v>0</v>
      </c>
      <c r="AJ36" s="72">
        <f>IFERROR(VLOOKUP($AA36,総括表!$AN$4:$BG$203,19,),)</f>
        <v>0</v>
      </c>
      <c r="AK36" s="328">
        <f>IFERROR(VLOOKUP($AA36,総括表!$AN$4:$BG$203,20,),)</f>
        <v>0</v>
      </c>
    </row>
    <row r="37" spans="1:37">
      <c r="A37" s="574"/>
      <c r="B37" s="575"/>
      <c r="C37" s="575"/>
      <c r="D37" s="575"/>
      <c r="E37" s="575"/>
      <c r="F37" s="575"/>
      <c r="G37" s="575"/>
      <c r="H37" s="575"/>
      <c r="I37" s="575"/>
      <c r="J37" s="575"/>
      <c r="K37" s="576"/>
      <c r="L37" s="243" t="s">
        <v>2727</v>
      </c>
      <c r="M37" s="299">
        <f>AG19</f>
        <v>0</v>
      </c>
      <c r="N37" s="300" t="s">
        <v>2728</v>
      </c>
      <c r="O37" s="301" t="s">
        <v>2727</v>
      </c>
      <c r="P37" s="299">
        <f>AI19</f>
        <v>0</v>
      </c>
      <c r="Q37" s="300" t="s">
        <v>2728</v>
      </c>
      <c r="R37" s="301" t="s">
        <v>2727</v>
      </c>
      <c r="S37" s="299">
        <f>AK19</f>
        <v>0</v>
      </c>
      <c r="T37" s="77" t="s">
        <v>2728</v>
      </c>
      <c r="V37" s="71">
        <f t="shared" si="0"/>
        <v>27</v>
      </c>
      <c r="W37" s="432">
        <f t="shared" si="1"/>
        <v>135027</v>
      </c>
      <c r="X37" s="433">
        <f>IFERROR(VLOOKUP(W37,総括表!CA$4:CB$203,2,),)</f>
        <v>0</v>
      </c>
      <c r="Y37" s="433" t="str">
        <f t="shared" si="2"/>
        <v/>
      </c>
      <c r="Z37" s="71">
        <f>IFERROR(VLOOKUP($Y37,総括表!$B$4:$P$203,2,),)</f>
        <v>0</v>
      </c>
      <c r="AA37" s="327" t="str">
        <f>IFERROR(VLOOKUP($Y37,総括表!$B$4:$P$203,3,),"")</f>
        <v/>
      </c>
      <c r="AB37" s="71" t="str">
        <f>IFERROR(VLOOKUP($Y37,総括表!$B$4:$P$203,4,),"")</f>
        <v/>
      </c>
      <c r="AC37" s="71" t="str">
        <f>IFERROR(VLOOKUP($Y37,総括表!$B$4:$P$203,5,),"")</f>
        <v/>
      </c>
      <c r="AD37" s="72">
        <f>IFERROR(VLOOKUP($Y37,総括表!B30:G229,6,),)</f>
        <v>0</v>
      </c>
      <c r="AE37" s="72">
        <f>IFERROR(VLOOKUP($Y37,総括表!B30:R229,17,),)</f>
        <v>0</v>
      </c>
      <c r="AF37" s="72">
        <f>IFERROR(VLOOKUP($AA37,総括表!$AN$4:$BG$203,15,),)</f>
        <v>0</v>
      </c>
      <c r="AG37" s="328">
        <f>IFERROR(VLOOKUP($AA37,総括表!$AN$4:$BG$203,16,),)</f>
        <v>0</v>
      </c>
      <c r="AH37" s="72">
        <f>IFERROR(VLOOKUP($AA37,総括表!$AN$4:$BG$203,17,),)</f>
        <v>0</v>
      </c>
      <c r="AI37" s="328">
        <f>IFERROR(VLOOKUP($AA37,総括表!$AN$4:$BG$203,18,),)</f>
        <v>0</v>
      </c>
      <c r="AJ37" s="72">
        <f>IFERROR(VLOOKUP($AA37,総括表!$AN$4:$BG$203,19,),)</f>
        <v>0</v>
      </c>
      <c r="AK37" s="328">
        <f>IFERROR(VLOOKUP($AA37,総括表!$AN$4:$BG$203,20,),)</f>
        <v>0</v>
      </c>
    </row>
    <row r="38" spans="1:37" ht="18.75" customHeight="1">
      <c r="A38" s="593" t="str">
        <f>AA20</f>
        <v/>
      </c>
      <c r="B38" s="594"/>
      <c r="C38" s="594"/>
      <c r="D38" s="594"/>
      <c r="E38" s="594"/>
      <c r="F38" s="594"/>
      <c r="G38" s="594"/>
      <c r="H38" s="594"/>
      <c r="I38" s="594"/>
      <c r="J38" s="595"/>
      <c r="K38" s="241" t="str">
        <f>AB20</f>
        <v/>
      </c>
      <c r="L38" s="593" t="str">
        <f>AC20</f>
        <v/>
      </c>
      <c r="M38" s="594"/>
      <c r="N38" s="595"/>
      <c r="O38" s="569">
        <f>AD20</f>
        <v>0</v>
      </c>
      <c r="P38" s="570"/>
      <c r="Q38" s="244" t="s">
        <v>2721</v>
      </c>
      <c r="R38" s="569">
        <f>AE20</f>
        <v>0</v>
      </c>
      <c r="S38" s="570"/>
      <c r="T38" s="75" t="s">
        <v>2722</v>
      </c>
      <c r="V38" s="71">
        <f t="shared" si="0"/>
        <v>28</v>
      </c>
      <c r="W38" s="432">
        <f t="shared" si="1"/>
        <v>135028</v>
      </c>
      <c r="X38" s="433">
        <f>IFERROR(VLOOKUP(W38,総括表!CA$4:CB$203,2,),)</f>
        <v>0</v>
      </c>
      <c r="Y38" s="433" t="str">
        <f t="shared" si="2"/>
        <v/>
      </c>
      <c r="Z38" s="71">
        <f>IFERROR(VLOOKUP($Y38,総括表!$B$4:$P$203,2,),)</f>
        <v>0</v>
      </c>
      <c r="AA38" s="327" t="str">
        <f>IFERROR(VLOOKUP($Y38,総括表!$B$4:$P$203,3,),"")</f>
        <v/>
      </c>
      <c r="AB38" s="71" t="str">
        <f>IFERROR(VLOOKUP($Y38,総括表!$B$4:$P$203,4,),"")</f>
        <v/>
      </c>
      <c r="AC38" s="71" t="str">
        <f>IFERROR(VLOOKUP($Y38,総括表!$B$4:$P$203,5,),"")</f>
        <v/>
      </c>
      <c r="AD38" s="72">
        <f>IFERROR(VLOOKUP($Y38,総括表!B31:G230,6,),)</f>
        <v>0</v>
      </c>
      <c r="AE38" s="72">
        <f>IFERROR(VLOOKUP($Y38,総括表!B31:R230,17,),)</f>
        <v>0</v>
      </c>
      <c r="AF38" s="72">
        <f>IFERROR(VLOOKUP($AA38,総括表!$AN$4:$BG$203,15,),)</f>
        <v>0</v>
      </c>
      <c r="AG38" s="328">
        <f>IFERROR(VLOOKUP($AA38,総括表!$AN$4:$BG$203,16,),)</f>
        <v>0</v>
      </c>
      <c r="AH38" s="72">
        <f>IFERROR(VLOOKUP($AA38,総括表!$AN$4:$BG$203,17,),)</f>
        <v>0</v>
      </c>
      <c r="AI38" s="328">
        <f>IFERROR(VLOOKUP($AA38,総括表!$AN$4:$BG$203,18,),)</f>
        <v>0</v>
      </c>
      <c r="AJ38" s="72">
        <f>IFERROR(VLOOKUP($AA38,総括表!$AN$4:$BG$203,19,),)</f>
        <v>0</v>
      </c>
      <c r="AK38" s="328">
        <f>IFERROR(VLOOKUP($AA38,総括表!$AN$4:$BG$203,20,),)</f>
        <v>0</v>
      </c>
    </row>
    <row r="39" spans="1:37" ht="13.5" customHeight="1">
      <c r="A39" s="571" t="s">
        <v>2723</v>
      </c>
      <c r="B39" s="572"/>
      <c r="C39" s="572"/>
      <c r="D39" s="572"/>
      <c r="E39" s="572"/>
      <c r="F39" s="572"/>
      <c r="G39" s="572"/>
      <c r="H39" s="572"/>
      <c r="I39" s="572"/>
      <c r="J39" s="572"/>
      <c r="K39" s="573"/>
      <c r="L39" s="242" t="s">
        <v>2724</v>
      </c>
      <c r="M39" s="245">
        <f>AF20</f>
        <v>0</v>
      </c>
      <c r="N39" s="246" t="s">
        <v>2722</v>
      </c>
      <c r="O39" s="247" t="s">
        <v>2725</v>
      </c>
      <c r="P39" s="245">
        <f>AH20</f>
        <v>0</v>
      </c>
      <c r="Q39" s="246" t="s">
        <v>2722</v>
      </c>
      <c r="R39" s="247" t="s">
        <v>2726</v>
      </c>
      <c r="S39" s="245">
        <f>AJ20</f>
        <v>0</v>
      </c>
      <c r="T39" s="76" t="s">
        <v>2722</v>
      </c>
      <c r="V39" s="71">
        <f t="shared" si="0"/>
        <v>29</v>
      </c>
      <c r="W39" s="432">
        <f t="shared" si="1"/>
        <v>135029</v>
      </c>
      <c r="X39" s="433">
        <f>IFERROR(VLOOKUP(W39,総括表!CA$4:CB$203,2,),)</f>
        <v>0</v>
      </c>
      <c r="Y39" s="433" t="str">
        <f t="shared" si="2"/>
        <v/>
      </c>
      <c r="Z39" s="71">
        <f>IFERROR(VLOOKUP($Y39,総括表!$B$4:$P$203,2,),)</f>
        <v>0</v>
      </c>
      <c r="AA39" s="327" t="str">
        <f>IFERROR(VLOOKUP($Y39,総括表!$B$4:$P$203,3,),"")</f>
        <v/>
      </c>
      <c r="AB39" s="71" t="str">
        <f>IFERROR(VLOOKUP($Y39,総括表!$B$4:$P$203,4,),"")</f>
        <v/>
      </c>
      <c r="AC39" s="71" t="str">
        <f>IFERROR(VLOOKUP($Y39,総括表!$B$4:$P$203,5,),"")</f>
        <v/>
      </c>
      <c r="AD39" s="72">
        <f>IFERROR(VLOOKUP($Y39,総括表!B32:G231,6,),)</f>
        <v>0</v>
      </c>
      <c r="AE39" s="72">
        <f>IFERROR(VLOOKUP($Y39,総括表!B32:R231,17,),)</f>
        <v>0</v>
      </c>
      <c r="AF39" s="72">
        <f>IFERROR(VLOOKUP($AA39,総括表!$AN$4:$BG$203,15,),)</f>
        <v>0</v>
      </c>
      <c r="AG39" s="328">
        <f>IFERROR(VLOOKUP($AA39,総括表!$AN$4:$BG$203,16,),)</f>
        <v>0</v>
      </c>
      <c r="AH39" s="72">
        <f>IFERROR(VLOOKUP($AA39,総括表!$AN$4:$BG$203,17,),)</f>
        <v>0</v>
      </c>
      <c r="AI39" s="328">
        <f>IFERROR(VLOOKUP($AA39,総括表!$AN$4:$BG$203,18,),)</f>
        <v>0</v>
      </c>
      <c r="AJ39" s="72">
        <f>IFERROR(VLOOKUP($AA39,総括表!$AN$4:$BG$203,19,),)</f>
        <v>0</v>
      </c>
      <c r="AK39" s="328">
        <f>IFERROR(VLOOKUP($AA39,総括表!$AN$4:$BG$203,20,),)</f>
        <v>0</v>
      </c>
    </row>
    <row r="40" spans="1:37">
      <c r="A40" s="574"/>
      <c r="B40" s="575"/>
      <c r="C40" s="575"/>
      <c r="D40" s="575"/>
      <c r="E40" s="575"/>
      <c r="F40" s="575"/>
      <c r="G40" s="575"/>
      <c r="H40" s="575"/>
      <c r="I40" s="575"/>
      <c r="J40" s="575"/>
      <c r="K40" s="576"/>
      <c r="L40" s="243" t="s">
        <v>2727</v>
      </c>
      <c r="M40" s="299">
        <f>AG20</f>
        <v>0</v>
      </c>
      <c r="N40" s="300" t="s">
        <v>2728</v>
      </c>
      <c r="O40" s="301" t="s">
        <v>2727</v>
      </c>
      <c r="P40" s="299">
        <f>AI20</f>
        <v>0</v>
      </c>
      <c r="Q40" s="300" t="s">
        <v>2728</v>
      </c>
      <c r="R40" s="301" t="s">
        <v>2727</v>
      </c>
      <c r="S40" s="299">
        <f>AK20</f>
        <v>0</v>
      </c>
      <c r="T40" s="77" t="s">
        <v>2728</v>
      </c>
      <c r="V40" s="71">
        <f t="shared" si="0"/>
        <v>30</v>
      </c>
      <c r="W40" s="432">
        <f t="shared" si="1"/>
        <v>135030</v>
      </c>
      <c r="X40" s="433">
        <f>IFERROR(VLOOKUP(W40,総括表!CA$4:CB$203,2,),)</f>
        <v>0</v>
      </c>
      <c r="Y40" s="433" t="str">
        <f t="shared" si="2"/>
        <v/>
      </c>
      <c r="Z40" s="71">
        <f>IFERROR(VLOOKUP($Y40,総括表!$B$4:$P$203,2,),)</f>
        <v>0</v>
      </c>
      <c r="AA40" s="327" t="str">
        <f>IFERROR(VLOOKUP($Y40,総括表!$B$4:$P$203,3,),"")</f>
        <v/>
      </c>
      <c r="AB40" s="71" t="str">
        <f>IFERROR(VLOOKUP($Y40,総括表!$B$4:$P$203,4,),"")</f>
        <v/>
      </c>
      <c r="AC40" s="71" t="str">
        <f>IFERROR(VLOOKUP($Y40,総括表!$B$4:$P$203,5,),"")</f>
        <v/>
      </c>
      <c r="AD40" s="72">
        <f>IFERROR(VLOOKUP($Y40,総括表!B33:G232,6,),)</f>
        <v>0</v>
      </c>
      <c r="AE40" s="72">
        <f>IFERROR(VLOOKUP($Y40,総括表!B33:R232,17,),)</f>
        <v>0</v>
      </c>
      <c r="AF40" s="72">
        <f>IFERROR(VLOOKUP($AA40,総括表!$AN$4:$BG$203,15,),)</f>
        <v>0</v>
      </c>
      <c r="AG40" s="328">
        <f>IFERROR(VLOOKUP($AA40,総括表!$AN$4:$BG$203,16,),)</f>
        <v>0</v>
      </c>
      <c r="AH40" s="72">
        <f>IFERROR(VLOOKUP($AA40,総括表!$AN$4:$BG$203,17,),)</f>
        <v>0</v>
      </c>
      <c r="AI40" s="328">
        <f>IFERROR(VLOOKUP($AA40,総括表!$AN$4:$BG$203,18,),)</f>
        <v>0</v>
      </c>
      <c r="AJ40" s="72">
        <f>IFERROR(VLOOKUP($AA40,総括表!$AN$4:$BG$203,19,),)</f>
        <v>0</v>
      </c>
      <c r="AK40" s="328">
        <f>IFERROR(VLOOKUP($AA40,総括表!$AN$4:$BG$203,20,),)</f>
        <v>0</v>
      </c>
    </row>
    <row r="41" spans="1:37" ht="18.75" customHeight="1">
      <c r="A41" s="593" t="str">
        <f>AA21</f>
        <v/>
      </c>
      <c r="B41" s="594"/>
      <c r="C41" s="594"/>
      <c r="D41" s="594"/>
      <c r="E41" s="594"/>
      <c r="F41" s="594"/>
      <c r="G41" s="594"/>
      <c r="H41" s="594"/>
      <c r="I41" s="594"/>
      <c r="J41" s="595"/>
      <c r="K41" s="241" t="str">
        <f>AB21</f>
        <v/>
      </c>
      <c r="L41" s="593" t="str">
        <f>AC21</f>
        <v/>
      </c>
      <c r="M41" s="594"/>
      <c r="N41" s="595"/>
      <c r="O41" s="569">
        <f>AD21</f>
        <v>0</v>
      </c>
      <c r="P41" s="570"/>
      <c r="Q41" s="244" t="s">
        <v>2721</v>
      </c>
      <c r="R41" s="569">
        <f>AE21</f>
        <v>0</v>
      </c>
      <c r="S41" s="570"/>
      <c r="T41" s="75" t="s">
        <v>2722</v>
      </c>
      <c r="V41" s="71">
        <f t="shared" si="0"/>
        <v>31</v>
      </c>
      <c r="W41" s="432">
        <f t="shared" si="1"/>
        <v>135031</v>
      </c>
      <c r="X41" s="433">
        <f>IFERROR(VLOOKUP(W41,総括表!CA$4:CB$203,2,),)</f>
        <v>0</v>
      </c>
      <c r="Y41" s="433" t="str">
        <f t="shared" si="2"/>
        <v/>
      </c>
      <c r="Z41" s="71">
        <f>IFERROR(VLOOKUP($Y41,総括表!$B$4:$P$203,2,),)</f>
        <v>0</v>
      </c>
      <c r="AA41" s="327" t="str">
        <f>IFERROR(VLOOKUP($Y41,総括表!$B$4:$P$203,3,),"")</f>
        <v/>
      </c>
      <c r="AB41" s="71" t="str">
        <f>IFERROR(VLOOKUP($Y41,総括表!$B$4:$P$203,4,),"")</f>
        <v/>
      </c>
      <c r="AC41" s="71" t="str">
        <f>IFERROR(VLOOKUP($Y41,総括表!$B$4:$P$203,5,),"")</f>
        <v/>
      </c>
      <c r="AD41" s="72">
        <f>IFERROR(VLOOKUP($Y41,総括表!B34:G233,6,),)</f>
        <v>0</v>
      </c>
      <c r="AE41" s="72">
        <f>IFERROR(VLOOKUP($Y41,総括表!B34:R233,17,),)</f>
        <v>0</v>
      </c>
      <c r="AF41" s="72">
        <f>IFERROR(VLOOKUP($AA41,総括表!$AN$4:$BG$203,15,),)</f>
        <v>0</v>
      </c>
      <c r="AG41" s="328">
        <f>IFERROR(VLOOKUP($AA41,総括表!$AN$4:$BG$203,16,),)</f>
        <v>0</v>
      </c>
      <c r="AH41" s="72">
        <f>IFERROR(VLOOKUP($AA41,総括表!$AN$4:$BG$203,17,),)</f>
        <v>0</v>
      </c>
      <c r="AI41" s="328">
        <f>IFERROR(VLOOKUP($AA41,総括表!$AN$4:$BG$203,18,),)</f>
        <v>0</v>
      </c>
      <c r="AJ41" s="72">
        <f>IFERROR(VLOOKUP($AA41,総括表!$AN$4:$BG$203,19,),)</f>
        <v>0</v>
      </c>
      <c r="AK41" s="328">
        <f>IFERROR(VLOOKUP($AA41,総括表!$AN$4:$BG$203,20,),)</f>
        <v>0</v>
      </c>
    </row>
    <row r="42" spans="1:37" ht="13.5" customHeight="1">
      <c r="A42" s="571" t="s">
        <v>2723</v>
      </c>
      <c r="B42" s="572"/>
      <c r="C42" s="572"/>
      <c r="D42" s="572"/>
      <c r="E42" s="572"/>
      <c r="F42" s="572"/>
      <c r="G42" s="572"/>
      <c r="H42" s="572"/>
      <c r="I42" s="572"/>
      <c r="J42" s="572"/>
      <c r="K42" s="573"/>
      <c r="L42" s="242" t="s">
        <v>2724</v>
      </c>
      <c r="M42" s="245">
        <f>AF21</f>
        <v>0</v>
      </c>
      <c r="N42" s="246" t="s">
        <v>2722</v>
      </c>
      <c r="O42" s="247" t="s">
        <v>2725</v>
      </c>
      <c r="P42" s="245">
        <f>AH21</f>
        <v>0</v>
      </c>
      <c r="Q42" s="246" t="s">
        <v>2722</v>
      </c>
      <c r="R42" s="247" t="s">
        <v>2726</v>
      </c>
      <c r="S42" s="245">
        <f>AJ21</f>
        <v>0</v>
      </c>
      <c r="T42" s="76" t="s">
        <v>2722</v>
      </c>
      <c r="V42" s="71">
        <f t="shared" si="0"/>
        <v>32</v>
      </c>
      <c r="W42" s="432">
        <f t="shared" si="1"/>
        <v>135032</v>
      </c>
      <c r="X42" s="433">
        <f>IFERROR(VLOOKUP(W42,総括表!CA$4:CB$203,2,),)</f>
        <v>0</v>
      </c>
      <c r="Y42" s="433" t="str">
        <f t="shared" si="2"/>
        <v/>
      </c>
      <c r="Z42" s="71">
        <f>IFERROR(VLOOKUP($Y42,総括表!$B$4:$P$203,2,),)</f>
        <v>0</v>
      </c>
      <c r="AA42" s="327" t="str">
        <f>IFERROR(VLOOKUP($Y42,総括表!$B$4:$P$203,3,),"")</f>
        <v/>
      </c>
      <c r="AB42" s="71" t="str">
        <f>IFERROR(VLOOKUP($Y42,総括表!$B$4:$P$203,4,),"")</f>
        <v/>
      </c>
      <c r="AC42" s="71" t="str">
        <f>IFERROR(VLOOKUP($Y42,総括表!$B$4:$P$203,5,),"")</f>
        <v/>
      </c>
      <c r="AD42" s="72">
        <f>IFERROR(VLOOKUP($Y42,総括表!B35:G234,6,),)</f>
        <v>0</v>
      </c>
      <c r="AE42" s="72">
        <f>IFERROR(VLOOKUP($Y42,総括表!B35:R234,17,),)</f>
        <v>0</v>
      </c>
      <c r="AF42" s="72">
        <f>IFERROR(VLOOKUP($AA42,総括表!$AN$4:$BG$203,15,),)</f>
        <v>0</v>
      </c>
      <c r="AG42" s="328">
        <f>IFERROR(VLOOKUP($AA42,総括表!$AN$4:$BG$203,16,),)</f>
        <v>0</v>
      </c>
      <c r="AH42" s="72">
        <f>IFERROR(VLOOKUP($AA42,総括表!$AN$4:$BG$203,17,),)</f>
        <v>0</v>
      </c>
      <c r="AI42" s="328">
        <f>IFERROR(VLOOKUP($AA42,総括表!$AN$4:$BG$203,18,),)</f>
        <v>0</v>
      </c>
      <c r="AJ42" s="72">
        <f>IFERROR(VLOOKUP($AA42,総括表!$AN$4:$BG$203,19,),)</f>
        <v>0</v>
      </c>
      <c r="AK42" s="328">
        <f>IFERROR(VLOOKUP($AA42,総括表!$AN$4:$BG$203,20,),)</f>
        <v>0</v>
      </c>
    </row>
    <row r="43" spans="1:37">
      <c r="A43" s="574"/>
      <c r="B43" s="575"/>
      <c r="C43" s="575"/>
      <c r="D43" s="575"/>
      <c r="E43" s="575"/>
      <c r="F43" s="575"/>
      <c r="G43" s="575"/>
      <c r="H43" s="575"/>
      <c r="I43" s="575"/>
      <c r="J43" s="575"/>
      <c r="K43" s="576"/>
      <c r="L43" s="243" t="s">
        <v>2727</v>
      </c>
      <c r="M43" s="299">
        <f>AG21</f>
        <v>0</v>
      </c>
      <c r="N43" s="300" t="s">
        <v>2728</v>
      </c>
      <c r="O43" s="301" t="s">
        <v>2727</v>
      </c>
      <c r="P43" s="299">
        <f>AI21</f>
        <v>0</v>
      </c>
      <c r="Q43" s="300" t="s">
        <v>2728</v>
      </c>
      <c r="R43" s="301" t="s">
        <v>2727</v>
      </c>
      <c r="S43" s="299">
        <f>AK21</f>
        <v>0</v>
      </c>
      <c r="T43" s="77" t="s">
        <v>2728</v>
      </c>
      <c r="V43" s="71">
        <f t="shared" si="0"/>
        <v>33</v>
      </c>
      <c r="W43" s="432">
        <f t="shared" si="1"/>
        <v>135033</v>
      </c>
      <c r="X43" s="433">
        <f>IFERROR(VLOOKUP(W43,総括表!CA$4:CB$203,2,),)</f>
        <v>0</v>
      </c>
      <c r="Y43" s="433" t="str">
        <f t="shared" si="2"/>
        <v/>
      </c>
      <c r="Z43" s="71">
        <f>IFERROR(VLOOKUP($Y43,総括表!$B$4:$P$203,2,),)</f>
        <v>0</v>
      </c>
      <c r="AA43" s="327" t="str">
        <f>IFERROR(VLOOKUP($Y43,総括表!$B$4:$P$203,3,),"")</f>
        <v/>
      </c>
      <c r="AB43" s="71" t="str">
        <f>IFERROR(VLOOKUP($Y43,総括表!$B$4:$P$203,4,),"")</f>
        <v/>
      </c>
      <c r="AC43" s="71" t="str">
        <f>IFERROR(VLOOKUP($Y43,総括表!$B$4:$P$203,5,),"")</f>
        <v/>
      </c>
      <c r="AD43" s="72">
        <f>IFERROR(VLOOKUP($Y43,総括表!B36:G235,6,),)</f>
        <v>0</v>
      </c>
      <c r="AE43" s="72">
        <f>IFERROR(VLOOKUP($Y43,総括表!B36:R235,17,),)</f>
        <v>0</v>
      </c>
      <c r="AF43" s="72">
        <f>IFERROR(VLOOKUP($AA43,総括表!$AN$4:$BG$203,15,),)</f>
        <v>0</v>
      </c>
      <c r="AG43" s="328">
        <f>IFERROR(VLOOKUP($AA43,総括表!$AN$4:$BG$203,16,),)</f>
        <v>0</v>
      </c>
      <c r="AH43" s="72">
        <f>IFERROR(VLOOKUP($AA43,総括表!$AN$4:$BG$203,17,),)</f>
        <v>0</v>
      </c>
      <c r="AI43" s="328">
        <f>IFERROR(VLOOKUP($AA43,総括表!$AN$4:$BG$203,18,),)</f>
        <v>0</v>
      </c>
      <c r="AJ43" s="72">
        <f>IFERROR(VLOOKUP($AA43,総括表!$AN$4:$BG$203,19,),)</f>
        <v>0</v>
      </c>
      <c r="AK43" s="328">
        <f>IFERROR(VLOOKUP($AA43,総括表!$AN$4:$BG$203,20,),)</f>
        <v>0</v>
      </c>
    </row>
    <row r="44" spans="1:37" ht="18.75" customHeight="1">
      <c r="A44" s="593" t="str">
        <f>AA22</f>
        <v/>
      </c>
      <c r="B44" s="594"/>
      <c r="C44" s="594"/>
      <c r="D44" s="594"/>
      <c r="E44" s="594"/>
      <c r="F44" s="594"/>
      <c r="G44" s="594"/>
      <c r="H44" s="594"/>
      <c r="I44" s="594"/>
      <c r="J44" s="595"/>
      <c r="K44" s="241" t="str">
        <f>AB22</f>
        <v/>
      </c>
      <c r="L44" s="593" t="str">
        <f>AC22</f>
        <v/>
      </c>
      <c r="M44" s="594"/>
      <c r="N44" s="595"/>
      <c r="O44" s="569">
        <f>AD22</f>
        <v>0</v>
      </c>
      <c r="P44" s="570"/>
      <c r="Q44" s="244" t="s">
        <v>2721</v>
      </c>
      <c r="R44" s="569">
        <f>AE22</f>
        <v>0</v>
      </c>
      <c r="S44" s="570"/>
      <c r="T44" s="75" t="s">
        <v>2722</v>
      </c>
      <c r="V44" s="71">
        <f t="shared" si="0"/>
        <v>34</v>
      </c>
      <c r="W44" s="432">
        <f t="shared" si="1"/>
        <v>135034</v>
      </c>
      <c r="X44" s="433">
        <f>IFERROR(VLOOKUP(W44,総括表!CA$4:CB$203,2,),)</f>
        <v>0</v>
      </c>
      <c r="Y44" s="433" t="str">
        <f t="shared" si="2"/>
        <v/>
      </c>
      <c r="Z44" s="71">
        <f>IFERROR(VLOOKUP($Y44,総括表!$B$4:$P$203,2,),)</f>
        <v>0</v>
      </c>
      <c r="AA44" s="327" t="str">
        <f>IFERROR(VLOOKUP($Y44,総括表!$B$4:$P$203,3,),"")</f>
        <v/>
      </c>
      <c r="AB44" s="71" t="str">
        <f>IFERROR(VLOOKUP($Y44,総括表!$B$4:$P$203,4,),"")</f>
        <v/>
      </c>
      <c r="AC44" s="71" t="str">
        <f>IFERROR(VLOOKUP($Y44,総括表!$B$4:$P$203,5,),"")</f>
        <v/>
      </c>
      <c r="AD44" s="72">
        <f>IFERROR(VLOOKUP($Y44,総括表!B37:G236,6,),)</f>
        <v>0</v>
      </c>
      <c r="AE44" s="72">
        <f>IFERROR(VLOOKUP($Y44,総括表!B37:R236,17,),)</f>
        <v>0</v>
      </c>
      <c r="AF44" s="72">
        <f>IFERROR(VLOOKUP($AA44,総括表!$AN$4:$BG$203,15,),)</f>
        <v>0</v>
      </c>
      <c r="AG44" s="328">
        <f>IFERROR(VLOOKUP($AA44,総括表!$AN$4:$BG$203,16,),)</f>
        <v>0</v>
      </c>
      <c r="AH44" s="72">
        <f>IFERROR(VLOOKUP($AA44,総括表!$AN$4:$BG$203,17,),)</f>
        <v>0</v>
      </c>
      <c r="AI44" s="328">
        <f>IFERROR(VLOOKUP($AA44,総括表!$AN$4:$BG$203,18,),)</f>
        <v>0</v>
      </c>
      <c r="AJ44" s="72">
        <f>IFERROR(VLOOKUP($AA44,総括表!$AN$4:$BG$203,19,),)</f>
        <v>0</v>
      </c>
      <c r="AK44" s="328">
        <f>IFERROR(VLOOKUP($AA44,総括表!$AN$4:$BG$203,20,),)</f>
        <v>0</v>
      </c>
    </row>
    <row r="45" spans="1:37" ht="13.5" customHeight="1">
      <c r="A45" s="571" t="s">
        <v>2723</v>
      </c>
      <c r="B45" s="572"/>
      <c r="C45" s="572"/>
      <c r="D45" s="572"/>
      <c r="E45" s="572"/>
      <c r="F45" s="572"/>
      <c r="G45" s="572"/>
      <c r="H45" s="572"/>
      <c r="I45" s="572"/>
      <c r="J45" s="572"/>
      <c r="K45" s="573"/>
      <c r="L45" s="242" t="s">
        <v>2724</v>
      </c>
      <c r="M45" s="245">
        <f>AF22</f>
        <v>0</v>
      </c>
      <c r="N45" s="246" t="s">
        <v>2722</v>
      </c>
      <c r="O45" s="247" t="s">
        <v>2725</v>
      </c>
      <c r="P45" s="245">
        <f>AH22</f>
        <v>0</v>
      </c>
      <c r="Q45" s="246" t="s">
        <v>2722</v>
      </c>
      <c r="R45" s="247" t="s">
        <v>2726</v>
      </c>
      <c r="S45" s="245">
        <f>AJ22</f>
        <v>0</v>
      </c>
      <c r="T45" s="76" t="s">
        <v>2722</v>
      </c>
      <c r="V45" s="71">
        <f t="shared" si="0"/>
        <v>35</v>
      </c>
      <c r="W45" s="432">
        <f t="shared" si="1"/>
        <v>135035</v>
      </c>
      <c r="X45" s="433">
        <f>IFERROR(VLOOKUP(W45,総括表!CA$4:CB$203,2,),)</f>
        <v>0</v>
      </c>
      <c r="Y45" s="433" t="str">
        <f t="shared" si="2"/>
        <v/>
      </c>
      <c r="Z45" s="71">
        <f>IFERROR(VLOOKUP($Y45,総括表!$B$4:$P$203,2,),)</f>
        <v>0</v>
      </c>
      <c r="AA45" s="327" t="str">
        <f>IFERROR(VLOOKUP($Y45,総括表!$B$4:$P$203,3,),"")</f>
        <v/>
      </c>
      <c r="AB45" s="71" t="str">
        <f>IFERROR(VLOOKUP($Y45,総括表!$B$4:$P$203,4,),"")</f>
        <v/>
      </c>
      <c r="AC45" s="71" t="str">
        <f>IFERROR(VLOOKUP($Y45,総括表!$B$4:$P$203,5,),"")</f>
        <v/>
      </c>
      <c r="AD45" s="72">
        <f>IFERROR(VLOOKUP($Y45,総括表!B38:G237,6,),)</f>
        <v>0</v>
      </c>
      <c r="AE45" s="72">
        <f>IFERROR(VLOOKUP($Y45,総括表!B38:R237,17,),)</f>
        <v>0</v>
      </c>
      <c r="AF45" s="72">
        <f>IFERROR(VLOOKUP($AA45,総括表!$AN$4:$BG$203,15,),)</f>
        <v>0</v>
      </c>
      <c r="AG45" s="328">
        <f>IFERROR(VLOOKUP($AA45,総括表!$AN$4:$BG$203,16,),)</f>
        <v>0</v>
      </c>
      <c r="AH45" s="72">
        <f>IFERROR(VLOOKUP($AA45,総括表!$AN$4:$BG$203,17,),)</f>
        <v>0</v>
      </c>
      <c r="AI45" s="328">
        <f>IFERROR(VLOOKUP($AA45,総括表!$AN$4:$BG$203,18,),)</f>
        <v>0</v>
      </c>
      <c r="AJ45" s="72">
        <f>IFERROR(VLOOKUP($AA45,総括表!$AN$4:$BG$203,19,),)</f>
        <v>0</v>
      </c>
      <c r="AK45" s="328">
        <f>IFERROR(VLOOKUP($AA45,総括表!$AN$4:$BG$203,20,),)</f>
        <v>0</v>
      </c>
    </row>
    <row r="46" spans="1:37">
      <c r="A46" s="574"/>
      <c r="B46" s="575"/>
      <c r="C46" s="575"/>
      <c r="D46" s="575"/>
      <c r="E46" s="575"/>
      <c r="F46" s="575"/>
      <c r="G46" s="575"/>
      <c r="H46" s="575"/>
      <c r="I46" s="575"/>
      <c r="J46" s="575"/>
      <c r="K46" s="576"/>
      <c r="L46" s="243" t="s">
        <v>2727</v>
      </c>
      <c r="M46" s="299">
        <f>AG22</f>
        <v>0</v>
      </c>
      <c r="N46" s="300" t="s">
        <v>2728</v>
      </c>
      <c r="O46" s="301" t="s">
        <v>2727</v>
      </c>
      <c r="P46" s="299">
        <f>AI22</f>
        <v>0</v>
      </c>
      <c r="Q46" s="300" t="s">
        <v>2728</v>
      </c>
      <c r="R46" s="301" t="s">
        <v>2727</v>
      </c>
      <c r="S46" s="299">
        <f>AK22</f>
        <v>0</v>
      </c>
      <c r="T46" s="77" t="s">
        <v>2728</v>
      </c>
      <c r="V46" s="71">
        <f t="shared" si="0"/>
        <v>36</v>
      </c>
      <c r="W46" s="432">
        <f t="shared" si="1"/>
        <v>135036</v>
      </c>
      <c r="X46" s="433">
        <f>IFERROR(VLOOKUP(W46,総括表!CA$4:CB$203,2,),)</f>
        <v>0</v>
      </c>
      <c r="Y46" s="433" t="str">
        <f t="shared" si="2"/>
        <v/>
      </c>
      <c r="Z46" s="71">
        <f>IFERROR(VLOOKUP($Y46,総括表!$B$4:$P$203,2,),)</f>
        <v>0</v>
      </c>
      <c r="AA46" s="327" t="str">
        <f>IFERROR(VLOOKUP($Y46,総括表!$B$4:$P$203,3,),"")</f>
        <v/>
      </c>
      <c r="AB46" s="71" t="str">
        <f>IFERROR(VLOOKUP($Y46,総括表!$B$4:$P$203,4,),"")</f>
        <v/>
      </c>
      <c r="AC46" s="71" t="str">
        <f>IFERROR(VLOOKUP($Y46,総括表!$B$4:$P$203,5,),"")</f>
        <v/>
      </c>
      <c r="AD46" s="72">
        <f>IFERROR(VLOOKUP($Y46,総括表!B39:G238,6,),)</f>
        <v>0</v>
      </c>
      <c r="AE46" s="72">
        <f>IFERROR(VLOOKUP($Y46,総括表!B39:R238,17,),)</f>
        <v>0</v>
      </c>
      <c r="AF46" s="72">
        <f>IFERROR(VLOOKUP($AA46,総括表!$AN$4:$BG$203,15,),)</f>
        <v>0</v>
      </c>
      <c r="AG46" s="328">
        <f>IFERROR(VLOOKUP($AA46,総括表!$AN$4:$BG$203,16,),)</f>
        <v>0</v>
      </c>
      <c r="AH46" s="72">
        <f>IFERROR(VLOOKUP($AA46,総括表!$AN$4:$BG$203,17,),)</f>
        <v>0</v>
      </c>
      <c r="AI46" s="328">
        <f>IFERROR(VLOOKUP($AA46,総括表!$AN$4:$BG$203,18,),)</f>
        <v>0</v>
      </c>
      <c r="AJ46" s="72">
        <f>IFERROR(VLOOKUP($AA46,総括表!$AN$4:$BG$203,19,),)</f>
        <v>0</v>
      </c>
      <c r="AK46" s="328">
        <f>IFERROR(VLOOKUP($AA46,総括表!$AN$4:$BG$203,20,),)</f>
        <v>0</v>
      </c>
    </row>
    <row r="47" spans="1:37" ht="18.75" customHeight="1">
      <c r="A47" s="593" t="str">
        <f>AA23</f>
        <v/>
      </c>
      <c r="B47" s="594"/>
      <c r="C47" s="594"/>
      <c r="D47" s="594"/>
      <c r="E47" s="594"/>
      <c r="F47" s="594"/>
      <c r="G47" s="594"/>
      <c r="H47" s="594"/>
      <c r="I47" s="594"/>
      <c r="J47" s="595"/>
      <c r="K47" s="241" t="str">
        <f>AB23</f>
        <v/>
      </c>
      <c r="L47" s="593" t="str">
        <f>AC23</f>
        <v/>
      </c>
      <c r="M47" s="594"/>
      <c r="N47" s="595"/>
      <c r="O47" s="569">
        <f>AD23</f>
        <v>0</v>
      </c>
      <c r="P47" s="570"/>
      <c r="Q47" s="244" t="s">
        <v>2721</v>
      </c>
      <c r="R47" s="569">
        <f>AE23</f>
        <v>0</v>
      </c>
      <c r="S47" s="570"/>
      <c r="T47" s="75" t="s">
        <v>2722</v>
      </c>
      <c r="V47" s="71">
        <f t="shared" si="0"/>
        <v>37</v>
      </c>
      <c r="W47" s="432">
        <f t="shared" si="1"/>
        <v>135037</v>
      </c>
      <c r="X47" s="433">
        <f>IFERROR(VLOOKUP(W47,総括表!CA$4:CB$203,2,),)</f>
        <v>0</v>
      </c>
      <c r="Y47" s="433" t="str">
        <f t="shared" si="2"/>
        <v/>
      </c>
      <c r="Z47" s="71">
        <f>IFERROR(VLOOKUP($Y47,総括表!$B$4:$P$203,2,),)</f>
        <v>0</v>
      </c>
      <c r="AA47" s="327" t="str">
        <f>IFERROR(VLOOKUP($Y47,総括表!$B$4:$P$203,3,),"")</f>
        <v/>
      </c>
      <c r="AB47" s="71" t="str">
        <f>IFERROR(VLOOKUP($Y47,総括表!$B$4:$P$203,4,),"")</f>
        <v/>
      </c>
      <c r="AC47" s="71" t="str">
        <f>IFERROR(VLOOKUP($Y47,総括表!$B$4:$P$203,5,),"")</f>
        <v/>
      </c>
      <c r="AD47" s="72">
        <f>IFERROR(VLOOKUP($Y47,総括表!B40:G239,6,),)</f>
        <v>0</v>
      </c>
      <c r="AE47" s="72">
        <f>IFERROR(VLOOKUP($Y47,総括表!B40:R239,17,),)</f>
        <v>0</v>
      </c>
      <c r="AF47" s="72">
        <f>IFERROR(VLOOKUP($AA47,総括表!$AN$4:$BG$203,15,),)</f>
        <v>0</v>
      </c>
      <c r="AG47" s="328">
        <f>IFERROR(VLOOKUP($AA47,総括表!$AN$4:$BG$203,16,),)</f>
        <v>0</v>
      </c>
      <c r="AH47" s="72">
        <f>IFERROR(VLOOKUP($AA47,総括表!$AN$4:$BG$203,17,),)</f>
        <v>0</v>
      </c>
      <c r="AI47" s="328">
        <f>IFERROR(VLOOKUP($AA47,総括表!$AN$4:$BG$203,18,),)</f>
        <v>0</v>
      </c>
      <c r="AJ47" s="72">
        <f>IFERROR(VLOOKUP($AA47,総括表!$AN$4:$BG$203,19,),)</f>
        <v>0</v>
      </c>
      <c r="AK47" s="328">
        <f>IFERROR(VLOOKUP($AA47,総括表!$AN$4:$BG$203,20,),)</f>
        <v>0</v>
      </c>
    </row>
    <row r="48" spans="1:37" ht="13.5" customHeight="1">
      <c r="A48" s="571" t="s">
        <v>2723</v>
      </c>
      <c r="B48" s="572"/>
      <c r="C48" s="572"/>
      <c r="D48" s="572"/>
      <c r="E48" s="572"/>
      <c r="F48" s="572"/>
      <c r="G48" s="572"/>
      <c r="H48" s="572"/>
      <c r="I48" s="572"/>
      <c r="J48" s="572"/>
      <c r="K48" s="573"/>
      <c r="L48" s="242" t="s">
        <v>2724</v>
      </c>
      <c r="M48" s="245">
        <f>AF23</f>
        <v>0</v>
      </c>
      <c r="N48" s="246" t="s">
        <v>2722</v>
      </c>
      <c r="O48" s="247" t="s">
        <v>2725</v>
      </c>
      <c r="P48" s="245">
        <f>AH23</f>
        <v>0</v>
      </c>
      <c r="Q48" s="246" t="s">
        <v>2722</v>
      </c>
      <c r="R48" s="247" t="s">
        <v>2726</v>
      </c>
      <c r="S48" s="245">
        <f>AJ23</f>
        <v>0</v>
      </c>
      <c r="T48" s="76" t="s">
        <v>2722</v>
      </c>
      <c r="V48" s="71">
        <f t="shared" si="0"/>
        <v>38</v>
      </c>
      <c r="W48" s="432">
        <f t="shared" si="1"/>
        <v>135038</v>
      </c>
      <c r="X48" s="433">
        <f>IFERROR(VLOOKUP(W48,総括表!CA$4:CB$203,2,),)</f>
        <v>0</v>
      </c>
      <c r="Y48" s="433" t="str">
        <f t="shared" si="2"/>
        <v/>
      </c>
      <c r="Z48" s="71">
        <f>IFERROR(VLOOKUP($Y48,総括表!$B$4:$P$203,2,),)</f>
        <v>0</v>
      </c>
      <c r="AA48" s="327" t="str">
        <f>IFERROR(VLOOKUP($Y48,総括表!$B$4:$P$203,3,),"")</f>
        <v/>
      </c>
      <c r="AB48" s="71" t="str">
        <f>IFERROR(VLOOKUP($Y48,総括表!$B$4:$P$203,4,),"")</f>
        <v/>
      </c>
      <c r="AC48" s="71" t="str">
        <f>IFERROR(VLOOKUP($Y48,総括表!$B$4:$P$203,5,),"")</f>
        <v/>
      </c>
      <c r="AD48" s="72">
        <f>IFERROR(VLOOKUP($Y48,総括表!B41:G240,6,),)</f>
        <v>0</v>
      </c>
      <c r="AE48" s="72">
        <f>IFERROR(VLOOKUP($Y48,総括表!B41:R240,17,),)</f>
        <v>0</v>
      </c>
      <c r="AF48" s="72">
        <f>IFERROR(VLOOKUP($AA48,総括表!$AN$4:$BG$203,15,),)</f>
        <v>0</v>
      </c>
      <c r="AG48" s="328">
        <f>IFERROR(VLOOKUP($AA48,総括表!$AN$4:$BG$203,16,),)</f>
        <v>0</v>
      </c>
      <c r="AH48" s="72">
        <f>IFERROR(VLOOKUP($AA48,総括表!$AN$4:$BG$203,17,),)</f>
        <v>0</v>
      </c>
      <c r="AI48" s="328">
        <f>IFERROR(VLOOKUP($AA48,総括表!$AN$4:$BG$203,18,),)</f>
        <v>0</v>
      </c>
      <c r="AJ48" s="72">
        <f>IFERROR(VLOOKUP($AA48,総括表!$AN$4:$BG$203,19,),)</f>
        <v>0</v>
      </c>
      <c r="AK48" s="328">
        <f>IFERROR(VLOOKUP($AA48,総括表!$AN$4:$BG$203,20,),)</f>
        <v>0</v>
      </c>
    </row>
    <row r="49" spans="1:37">
      <c r="A49" s="574"/>
      <c r="B49" s="575"/>
      <c r="C49" s="575"/>
      <c r="D49" s="575"/>
      <c r="E49" s="575"/>
      <c r="F49" s="575"/>
      <c r="G49" s="575"/>
      <c r="H49" s="575"/>
      <c r="I49" s="575"/>
      <c r="J49" s="575"/>
      <c r="K49" s="576"/>
      <c r="L49" s="243" t="s">
        <v>2727</v>
      </c>
      <c r="M49" s="299">
        <f>AG23</f>
        <v>0</v>
      </c>
      <c r="N49" s="300" t="s">
        <v>2728</v>
      </c>
      <c r="O49" s="301" t="s">
        <v>2727</v>
      </c>
      <c r="P49" s="299">
        <f>AI23</f>
        <v>0</v>
      </c>
      <c r="Q49" s="300" t="s">
        <v>2728</v>
      </c>
      <c r="R49" s="301" t="s">
        <v>2727</v>
      </c>
      <c r="S49" s="299">
        <f>AK23</f>
        <v>0</v>
      </c>
      <c r="T49" s="77" t="s">
        <v>2728</v>
      </c>
      <c r="V49" s="71">
        <f t="shared" si="0"/>
        <v>39</v>
      </c>
      <c r="W49" s="432">
        <f t="shared" si="1"/>
        <v>135039</v>
      </c>
      <c r="X49" s="433">
        <f>IFERROR(VLOOKUP(W49,総括表!CA$4:CB$203,2,),)</f>
        <v>0</v>
      </c>
      <c r="Y49" s="433" t="str">
        <f t="shared" si="2"/>
        <v/>
      </c>
      <c r="Z49" s="71">
        <f>IFERROR(VLOOKUP($Y49,総括表!$B$4:$P$203,2,),)</f>
        <v>0</v>
      </c>
      <c r="AA49" s="327" t="str">
        <f>IFERROR(VLOOKUP($Y49,総括表!$B$4:$P$203,3,),"")</f>
        <v/>
      </c>
      <c r="AB49" s="71" t="str">
        <f>IFERROR(VLOOKUP($Y49,総括表!$B$4:$P$203,4,),"")</f>
        <v/>
      </c>
      <c r="AC49" s="71" t="str">
        <f>IFERROR(VLOOKUP($Y49,総括表!$B$4:$P$203,5,),"")</f>
        <v/>
      </c>
      <c r="AD49" s="72">
        <f>IFERROR(VLOOKUP($Y49,総括表!B42:G241,6,),)</f>
        <v>0</v>
      </c>
      <c r="AE49" s="72">
        <f>IFERROR(VLOOKUP($Y49,総括表!B42:R241,17,),)</f>
        <v>0</v>
      </c>
      <c r="AF49" s="72">
        <f>IFERROR(VLOOKUP($AA49,総括表!$AN$4:$BG$203,15,),)</f>
        <v>0</v>
      </c>
      <c r="AG49" s="328">
        <f>IFERROR(VLOOKUP($AA49,総括表!$AN$4:$BG$203,16,),)</f>
        <v>0</v>
      </c>
      <c r="AH49" s="72">
        <f>IFERROR(VLOOKUP($AA49,総括表!$AN$4:$BG$203,17,),)</f>
        <v>0</v>
      </c>
      <c r="AI49" s="328">
        <f>IFERROR(VLOOKUP($AA49,総括表!$AN$4:$BG$203,18,),)</f>
        <v>0</v>
      </c>
      <c r="AJ49" s="72">
        <f>IFERROR(VLOOKUP($AA49,総括表!$AN$4:$BG$203,19,),)</f>
        <v>0</v>
      </c>
      <c r="AK49" s="328">
        <f>IFERROR(VLOOKUP($AA49,総括表!$AN$4:$BG$203,20,),)</f>
        <v>0</v>
      </c>
    </row>
    <row r="50" spans="1:37" ht="18.75" customHeight="1">
      <c r="A50" s="593" t="str">
        <f>AA24</f>
        <v/>
      </c>
      <c r="B50" s="594"/>
      <c r="C50" s="594"/>
      <c r="D50" s="594"/>
      <c r="E50" s="594"/>
      <c r="F50" s="594"/>
      <c r="G50" s="594"/>
      <c r="H50" s="594"/>
      <c r="I50" s="594"/>
      <c r="J50" s="595"/>
      <c r="K50" s="241" t="str">
        <f>AB24</f>
        <v/>
      </c>
      <c r="L50" s="593" t="str">
        <f>AC24</f>
        <v/>
      </c>
      <c r="M50" s="594"/>
      <c r="N50" s="595"/>
      <c r="O50" s="569">
        <f>AD24</f>
        <v>0</v>
      </c>
      <c r="P50" s="570"/>
      <c r="Q50" s="244" t="s">
        <v>2721</v>
      </c>
      <c r="R50" s="569">
        <f>AE24</f>
        <v>0</v>
      </c>
      <c r="S50" s="570"/>
      <c r="T50" s="75" t="s">
        <v>2722</v>
      </c>
      <c r="V50" s="71">
        <f t="shared" si="0"/>
        <v>40</v>
      </c>
      <c r="W50" s="432">
        <f t="shared" si="1"/>
        <v>135040</v>
      </c>
      <c r="X50" s="433">
        <f>IFERROR(VLOOKUP(W50,総括表!CA$4:CB$203,2,),)</f>
        <v>0</v>
      </c>
      <c r="Y50" s="433" t="str">
        <f t="shared" si="2"/>
        <v/>
      </c>
      <c r="Z50" s="71">
        <f>IFERROR(VLOOKUP($Y50,総括表!$B$4:$P$203,2,),)</f>
        <v>0</v>
      </c>
      <c r="AA50" s="327" t="str">
        <f>IFERROR(VLOOKUP($Y50,総括表!$B$4:$P$203,3,),"")</f>
        <v/>
      </c>
      <c r="AB50" s="71" t="str">
        <f>IFERROR(VLOOKUP($Y50,総括表!$B$4:$P$203,4,),"")</f>
        <v/>
      </c>
      <c r="AC50" s="71" t="str">
        <f>IFERROR(VLOOKUP($Y50,総括表!$B$4:$P$203,5,),"")</f>
        <v/>
      </c>
      <c r="AD50" s="72">
        <f>IFERROR(VLOOKUP($Y50,総括表!B43:G242,6,),)</f>
        <v>0</v>
      </c>
      <c r="AE50" s="72">
        <f>IFERROR(VLOOKUP($Y50,総括表!B43:R242,17,),)</f>
        <v>0</v>
      </c>
      <c r="AF50" s="72">
        <f>IFERROR(VLOOKUP($AA50,総括表!$AN$4:$BG$203,15,),)</f>
        <v>0</v>
      </c>
      <c r="AG50" s="328">
        <f>IFERROR(VLOOKUP($AA50,総括表!$AN$4:$BG$203,16,),)</f>
        <v>0</v>
      </c>
      <c r="AH50" s="72">
        <f>IFERROR(VLOOKUP($AA50,総括表!$AN$4:$BG$203,17,),)</f>
        <v>0</v>
      </c>
      <c r="AI50" s="328">
        <f>IFERROR(VLOOKUP($AA50,総括表!$AN$4:$BG$203,18,),)</f>
        <v>0</v>
      </c>
      <c r="AJ50" s="72">
        <f>IFERROR(VLOOKUP($AA50,総括表!$AN$4:$BG$203,19,),)</f>
        <v>0</v>
      </c>
      <c r="AK50" s="328">
        <f>IFERROR(VLOOKUP($AA50,総括表!$AN$4:$BG$203,20,),)</f>
        <v>0</v>
      </c>
    </row>
    <row r="51" spans="1:37" ht="13.5" customHeight="1">
      <c r="A51" s="571" t="s">
        <v>2723</v>
      </c>
      <c r="B51" s="572"/>
      <c r="C51" s="572"/>
      <c r="D51" s="572"/>
      <c r="E51" s="572"/>
      <c r="F51" s="572"/>
      <c r="G51" s="572"/>
      <c r="H51" s="572"/>
      <c r="I51" s="572"/>
      <c r="J51" s="572"/>
      <c r="K51" s="573"/>
      <c r="L51" s="242" t="s">
        <v>2724</v>
      </c>
      <c r="M51" s="245">
        <f>AF24</f>
        <v>0</v>
      </c>
      <c r="N51" s="246" t="s">
        <v>2722</v>
      </c>
      <c r="O51" s="247" t="s">
        <v>2725</v>
      </c>
      <c r="P51" s="245">
        <f>AH24</f>
        <v>0</v>
      </c>
      <c r="Q51" s="246" t="s">
        <v>2722</v>
      </c>
      <c r="R51" s="247" t="s">
        <v>2726</v>
      </c>
      <c r="S51" s="245">
        <f>AJ24</f>
        <v>0</v>
      </c>
      <c r="T51" s="76" t="s">
        <v>2722</v>
      </c>
      <c r="V51" s="71">
        <f t="shared" si="0"/>
        <v>41</v>
      </c>
      <c r="W51" s="432">
        <f t="shared" si="1"/>
        <v>135041</v>
      </c>
      <c r="X51" s="433">
        <f>IFERROR(VLOOKUP(W51,総括表!CA$4:CB$203,2,),)</f>
        <v>0</v>
      </c>
      <c r="Y51" s="433" t="str">
        <f t="shared" si="2"/>
        <v/>
      </c>
      <c r="Z51" s="71">
        <f>IFERROR(VLOOKUP($Y51,総括表!$B$4:$P$203,2,),)</f>
        <v>0</v>
      </c>
      <c r="AA51" s="327" t="str">
        <f>IFERROR(VLOOKUP($Y51,総括表!$B$4:$P$203,3,),"")</f>
        <v/>
      </c>
      <c r="AB51" s="71" t="str">
        <f>IFERROR(VLOOKUP($Y51,総括表!$B$4:$P$203,4,),"")</f>
        <v/>
      </c>
      <c r="AC51" s="71" t="str">
        <f>IFERROR(VLOOKUP($Y51,総括表!$B$4:$P$203,5,),"")</f>
        <v/>
      </c>
      <c r="AD51" s="72">
        <f>IFERROR(VLOOKUP($Y51,総括表!B44:G243,6,),)</f>
        <v>0</v>
      </c>
      <c r="AE51" s="72">
        <f>IFERROR(VLOOKUP($Y51,総括表!B44:R243,17,),)</f>
        <v>0</v>
      </c>
      <c r="AF51" s="72">
        <f>IFERROR(VLOOKUP($AA51,総括表!$AN$4:$BG$203,15,),)</f>
        <v>0</v>
      </c>
      <c r="AG51" s="328">
        <f>IFERROR(VLOOKUP($AA51,総括表!$AN$4:$BG$203,16,),)</f>
        <v>0</v>
      </c>
      <c r="AH51" s="72">
        <f>IFERROR(VLOOKUP($AA51,総括表!$AN$4:$BG$203,17,),)</f>
        <v>0</v>
      </c>
      <c r="AI51" s="328">
        <f>IFERROR(VLOOKUP($AA51,総括表!$AN$4:$BG$203,18,),)</f>
        <v>0</v>
      </c>
      <c r="AJ51" s="72">
        <f>IFERROR(VLOOKUP($AA51,総括表!$AN$4:$BG$203,19,),)</f>
        <v>0</v>
      </c>
      <c r="AK51" s="328">
        <f>IFERROR(VLOOKUP($AA51,総括表!$AN$4:$BG$203,20,),)</f>
        <v>0</v>
      </c>
    </row>
    <row r="52" spans="1:37" ht="15" thickBot="1">
      <c r="A52" s="574"/>
      <c r="B52" s="575"/>
      <c r="C52" s="575"/>
      <c r="D52" s="575"/>
      <c r="E52" s="575"/>
      <c r="F52" s="575"/>
      <c r="G52" s="575"/>
      <c r="H52" s="575"/>
      <c r="I52" s="575"/>
      <c r="J52" s="575"/>
      <c r="K52" s="576"/>
      <c r="L52" s="243" t="s">
        <v>2727</v>
      </c>
      <c r="M52" s="299">
        <f>AG24</f>
        <v>0</v>
      </c>
      <c r="N52" s="300" t="s">
        <v>2728</v>
      </c>
      <c r="O52" s="301" t="s">
        <v>2727</v>
      </c>
      <c r="P52" s="299">
        <f>AI24</f>
        <v>0</v>
      </c>
      <c r="Q52" s="300" t="s">
        <v>2728</v>
      </c>
      <c r="R52" s="301" t="s">
        <v>2727</v>
      </c>
      <c r="S52" s="299">
        <f>AK24</f>
        <v>0</v>
      </c>
      <c r="T52" s="77" t="s">
        <v>2728</v>
      </c>
      <c r="V52" s="71">
        <f t="shared" si="0"/>
        <v>42</v>
      </c>
      <c r="W52" s="432">
        <f t="shared" si="1"/>
        <v>135042</v>
      </c>
      <c r="X52" s="433">
        <f>IFERROR(VLOOKUP(W52,総括表!CA$4:CB$203,2,),)</f>
        <v>0</v>
      </c>
      <c r="Y52" s="433" t="str">
        <f t="shared" si="2"/>
        <v/>
      </c>
      <c r="Z52" s="71">
        <f>IFERROR(VLOOKUP($Y52,総括表!$B$4:$P$203,2,),)</f>
        <v>0</v>
      </c>
      <c r="AA52" s="327" t="str">
        <f>IFERROR(VLOOKUP($Y52,総括表!$B$4:$P$203,3,),"")</f>
        <v/>
      </c>
      <c r="AB52" s="71" t="str">
        <f>IFERROR(VLOOKUP($Y52,総括表!$B$4:$P$203,4,),"")</f>
        <v/>
      </c>
      <c r="AC52" s="71" t="str">
        <f>IFERROR(VLOOKUP($Y52,総括表!$B$4:$P$203,5,),"")</f>
        <v/>
      </c>
      <c r="AD52" s="72">
        <f>IFERROR(VLOOKUP($Y52,総括表!B45:G244,6,),)</f>
        <v>0</v>
      </c>
      <c r="AE52" s="72">
        <f>IFERROR(VLOOKUP($Y52,総括表!B45:R244,17,),)</f>
        <v>0</v>
      </c>
      <c r="AF52" s="72">
        <f>IFERROR(VLOOKUP($AA52,総括表!$AN$4:$BG$203,15,),)</f>
        <v>0</v>
      </c>
      <c r="AG52" s="328">
        <f>IFERROR(VLOOKUP($AA52,総括表!$AN$4:$BG$203,16,),)</f>
        <v>0</v>
      </c>
      <c r="AH52" s="72">
        <f>IFERROR(VLOOKUP($AA52,総括表!$AN$4:$BG$203,17,),)</f>
        <v>0</v>
      </c>
      <c r="AI52" s="328">
        <f>IFERROR(VLOOKUP($AA52,総括表!$AN$4:$BG$203,18,),)</f>
        <v>0</v>
      </c>
      <c r="AJ52" s="72">
        <f>IFERROR(VLOOKUP($AA52,総括表!$AN$4:$BG$203,19,),)</f>
        <v>0</v>
      </c>
      <c r="AK52" s="328">
        <f>IFERROR(VLOOKUP($AA52,総括表!$AN$4:$BG$203,20,),)</f>
        <v>0</v>
      </c>
    </row>
    <row r="53" spans="1:37" ht="18.75" hidden="1" customHeight="1">
      <c r="A53" s="593" t="str">
        <f>AA25</f>
        <v/>
      </c>
      <c r="B53" s="594"/>
      <c r="C53" s="594"/>
      <c r="D53" s="594"/>
      <c r="E53" s="594"/>
      <c r="F53" s="594"/>
      <c r="G53" s="594"/>
      <c r="H53" s="594"/>
      <c r="I53" s="594"/>
      <c r="J53" s="595"/>
      <c r="K53" s="241" t="str">
        <f>AB25</f>
        <v/>
      </c>
      <c r="L53" s="593" t="str">
        <f>AC25</f>
        <v/>
      </c>
      <c r="M53" s="594"/>
      <c r="N53" s="595"/>
      <c r="O53" s="569">
        <f>AD25</f>
        <v>0</v>
      </c>
      <c r="P53" s="570"/>
      <c r="Q53" s="244" t="s">
        <v>2721</v>
      </c>
      <c r="R53" s="569">
        <f>AE25</f>
        <v>0</v>
      </c>
      <c r="S53" s="570"/>
      <c r="T53" s="75" t="s">
        <v>2722</v>
      </c>
      <c r="V53" s="71">
        <f t="shared" ref="V53:V76" si="3">ROW()-11</f>
        <v>42</v>
      </c>
      <c r="W53" s="432">
        <f t="shared" si="1"/>
        <v>135042</v>
      </c>
      <c r="X53" s="433">
        <f>IFERROR(VLOOKUP(W53,総括表!CA$4:CB$203,2,),)</f>
        <v>0</v>
      </c>
      <c r="Y53" s="433" t="str">
        <f t="shared" si="2"/>
        <v/>
      </c>
      <c r="Z53" s="71">
        <f>IFERROR(VLOOKUP($Y53,総括表!$B$4:$P$203,2,),)</f>
        <v>0</v>
      </c>
      <c r="AA53" s="327" t="str">
        <f>IFERROR(VLOOKUP($Y53,総括表!$B$4:$P$203,3,),"")</f>
        <v/>
      </c>
      <c r="AB53" s="71" t="str">
        <f>IFERROR(VLOOKUP($Y53,総括表!$B$4:$P$203,4,),"")</f>
        <v/>
      </c>
      <c r="AC53" s="71" t="str">
        <f>IFERROR(VLOOKUP($Y53,総括表!$B$4:$P$203,5,),"")</f>
        <v/>
      </c>
      <c r="AD53" s="72">
        <f>IFERROR(VLOOKUP($Y53,総括表!B46:G245,6,),)</f>
        <v>0</v>
      </c>
      <c r="AE53" s="72">
        <f>IFERROR(VLOOKUP($Y53,総括表!B46:R245,17,),)</f>
        <v>0</v>
      </c>
    </row>
    <row r="54" spans="1:37" ht="13.5" hidden="1" customHeight="1">
      <c r="A54" s="571" t="s">
        <v>2723</v>
      </c>
      <c r="B54" s="572"/>
      <c r="C54" s="572"/>
      <c r="D54" s="572"/>
      <c r="E54" s="572"/>
      <c r="F54" s="572"/>
      <c r="G54" s="572"/>
      <c r="H54" s="572"/>
      <c r="I54" s="572"/>
      <c r="J54" s="572"/>
      <c r="K54" s="573"/>
      <c r="L54" s="242" t="s">
        <v>2724</v>
      </c>
      <c r="M54" s="245">
        <f>AF25</f>
        <v>0</v>
      </c>
      <c r="N54" s="246" t="s">
        <v>2722</v>
      </c>
      <c r="O54" s="247" t="s">
        <v>2725</v>
      </c>
      <c r="P54" s="245">
        <f>AH25</f>
        <v>0</v>
      </c>
      <c r="Q54" s="246" t="s">
        <v>2722</v>
      </c>
      <c r="R54" s="247" t="s">
        <v>2726</v>
      </c>
      <c r="S54" s="245">
        <f>AJ25</f>
        <v>0</v>
      </c>
      <c r="T54" s="76" t="s">
        <v>2722</v>
      </c>
      <c r="V54" s="71">
        <f t="shared" si="3"/>
        <v>43</v>
      </c>
      <c r="W54" s="432">
        <f t="shared" si="1"/>
        <v>135043</v>
      </c>
      <c r="X54" s="433">
        <f>IFERROR(VLOOKUP(W54,総括表!CA$4:CB$203,2,),)</f>
        <v>0</v>
      </c>
      <c r="Y54" s="433" t="str">
        <f t="shared" si="2"/>
        <v/>
      </c>
      <c r="Z54" s="71">
        <f>IFERROR(VLOOKUP($Y54,総括表!$B$4:$P$203,2,),)</f>
        <v>0</v>
      </c>
      <c r="AA54" s="327" t="str">
        <f>IFERROR(VLOOKUP($Y54,総括表!$B$4:$P$203,3,),"")</f>
        <v/>
      </c>
      <c r="AB54" s="71" t="str">
        <f>IFERROR(VLOOKUP($Y54,総括表!$B$4:$P$203,4,),"")</f>
        <v/>
      </c>
      <c r="AC54" s="71" t="str">
        <f>IFERROR(VLOOKUP($Y54,総括表!$B$4:$P$203,5,),"")</f>
        <v/>
      </c>
      <c r="AD54" s="72">
        <f>IFERROR(VLOOKUP($Y54,総括表!B47:G246,6,),)</f>
        <v>0</v>
      </c>
      <c r="AE54" s="72">
        <f>IFERROR(VLOOKUP($Y54,総括表!B47:R246,17,),)</f>
        <v>0</v>
      </c>
    </row>
    <row r="55" spans="1:37" hidden="1">
      <c r="A55" s="574"/>
      <c r="B55" s="575"/>
      <c r="C55" s="575"/>
      <c r="D55" s="575"/>
      <c r="E55" s="575"/>
      <c r="F55" s="575"/>
      <c r="G55" s="575"/>
      <c r="H55" s="575"/>
      <c r="I55" s="575"/>
      <c r="J55" s="575"/>
      <c r="K55" s="576"/>
      <c r="L55" s="243" t="s">
        <v>2727</v>
      </c>
      <c r="M55" s="299">
        <f>AG25</f>
        <v>0</v>
      </c>
      <c r="N55" s="300" t="s">
        <v>2728</v>
      </c>
      <c r="O55" s="301" t="s">
        <v>2727</v>
      </c>
      <c r="P55" s="299">
        <f>AI25</f>
        <v>0</v>
      </c>
      <c r="Q55" s="300" t="s">
        <v>2728</v>
      </c>
      <c r="R55" s="301" t="s">
        <v>2727</v>
      </c>
      <c r="S55" s="299">
        <f>AK25</f>
        <v>0</v>
      </c>
      <c r="T55" s="79" t="s">
        <v>2728</v>
      </c>
      <c r="V55" s="71">
        <f t="shared" si="3"/>
        <v>44</v>
      </c>
      <c r="W55" s="432">
        <f t="shared" si="1"/>
        <v>135044</v>
      </c>
      <c r="X55" s="433">
        <f>IFERROR(VLOOKUP(W55,総括表!CA$4:CB$203,2,),)</f>
        <v>0</v>
      </c>
      <c r="Y55" s="433" t="str">
        <f t="shared" si="2"/>
        <v/>
      </c>
      <c r="Z55" s="71">
        <f>IFERROR(VLOOKUP($Y55,総括表!$B$4:$P$203,2,),)</f>
        <v>0</v>
      </c>
      <c r="AA55" s="327" t="str">
        <f>IFERROR(VLOOKUP($Y55,総括表!$B$4:$P$203,3,),"")</f>
        <v/>
      </c>
      <c r="AB55" s="71" t="str">
        <f>IFERROR(VLOOKUP($Y55,総括表!$B$4:$P$203,4,),"")</f>
        <v/>
      </c>
      <c r="AC55" s="71" t="str">
        <f>IFERROR(VLOOKUP($Y55,総括表!$B$4:$P$203,5,),"")</f>
        <v/>
      </c>
      <c r="AD55" s="72">
        <f>IFERROR(VLOOKUP($Y55,総括表!B48:G247,6,),)</f>
        <v>0</v>
      </c>
      <c r="AE55" s="72">
        <f>IFERROR(VLOOKUP($Y55,総括表!B48:R247,17,),)</f>
        <v>0</v>
      </c>
    </row>
    <row r="56" spans="1:37" ht="18.75" hidden="1" customHeight="1">
      <c r="A56" s="593" t="str">
        <f>AA26</f>
        <v/>
      </c>
      <c r="B56" s="594"/>
      <c r="C56" s="594"/>
      <c r="D56" s="594"/>
      <c r="E56" s="594"/>
      <c r="F56" s="594"/>
      <c r="G56" s="594"/>
      <c r="H56" s="594"/>
      <c r="I56" s="594"/>
      <c r="J56" s="595"/>
      <c r="K56" s="241" t="str">
        <f>AB26</f>
        <v/>
      </c>
      <c r="L56" s="593" t="str">
        <f>AC26</f>
        <v/>
      </c>
      <c r="M56" s="594"/>
      <c r="N56" s="595"/>
      <c r="O56" s="569">
        <f>AD26</f>
        <v>0</v>
      </c>
      <c r="P56" s="570"/>
      <c r="Q56" s="244" t="s">
        <v>2721</v>
      </c>
      <c r="R56" s="569">
        <f>AE26</f>
        <v>0</v>
      </c>
      <c r="S56" s="570"/>
      <c r="T56" s="75" t="s">
        <v>2722</v>
      </c>
      <c r="V56" s="71">
        <f t="shared" si="3"/>
        <v>45</v>
      </c>
      <c r="W56" s="432">
        <f t="shared" si="1"/>
        <v>135045</v>
      </c>
      <c r="X56" s="433">
        <f>IFERROR(VLOOKUP(W56,総括表!CA$4:CB$203,2,),)</f>
        <v>0</v>
      </c>
      <c r="Y56" s="433" t="str">
        <f t="shared" si="2"/>
        <v/>
      </c>
      <c r="Z56" s="71">
        <f>IFERROR(VLOOKUP($Y56,総括表!$B$4:$P$203,2,),)</f>
        <v>0</v>
      </c>
      <c r="AA56" s="327" t="str">
        <f>IFERROR(VLOOKUP($Y56,総括表!$B$4:$P$203,3,),"")</f>
        <v/>
      </c>
      <c r="AB56" s="71" t="str">
        <f>IFERROR(VLOOKUP($Y56,総括表!$B$4:$P$203,4,),"")</f>
        <v/>
      </c>
      <c r="AC56" s="71" t="str">
        <f>IFERROR(VLOOKUP($Y56,総括表!$B$4:$P$203,5,),"")</f>
        <v/>
      </c>
      <c r="AD56" s="72">
        <f>IFERROR(VLOOKUP($Y56,総括表!B49:G248,6,),)</f>
        <v>0</v>
      </c>
      <c r="AE56" s="72">
        <f>IFERROR(VLOOKUP($Y56,総括表!B49:R248,17,),)</f>
        <v>0</v>
      </c>
    </row>
    <row r="57" spans="1:37" ht="13.5" hidden="1" customHeight="1">
      <c r="A57" s="571" t="s">
        <v>2723</v>
      </c>
      <c r="B57" s="572"/>
      <c r="C57" s="572"/>
      <c r="D57" s="572"/>
      <c r="E57" s="572"/>
      <c r="F57" s="572"/>
      <c r="G57" s="572"/>
      <c r="H57" s="572"/>
      <c r="I57" s="572"/>
      <c r="J57" s="572"/>
      <c r="K57" s="573"/>
      <c r="L57" s="242" t="s">
        <v>2724</v>
      </c>
      <c r="M57" s="245">
        <f>AF26</f>
        <v>0</v>
      </c>
      <c r="N57" s="246" t="s">
        <v>2722</v>
      </c>
      <c r="O57" s="247" t="s">
        <v>2725</v>
      </c>
      <c r="P57" s="245">
        <f>AH26</f>
        <v>0</v>
      </c>
      <c r="Q57" s="246" t="s">
        <v>2722</v>
      </c>
      <c r="R57" s="247" t="s">
        <v>2726</v>
      </c>
      <c r="S57" s="245">
        <f>AJ26</f>
        <v>0</v>
      </c>
      <c r="T57" s="76" t="s">
        <v>2722</v>
      </c>
      <c r="V57" s="71">
        <f t="shared" si="3"/>
        <v>46</v>
      </c>
      <c r="W57" s="432">
        <f t="shared" si="1"/>
        <v>135046</v>
      </c>
      <c r="X57" s="433">
        <f>IFERROR(VLOOKUP(W57,総括表!CA$4:CB$203,2,),)</f>
        <v>0</v>
      </c>
      <c r="Y57" s="433" t="str">
        <f t="shared" si="2"/>
        <v/>
      </c>
      <c r="Z57" s="71">
        <f>IFERROR(VLOOKUP($Y57,総括表!$B$4:$P$203,2,),)</f>
        <v>0</v>
      </c>
      <c r="AA57" s="327" t="str">
        <f>IFERROR(VLOOKUP($Y57,総括表!$B$4:$P$203,3,),"")</f>
        <v/>
      </c>
      <c r="AB57" s="71" t="str">
        <f>IFERROR(VLOOKUP($Y57,総括表!$B$4:$P$203,4,),"")</f>
        <v/>
      </c>
      <c r="AC57" s="71" t="str">
        <f>IFERROR(VLOOKUP($Y57,総括表!$B$4:$P$203,5,),"")</f>
        <v/>
      </c>
      <c r="AD57" s="72">
        <f>IFERROR(VLOOKUP($Y57,総括表!B50:G249,6,),)</f>
        <v>0</v>
      </c>
      <c r="AE57" s="72">
        <f>IFERROR(VLOOKUP($Y57,総括表!B50:R249,17,),)</f>
        <v>0</v>
      </c>
    </row>
    <row r="58" spans="1:37" hidden="1">
      <c r="A58" s="574"/>
      <c r="B58" s="575"/>
      <c r="C58" s="575"/>
      <c r="D58" s="575"/>
      <c r="E58" s="575"/>
      <c r="F58" s="575"/>
      <c r="G58" s="575"/>
      <c r="H58" s="575"/>
      <c r="I58" s="575"/>
      <c r="J58" s="575"/>
      <c r="K58" s="576"/>
      <c r="L58" s="243" t="s">
        <v>2727</v>
      </c>
      <c r="M58" s="299">
        <f>AG26</f>
        <v>0</v>
      </c>
      <c r="N58" s="300" t="s">
        <v>2728</v>
      </c>
      <c r="O58" s="301" t="s">
        <v>2727</v>
      </c>
      <c r="P58" s="299">
        <f>AI26</f>
        <v>0</v>
      </c>
      <c r="Q58" s="300" t="s">
        <v>2728</v>
      </c>
      <c r="R58" s="301" t="s">
        <v>2727</v>
      </c>
      <c r="S58" s="299">
        <f>AK26</f>
        <v>0</v>
      </c>
      <c r="T58" s="79" t="s">
        <v>2728</v>
      </c>
      <c r="V58" s="71">
        <f t="shared" si="3"/>
        <v>47</v>
      </c>
      <c r="W58" s="432">
        <f t="shared" si="1"/>
        <v>135047</v>
      </c>
      <c r="X58" s="433">
        <f>IFERROR(VLOOKUP(W58,総括表!CA$4:CB$203,2,),)</f>
        <v>0</v>
      </c>
      <c r="Y58" s="433" t="str">
        <f t="shared" si="2"/>
        <v/>
      </c>
      <c r="Z58" s="71">
        <f>IFERROR(VLOOKUP($Y58,総括表!$B$4:$P$203,2,),)</f>
        <v>0</v>
      </c>
      <c r="AA58" s="327" t="str">
        <f>IFERROR(VLOOKUP($Y58,総括表!$B$4:$P$203,3,),"")</f>
        <v/>
      </c>
      <c r="AB58" s="71" t="str">
        <f>IFERROR(VLOOKUP($Y58,総括表!$B$4:$P$203,4,),"")</f>
        <v/>
      </c>
      <c r="AC58" s="71" t="str">
        <f>IFERROR(VLOOKUP($Y58,総括表!$B$4:$P$203,5,),"")</f>
        <v/>
      </c>
      <c r="AD58" s="72">
        <f>IFERROR(VLOOKUP($Y58,総括表!B51:G250,6,),)</f>
        <v>0</v>
      </c>
      <c r="AE58" s="72">
        <f>IFERROR(VLOOKUP($Y58,総括表!B51:R250,17,),)</f>
        <v>0</v>
      </c>
    </row>
    <row r="59" spans="1:37" ht="18.75" hidden="1" customHeight="1">
      <c r="A59" s="593" t="str">
        <f>AA27</f>
        <v/>
      </c>
      <c r="B59" s="594"/>
      <c r="C59" s="594"/>
      <c r="D59" s="594"/>
      <c r="E59" s="594"/>
      <c r="F59" s="594"/>
      <c r="G59" s="594"/>
      <c r="H59" s="594"/>
      <c r="I59" s="594"/>
      <c r="J59" s="595"/>
      <c r="K59" s="241" t="str">
        <f>AB27</f>
        <v/>
      </c>
      <c r="L59" s="593" t="str">
        <f>AC27</f>
        <v/>
      </c>
      <c r="M59" s="594"/>
      <c r="N59" s="595"/>
      <c r="O59" s="569">
        <f>AD27</f>
        <v>0</v>
      </c>
      <c r="P59" s="570"/>
      <c r="Q59" s="244" t="s">
        <v>2721</v>
      </c>
      <c r="R59" s="569">
        <f>AE27</f>
        <v>0</v>
      </c>
      <c r="S59" s="570"/>
      <c r="T59" s="75" t="s">
        <v>2722</v>
      </c>
      <c r="V59" s="71">
        <f t="shared" si="3"/>
        <v>48</v>
      </c>
      <c r="W59" s="432">
        <f t="shared" si="1"/>
        <v>135048</v>
      </c>
      <c r="X59" s="433">
        <f>IFERROR(VLOOKUP(W59,総括表!CA$4:CB$203,2,),)</f>
        <v>0</v>
      </c>
      <c r="Y59" s="433" t="str">
        <f t="shared" si="2"/>
        <v/>
      </c>
      <c r="Z59" s="71">
        <f>IFERROR(VLOOKUP($Y59,総括表!$B$4:$P$203,2,),)</f>
        <v>0</v>
      </c>
      <c r="AA59" s="327" t="str">
        <f>IFERROR(VLOOKUP($Y59,総括表!$B$4:$P$203,3,),"")</f>
        <v/>
      </c>
      <c r="AB59" s="71" t="str">
        <f>IFERROR(VLOOKUP($Y59,総括表!$B$4:$P$203,4,),"")</f>
        <v/>
      </c>
      <c r="AC59" s="71" t="str">
        <f>IFERROR(VLOOKUP($Y59,総括表!$B$4:$P$203,5,),"")</f>
        <v/>
      </c>
      <c r="AD59" s="72">
        <f>IFERROR(VLOOKUP($Y59,総括表!B52:G251,6,),)</f>
        <v>0</v>
      </c>
      <c r="AE59" s="72">
        <f>IFERROR(VLOOKUP($Y59,総括表!B52:R251,17,),)</f>
        <v>0</v>
      </c>
    </row>
    <row r="60" spans="1:37" ht="13.5" hidden="1" customHeight="1">
      <c r="A60" s="571" t="s">
        <v>2723</v>
      </c>
      <c r="B60" s="572"/>
      <c r="C60" s="572"/>
      <c r="D60" s="572"/>
      <c r="E60" s="572"/>
      <c r="F60" s="572"/>
      <c r="G60" s="572"/>
      <c r="H60" s="572"/>
      <c r="I60" s="572"/>
      <c r="J60" s="572"/>
      <c r="K60" s="573"/>
      <c r="L60" s="242" t="s">
        <v>2724</v>
      </c>
      <c r="M60" s="245">
        <f>AF27</f>
        <v>0</v>
      </c>
      <c r="N60" s="246" t="s">
        <v>2722</v>
      </c>
      <c r="O60" s="247" t="s">
        <v>2725</v>
      </c>
      <c r="P60" s="245">
        <f>AH27</f>
        <v>0</v>
      </c>
      <c r="Q60" s="246" t="s">
        <v>2722</v>
      </c>
      <c r="R60" s="247" t="s">
        <v>2726</v>
      </c>
      <c r="S60" s="245">
        <f>AJ27</f>
        <v>0</v>
      </c>
      <c r="T60" s="76" t="s">
        <v>2722</v>
      </c>
      <c r="V60" s="71">
        <f t="shared" si="3"/>
        <v>49</v>
      </c>
      <c r="W60" s="432">
        <f t="shared" si="1"/>
        <v>135049</v>
      </c>
      <c r="X60" s="433">
        <f>IFERROR(VLOOKUP(W60,総括表!CA$4:CB$203,2,),)</f>
        <v>0</v>
      </c>
      <c r="Y60" s="433" t="str">
        <f t="shared" si="2"/>
        <v/>
      </c>
      <c r="Z60" s="71">
        <f>IFERROR(VLOOKUP($Y60,総括表!$B$4:$P$203,2,),)</f>
        <v>0</v>
      </c>
      <c r="AA60" s="327" t="str">
        <f>IFERROR(VLOOKUP($Y60,総括表!$B$4:$P$203,3,),"")</f>
        <v/>
      </c>
      <c r="AB60" s="71" t="str">
        <f>IFERROR(VLOOKUP($Y60,総括表!$B$4:$P$203,4,),"")</f>
        <v/>
      </c>
      <c r="AC60" s="71" t="str">
        <f>IFERROR(VLOOKUP($Y60,総括表!$B$4:$P$203,5,),"")</f>
        <v/>
      </c>
      <c r="AD60" s="72">
        <f>IFERROR(VLOOKUP($Y60,総括表!B53:G252,6,),)</f>
        <v>0</v>
      </c>
      <c r="AE60" s="72">
        <f>IFERROR(VLOOKUP($Y60,総括表!B53:R252,17,),)</f>
        <v>0</v>
      </c>
    </row>
    <row r="61" spans="1:37" hidden="1">
      <c r="A61" s="574"/>
      <c r="B61" s="575"/>
      <c r="C61" s="575"/>
      <c r="D61" s="575"/>
      <c r="E61" s="575"/>
      <c r="F61" s="575"/>
      <c r="G61" s="575"/>
      <c r="H61" s="575"/>
      <c r="I61" s="575"/>
      <c r="J61" s="575"/>
      <c r="K61" s="576"/>
      <c r="L61" s="243" t="s">
        <v>2727</v>
      </c>
      <c r="M61" s="299">
        <f>AG27</f>
        <v>0</v>
      </c>
      <c r="N61" s="300" t="s">
        <v>2728</v>
      </c>
      <c r="O61" s="301" t="s">
        <v>2727</v>
      </c>
      <c r="P61" s="299">
        <f>AI27</f>
        <v>0</v>
      </c>
      <c r="Q61" s="300" t="s">
        <v>2728</v>
      </c>
      <c r="R61" s="301" t="s">
        <v>2727</v>
      </c>
      <c r="S61" s="299">
        <f>AK27</f>
        <v>0</v>
      </c>
      <c r="T61" s="79" t="s">
        <v>2728</v>
      </c>
      <c r="V61" s="71">
        <f t="shared" si="3"/>
        <v>50</v>
      </c>
      <c r="W61" s="432">
        <f t="shared" si="1"/>
        <v>135050</v>
      </c>
      <c r="X61" s="433">
        <f>IFERROR(VLOOKUP(W61,総括表!CA$4:CB$203,2,),)</f>
        <v>0</v>
      </c>
      <c r="Y61" s="433" t="str">
        <f t="shared" si="2"/>
        <v/>
      </c>
      <c r="Z61" s="71">
        <f>IFERROR(VLOOKUP($Y61,総括表!$B$4:$P$203,2,),)</f>
        <v>0</v>
      </c>
      <c r="AA61" s="327" t="str">
        <f>IFERROR(VLOOKUP($Y61,総括表!$B$4:$P$203,3,),"")</f>
        <v/>
      </c>
      <c r="AB61" s="71" t="str">
        <f>IFERROR(VLOOKUP($Y61,総括表!$B$4:$P$203,4,),"")</f>
        <v/>
      </c>
      <c r="AC61" s="71" t="str">
        <f>IFERROR(VLOOKUP($Y61,総括表!$B$4:$P$203,5,),"")</f>
        <v/>
      </c>
      <c r="AD61" s="72">
        <f>IFERROR(VLOOKUP($Y61,総括表!B54:G253,6,),)</f>
        <v>0</v>
      </c>
      <c r="AE61" s="72">
        <f>IFERROR(VLOOKUP($Y61,総括表!B54:R253,17,),)</f>
        <v>0</v>
      </c>
    </row>
    <row r="62" spans="1:37" ht="18.75" hidden="1" customHeight="1">
      <c r="A62" s="593" t="str">
        <f>AA28</f>
        <v/>
      </c>
      <c r="B62" s="594"/>
      <c r="C62" s="594"/>
      <c r="D62" s="594"/>
      <c r="E62" s="594"/>
      <c r="F62" s="594"/>
      <c r="G62" s="594"/>
      <c r="H62" s="594"/>
      <c r="I62" s="594"/>
      <c r="J62" s="595"/>
      <c r="K62" s="241" t="str">
        <f>AB28</f>
        <v/>
      </c>
      <c r="L62" s="593" t="str">
        <f>AC28</f>
        <v/>
      </c>
      <c r="M62" s="594"/>
      <c r="N62" s="595"/>
      <c r="O62" s="569">
        <f>AD28</f>
        <v>0</v>
      </c>
      <c r="P62" s="570"/>
      <c r="Q62" s="244" t="s">
        <v>2721</v>
      </c>
      <c r="R62" s="569">
        <f>AE28</f>
        <v>0</v>
      </c>
      <c r="S62" s="570"/>
      <c r="T62" s="75" t="s">
        <v>2722</v>
      </c>
      <c r="V62" s="71">
        <f t="shared" si="3"/>
        <v>51</v>
      </c>
      <c r="W62" s="432">
        <f t="shared" si="1"/>
        <v>135051</v>
      </c>
      <c r="X62" s="433">
        <f>IFERROR(VLOOKUP(W62,総括表!CA$4:CB$203,2,),)</f>
        <v>0</v>
      </c>
      <c r="Y62" s="433" t="str">
        <f t="shared" si="2"/>
        <v/>
      </c>
      <c r="Z62" s="71">
        <f>IFERROR(VLOOKUP($Y62,総括表!$B$4:$P$203,2,),)</f>
        <v>0</v>
      </c>
      <c r="AA62" s="327" t="str">
        <f>IFERROR(VLOOKUP($Y62,総括表!$B$4:$P$203,3,),"")</f>
        <v/>
      </c>
      <c r="AB62" s="71" t="str">
        <f>IFERROR(VLOOKUP($Y62,総括表!$B$4:$P$203,4,),"")</f>
        <v/>
      </c>
      <c r="AC62" s="71" t="str">
        <f>IFERROR(VLOOKUP($Y62,総括表!$B$4:$P$203,5,),"")</f>
        <v/>
      </c>
      <c r="AD62" s="72">
        <f>IFERROR(VLOOKUP($Y62,総括表!B55:G254,6,),)</f>
        <v>0</v>
      </c>
      <c r="AE62" s="72">
        <f>IFERROR(VLOOKUP($Y62,総括表!B55:R254,17,),)</f>
        <v>0</v>
      </c>
    </row>
    <row r="63" spans="1:37" ht="13.5" hidden="1" customHeight="1">
      <c r="A63" s="571" t="s">
        <v>2723</v>
      </c>
      <c r="B63" s="572"/>
      <c r="C63" s="572"/>
      <c r="D63" s="572"/>
      <c r="E63" s="572"/>
      <c r="F63" s="572"/>
      <c r="G63" s="572"/>
      <c r="H63" s="572"/>
      <c r="I63" s="572"/>
      <c r="J63" s="572"/>
      <c r="K63" s="573"/>
      <c r="L63" s="242" t="s">
        <v>2724</v>
      </c>
      <c r="M63" s="245">
        <f>AF28</f>
        <v>0</v>
      </c>
      <c r="N63" s="246" t="s">
        <v>2722</v>
      </c>
      <c r="O63" s="247" t="s">
        <v>2725</v>
      </c>
      <c r="P63" s="245">
        <f>AH28</f>
        <v>0</v>
      </c>
      <c r="Q63" s="246" t="s">
        <v>2722</v>
      </c>
      <c r="R63" s="247" t="s">
        <v>2726</v>
      </c>
      <c r="S63" s="245">
        <f>AJ28</f>
        <v>0</v>
      </c>
      <c r="T63" s="76" t="s">
        <v>2722</v>
      </c>
      <c r="V63" s="71">
        <f t="shared" si="3"/>
        <v>52</v>
      </c>
      <c r="W63" s="432">
        <f t="shared" si="1"/>
        <v>135052</v>
      </c>
      <c r="X63" s="433">
        <f>IFERROR(VLOOKUP(W63,総括表!CA$4:CB$203,2,),)</f>
        <v>0</v>
      </c>
      <c r="Y63" s="433" t="str">
        <f t="shared" si="2"/>
        <v/>
      </c>
      <c r="Z63" s="71">
        <f>IFERROR(VLOOKUP($Y63,総括表!$B$4:$P$203,2,),)</f>
        <v>0</v>
      </c>
      <c r="AA63" s="327" t="str">
        <f>IFERROR(VLOOKUP($Y63,総括表!$B$4:$P$203,3,),"")</f>
        <v/>
      </c>
      <c r="AB63" s="71" t="str">
        <f>IFERROR(VLOOKUP($Y63,総括表!$B$4:$P$203,4,),"")</f>
        <v/>
      </c>
      <c r="AC63" s="71" t="str">
        <f>IFERROR(VLOOKUP($Y63,総括表!$B$4:$P$203,5,),"")</f>
        <v/>
      </c>
      <c r="AD63" s="72">
        <f>IFERROR(VLOOKUP($Y63,総括表!B56:G255,6,),)</f>
        <v>0</v>
      </c>
      <c r="AE63" s="72">
        <f>IFERROR(VLOOKUP($Y63,総括表!B56:R255,17,),)</f>
        <v>0</v>
      </c>
    </row>
    <row r="64" spans="1:37" hidden="1">
      <c r="A64" s="574"/>
      <c r="B64" s="575"/>
      <c r="C64" s="575"/>
      <c r="D64" s="575"/>
      <c r="E64" s="575"/>
      <c r="F64" s="575"/>
      <c r="G64" s="575"/>
      <c r="H64" s="575"/>
      <c r="I64" s="575"/>
      <c r="J64" s="575"/>
      <c r="K64" s="576"/>
      <c r="L64" s="243" t="s">
        <v>2727</v>
      </c>
      <c r="M64" s="299">
        <f>AG28</f>
        <v>0</v>
      </c>
      <c r="N64" s="300" t="s">
        <v>2728</v>
      </c>
      <c r="O64" s="301" t="s">
        <v>2727</v>
      </c>
      <c r="P64" s="299">
        <f>AI28</f>
        <v>0</v>
      </c>
      <c r="Q64" s="300" t="s">
        <v>2728</v>
      </c>
      <c r="R64" s="301" t="s">
        <v>2727</v>
      </c>
      <c r="S64" s="299">
        <f>AK28</f>
        <v>0</v>
      </c>
      <c r="T64" s="79" t="s">
        <v>2728</v>
      </c>
      <c r="V64" s="71">
        <f t="shared" si="3"/>
        <v>53</v>
      </c>
      <c r="W64" s="432">
        <f t="shared" si="1"/>
        <v>135053</v>
      </c>
      <c r="X64" s="433">
        <f>IFERROR(VLOOKUP(W64,総括表!CA$4:CB$203,2,),)</f>
        <v>0</v>
      </c>
      <c r="Y64" s="433" t="str">
        <f t="shared" si="2"/>
        <v/>
      </c>
      <c r="Z64" s="71">
        <f>IFERROR(VLOOKUP($Y64,総括表!$B$4:$P$203,2,),)</f>
        <v>0</v>
      </c>
      <c r="AA64" s="327" t="str">
        <f>IFERROR(VLOOKUP($Y64,総括表!$B$4:$P$203,3,),"")</f>
        <v/>
      </c>
      <c r="AB64" s="71" t="str">
        <f>IFERROR(VLOOKUP($Y64,総括表!$B$4:$P$203,4,),"")</f>
        <v/>
      </c>
      <c r="AC64" s="71" t="str">
        <f>IFERROR(VLOOKUP($Y64,総括表!$B$4:$P$203,5,),"")</f>
        <v/>
      </c>
      <c r="AD64" s="72">
        <f>IFERROR(VLOOKUP($Y64,総括表!B57:G256,6,),)</f>
        <v>0</v>
      </c>
      <c r="AE64" s="72">
        <f>IFERROR(VLOOKUP($Y64,総括表!B57:R256,17,),)</f>
        <v>0</v>
      </c>
    </row>
    <row r="65" spans="1:31" ht="18.75" hidden="1" customHeight="1">
      <c r="A65" s="593" t="str">
        <f>AA29</f>
        <v/>
      </c>
      <c r="B65" s="594"/>
      <c r="C65" s="594"/>
      <c r="D65" s="594"/>
      <c r="E65" s="594"/>
      <c r="F65" s="594"/>
      <c r="G65" s="594"/>
      <c r="H65" s="594"/>
      <c r="I65" s="594"/>
      <c r="J65" s="595"/>
      <c r="K65" s="241" t="str">
        <f>AB29</f>
        <v/>
      </c>
      <c r="L65" s="593" t="str">
        <f>AC29</f>
        <v/>
      </c>
      <c r="M65" s="594"/>
      <c r="N65" s="595"/>
      <c r="O65" s="569">
        <f>AD29</f>
        <v>0</v>
      </c>
      <c r="P65" s="570"/>
      <c r="Q65" s="244" t="s">
        <v>2721</v>
      </c>
      <c r="R65" s="569">
        <f>AE29</f>
        <v>0</v>
      </c>
      <c r="S65" s="570"/>
      <c r="T65" s="75" t="s">
        <v>2722</v>
      </c>
      <c r="V65" s="71">
        <f t="shared" si="3"/>
        <v>54</v>
      </c>
      <c r="W65" s="432">
        <f t="shared" si="1"/>
        <v>135054</v>
      </c>
      <c r="X65" s="433">
        <f>IFERROR(VLOOKUP(W65,総括表!CA$4:CB$203,2,),)</f>
        <v>0</v>
      </c>
      <c r="Y65" s="433" t="str">
        <f t="shared" si="2"/>
        <v/>
      </c>
      <c r="Z65" s="71">
        <f>IFERROR(VLOOKUP($Y65,総括表!$B$4:$P$203,2,),)</f>
        <v>0</v>
      </c>
      <c r="AA65" s="327" t="str">
        <f>IFERROR(VLOOKUP($Y65,総括表!$B$4:$P$203,3,),"")</f>
        <v/>
      </c>
      <c r="AB65" s="71" t="str">
        <f>IFERROR(VLOOKUP($Y65,総括表!$B$4:$P$203,4,),"")</f>
        <v/>
      </c>
      <c r="AC65" s="71" t="str">
        <f>IFERROR(VLOOKUP($Y65,総括表!$B$4:$P$203,5,),"")</f>
        <v/>
      </c>
      <c r="AD65" s="72">
        <f>IFERROR(VLOOKUP($Y65,総括表!B58:G257,6,),)</f>
        <v>0</v>
      </c>
      <c r="AE65" s="72">
        <f>IFERROR(VLOOKUP($Y65,総括表!B58:R257,17,),)</f>
        <v>0</v>
      </c>
    </row>
    <row r="66" spans="1:31" ht="13.5" hidden="1" customHeight="1">
      <c r="A66" s="571" t="s">
        <v>2723</v>
      </c>
      <c r="B66" s="572"/>
      <c r="C66" s="572"/>
      <c r="D66" s="572"/>
      <c r="E66" s="572"/>
      <c r="F66" s="572"/>
      <c r="G66" s="572"/>
      <c r="H66" s="572"/>
      <c r="I66" s="572"/>
      <c r="J66" s="572"/>
      <c r="K66" s="573"/>
      <c r="L66" s="242" t="s">
        <v>2724</v>
      </c>
      <c r="M66" s="245">
        <f>AF29</f>
        <v>0</v>
      </c>
      <c r="N66" s="246" t="s">
        <v>2722</v>
      </c>
      <c r="O66" s="247" t="s">
        <v>2725</v>
      </c>
      <c r="P66" s="245">
        <f>AH29</f>
        <v>0</v>
      </c>
      <c r="Q66" s="246" t="s">
        <v>2722</v>
      </c>
      <c r="R66" s="247" t="s">
        <v>2726</v>
      </c>
      <c r="S66" s="245">
        <f>AJ29</f>
        <v>0</v>
      </c>
      <c r="T66" s="76" t="s">
        <v>2722</v>
      </c>
      <c r="V66" s="71">
        <f t="shared" si="3"/>
        <v>55</v>
      </c>
      <c r="W66" s="432">
        <f t="shared" si="1"/>
        <v>135055</v>
      </c>
      <c r="X66" s="433">
        <f>IFERROR(VLOOKUP(W66,総括表!CA$4:CB$203,2,),)</f>
        <v>0</v>
      </c>
      <c r="Y66" s="433" t="str">
        <f t="shared" si="2"/>
        <v/>
      </c>
      <c r="Z66" s="71">
        <f>IFERROR(VLOOKUP($Y66,総括表!$B$4:$P$203,2,),)</f>
        <v>0</v>
      </c>
      <c r="AA66" s="327" t="str">
        <f>IFERROR(VLOOKUP($Y66,総括表!$B$4:$P$203,3,),"")</f>
        <v/>
      </c>
      <c r="AB66" s="71" t="str">
        <f>IFERROR(VLOOKUP($Y66,総括表!$B$4:$P$203,4,),"")</f>
        <v/>
      </c>
      <c r="AC66" s="71" t="str">
        <f>IFERROR(VLOOKUP($Y66,総括表!$B$4:$P$203,5,),"")</f>
        <v/>
      </c>
      <c r="AD66" s="72">
        <f>IFERROR(VLOOKUP($Y66,総括表!B59:G258,6,),)</f>
        <v>0</v>
      </c>
      <c r="AE66" s="72">
        <f>IFERROR(VLOOKUP($Y66,総括表!B59:R258,17,),)</f>
        <v>0</v>
      </c>
    </row>
    <row r="67" spans="1:31" hidden="1">
      <c r="A67" s="574"/>
      <c r="B67" s="575"/>
      <c r="C67" s="575"/>
      <c r="D67" s="575"/>
      <c r="E67" s="575"/>
      <c r="F67" s="575"/>
      <c r="G67" s="575"/>
      <c r="H67" s="575"/>
      <c r="I67" s="575"/>
      <c r="J67" s="575"/>
      <c r="K67" s="576"/>
      <c r="L67" s="243" t="s">
        <v>2727</v>
      </c>
      <c r="M67" s="299">
        <f>AG29</f>
        <v>0</v>
      </c>
      <c r="N67" s="300" t="s">
        <v>2728</v>
      </c>
      <c r="O67" s="301" t="s">
        <v>2727</v>
      </c>
      <c r="P67" s="299">
        <f>AI29</f>
        <v>0</v>
      </c>
      <c r="Q67" s="300" t="s">
        <v>2728</v>
      </c>
      <c r="R67" s="301" t="s">
        <v>2727</v>
      </c>
      <c r="S67" s="299">
        <f>AK29</f>
        <v>0</v>
      </c>
      <c r="T67" s="79" t="s">
        <v>2728</v>
      </c>
      <c r="V67" s="71">
        <f t="shared" si="3"/>
        <v>56</v>
      </c>
      <c r="W67" s="432">
        <f t="shared" si="1"/>
        <v>135056</v>
      </c>
      <c r="X67" s="433">
        <f>IFERROR(VLOOKUP(W67,総括表!CA$4:CB$203,2,),)</f>
        <v>0</v>
      </c>
      <c r="Y67" s="433" t="str">
        <f t="shared" si="2"/>
        <v/>
      </c>
      <c r="Z67" s="71">
        <f>IFERROR(VLOOKUP($Y67,総括表!$B$4:$P$203,2,),)</f>
        <v>0</v>
      </c>
      <c r="AA67" s="327" t="str">
        <f>IFERROR(VLOOKUP($Y67,総括表!$B$4:$P$203,3,),"")</f>
        <v/>
      </c>
      <c r="AB67" s="71" t="str">
        <f>IFERROR(VLOOKUP($Y67,総括表!$B$4:$P$203,4,),"")</f>
        <v/>
      </c>
      <c r="AC67" s="71" t="str">
        <f>IFERROR(VLOOKUP($Y67,総括表!$B$4:$P$203,5,),"")</f>
        <v/>
      </c>
      <c r="AD67" s="72">
        <f>IFERROR(VLOOKUP($Y67,総括表!B60:G259,6,),)</f>
        <v>0</v>
      </c>
      <c r="AE67" s="72">
        <f>IFERROR(VLOOKUP($Y67,総括表!B60:R259,17,),)</f>
        <v>0</v>
      </c>
    </row>
    <row r="68" spans="1:31" ht="18.75" hidden="1" customHeight="1">
      <c r="A68" s="593" t="str">
        <f>AA30</f>
        <v/>
      </c>
      <c r="B68" s="594"/>
      <c r="C68" s="594"/>
      <c r="D68" s="594"/>
      <c r="E68" s="594"/>
      <c r="F68" s="594"/>
      <c r="G68" s="594"/>
      <c r="H68" s="594"/>
      <c r="I68" s="594"/>
      <c r="J68" s="595"/>
      <c r="K68" s="241" t="str">
        <f>AB30</f>
        <v/>
      </c>
      <c r="L68" s="593" t="str">
        <f>AC30</f>
        <v/>
      </c>
      <c r="M68" s="594"/>
      <c r="N68" s="595"/>
      <c r="O68" s="569">
        <f>AD30</f>
        <v>0</v>
      </c>
      <c r="P68" s="570"/>
      <c r="Q68" s="244" t="s">
        <v>2721</v>
      </c>
      <c r="R68" s="569">
        <f>AE30</f>
        <v>0</v>
      </c>
      <c r="S68" s="570"/>
      <c r="T68" s="75" t="s">
        <v>2722</v>
      </c>
      <c r="V68" s="71">
        <f t="shared" si="3"/>
        <v>57</v>
      </c>
      <c r="W68" s="432">
        <f t="shared" si="1"/>
        <v>135057</v>
      </c>
      <c r="X68" s="433">
        <f>IFERROR(VLOOKUP(W68,総括表!CA$4:CB$203,2,),)</f>
        <v>0</v>
      </c>
      <c r="Y68" s="433" t="str">
        <f t="shared" si="2"/>
        <v/>
      </c>
      <c r="Z68" s="71">
        <f>IFERROR(VLOOKUP($Y68,総括表!$B$4:$P$203,2,),)</f>
        <v>0</v>
      </c>
      <c r="AA68" s="327" t="str">
        <f>IFERROR(VLOOKUP($Y68,総括表!$B$4:$P$203,3,),"")</f>
        <v/>
      </c>
      <c r="AB68" s="71" t="str">
        <f>IFERROR(VLOOKUP($Y68,総括表!$B$4:$P$203,4,),"")</f>
        <v/>
      </c>
      <c r="AC68" s="71" t="str">
        <f>IFERROR(VLOOKUP($Y68,総括表!$B$4:$P$203,5,),"")</f>
        <v/>
      </c>
      <c r="AD68" s="72">
        <f>IFERROR(VLOOKUP($Y68,総括表!B61:G260,6,),)</f>
        <v>0</v>
      </c>
      <c r="AE68" s="72">
        <f>IFERROR(VLOOKUP($Y68,総括表!B61:R260,17,),)</f>
        <v>0</v>
      </c>
    </row>
    <row r="69" spans="1:31" ht="13.5" hidden="1" customHeight="1">
      <c r="A69" s="571" t="s">
        <v>2723</v>
      </c>
      <c r="B69" s="572"/>
      <c r="C69" s="572"/>
      <c r="D69" s="572"/>
      <c r="E69" s="572"/>
      <c r="F69" s="572"/>
      <c r="G69" s="572"/>
      <c r="H69" s="572"/>
      <c r="I69" s="572"/>
      <c r="J69" s="572"/>
      <c r="K69" s="573"/>
      <c r="L69" s="242" t="s">
        <v>2724</v>
      </c>
      <c r="M69" s="245">
        <f>AF30</f>
        <v>0</v>
      </c>
      <c r="N69" s="246" t="s">
        <v>2722</v>
      </c>
      <c r="O69" s="247" t="s">
        <v>2725</v>
      </c>
      <c r="P69" s="245">
        <f>AH30</f>
        <v>0</v>
      </c>
      <c r="Q69" s="246" t="s">
        <v>2722</v>
      </c>
      <c r="R69" s="247" t="s">
        <v>2726</v>
      </c>
      <c r="S69" s="245">
        <f>AJ30</f>
        <v>0</v>
      </c>
      <c r="T69" s="76" t="s">
        <v>2722</v>
      </c>
      <c r="V69" s="71">
        <f t="shared" si="3"/>
        <v>58</v>
      </c>
      <c r="W69" s="432">
        <f t="shared" si="1"/>
        <v>135058</v>
      </c>
      <c r="X69" s="433">
        <f>IFERROR(VLOOKUP(W69,総括表!CA$4:CB$203,2,),)</f>
        <v>0</v>
      </c>
      <c r="Y69" s="433" t="str">
        <f t="shared" si="2"/>
        <v/>
      </c>
      <c r="Z69" s="71">
        <f>IFERROR(VLOOKUP($Y69,総括表!$B$4:$P$203,2,),)</f>
        <v>0</v>
      </c>
      <c r="AA69" s="327" t="str">
        <f>IFERROR(VLOOKUP($Y69,総括表!$B$4:$P$203,3,),"")</f>
        <v/>
      </c>
      <c r="AB69" s="71" t="str">
        <f>IFERROR(VLOOKUP($Y69,総括表!$B$4:$P$203,4,),"")</f>
        <v/>
      </c>
      <c r="AC69" s="71" t="str">
        <f>IFERROR(VLOOKUP($Y69,総括表!$B$4:$P$203,5,),"")</f>
        <v/>
      </c>
      <c r="AD69" s="72">
        <f>IFERROR(VLOOKUP($Y69,総括表!B62:G261,6,),)</f>
        <v>0</v>
      </c>
      <c r="AE69" s="72">
        <f>IFERROR(VLOOKUP($Y69,総括表!B62:R261,17,),)</f>
        <v>0</v>
      </c>
    </row>
    <row r="70" spans="1:31" hidden="1">
      <c r="A70" s="574"/>
      <c r="B70" s="575"/>
      <c r="C70" s="575"/>
      <c r="D70" s="575"/>
      <c r="E70" s="575"/>
      <c r="F70" s="575"/>
      <c r="G70" s="575"/>
      <c r="H70" s="575"/>
      <c r="I70" s="575"/>
      <c r="J70" s="575"/>
      <c r="K70" s="576"/>
      <c r="L70" s="243" t="s">
        <v>2727</v>
      </c>
      <c r="M70" s="299">
        <f>AG30</f>
        <v>0</v>
      </c>
      <c r="N70" s="300" t="s">
        <v>2728</v>
      </c>
      <c r="O70" s="301" t="s">
        <v>2727</v>
      </c>
      <c r="P70" s="299">
        <f>AI30</f>
        <v>0</v>
      </c>
      <c r="Q70" s="300" t="s">
        <v>2728</v>
      </c>
      <c r="R70" s="301" t="s">
        <v>2727</v>
      </c>
      <c r="S70" s="299">
        <f>AK30</f>
        <v>0</v>
      </c>
      <c r="T70" s="79" t="s">
        <v>2728</v>
      </c>
      <c r="V70" s="71">
        <f t="shared" si="3"/>
        <v>59</v>
      </c>
      <c r="W70" s="432">
        <f t="shared" si="1"/>
        <v>135059</v>
      </c>
      <c r="X70" s="433">
        <f>IFERROR(VLOOKUP(W70,総括表!CA$4:CB$203,2,),)</f>
        <v>0</v>
      </c>
      <c r="Y70" s="433" t="str">
        <f t="shared" si="2"/>
        <v/>
      </c>
      <c r="Z70" s="71">
        <f>IFERROR(VLOOKUP($Y70,総括表!$B$4:$P$203,2,),)</f>
        <v>0</v>
      </c>
      <c r="AA70" s="327" t="str">
        <f>IFERROR(VLOOKUP($Y70,総括表!$B$4:$P$203,3,),"")</f>
        <v/>
      </c>
      <c r="AB70" s="71" t="str">
        <f>IFERROR(VLOOKUP($Y70,総括表!$B$4:$P$203,4,),"")</f>
        <v/>
      </c>
      <c r="AC70" s="71" t="str">
        <f>IFERROR(VLOOKUP($Y70,総括表!$B$4:$P$203,5,),"")</f>
        <v/>
      </c>
      <c r="AD70" s="72">
        <f>IFERROR(VLOOKUP($Y70,総括表!B63:G262,6,),)</f>
        <v>0</v>
      </c>
      <c r="AE70" s="72">
        <f>IFERROR(VLOOKUP($Y70,総括表!B63:R262,17,),)</f>
        <v>0</v>
      </c>
    </row>
    <row r="71" spans="1:31" ht="18.75" hidden="1" customHeight="1">
      <c r="A71" s="593" t="str">
        <f>AA31</f>
        <v/>
      </c>
      <c r="B71" s="594"/>
      <c r="C71" s="594"/>
      <c r="D71" s="594"/>
      <c r="E71" s="594"/>
      <c r="F71" s="594"/>
      <c r="G71" s="594"/>
      <c r="H71" s="594"/>
      <c r="I71" s="594"/>
      <c r="J71" s="595"/>
      <c r="K71" s="241" t="str">
        <f>AB31</f>
        <v/>
      </c>
      <c r="L71" s="593" t="str">
        <f>AC31</f>
        <v/>
      </c>
      <c r="M71" s="594"/>
      <c r="N71" s="595"/>
      <c r="O71" s="569">
        <f>AD31</f>
        <v>0</v>
      </c>
      <c r="P71" s="570"/>
      <c r="Q71" s="244" t="s">
        <v>2721</v>
      </c>
      <c r="R71" s="569">
        <f>AE31</f>
        <v>0</v>
      </c>
      <c r="S71" s="570"/>
      <c r="T71" s="75" t="s">
        <v>2722</v>
      </c>
      <c r="V71" s="71">
        <f t="shared" si="3"/>
        <v>60</v>
      </c>
      <c r="W71" s="432">
        <f t="shared" si="1"/>
        <v>135060</v>
      </c>
      <c r="X71" s="433">
        <f>IFERROR(VLOOKUP(W71,総括表!CA$4:CB$203,2,),)</f>
        <v>0</v>
      </c>
      <c r="Y71" s="433" t="str">
        <f t="shared" si="2"/>
        <v/>
      </c>
      <c r="Z71" s="71">
        <f>IFERROR(VLOOKUP($Y71,総括表!$B$4:$P$203,2,),)</f>
        <v>0</v>
      </c>
      <c r="AA71" s="327" t="str">
        <f>IFERROR(VLOOKUP($Y71,総括表!$B$4:$P$203,3,),"")</f>
        <v/>
      </c>
      <c r="AB71" s="71" t="str">
        <f>IFERROR(VLOOKUP($Y71,総括表!$B$4:$P$203,4,),"")</f>
        <v/>
      </c>
      <c r="AC71" s="71" t="str">
        <f>IFERROR(VLOOKUP($Y71,総括表!$B$4:$P$203,5,),"")</f>
        <v/>
      </c>
      <c r="AD71" s="72">
        <f>IFERROR(VLOOKUP($Y71,総括表!B64:G263,6,),)</f>
        <v>0</v>
      </c>
      <c r="AE71" s="72">
        <f>IFERROR(VLOOKUP($Y71,総括表!B64:R263,17,),)</f>
        <v>0</v>
      </c>
    </row>
    <row r="72" spans="1:31" ht="13.5" hidden="1" customHeight="1">
      <c r="A72" s="571" t="s">
        <v>2723</v>
      </c>
      <c r="B72" s="572"/>
      <c r="C72" s="572"/>
      <c r="D72" s="572"/>
      <c r="E72" s="572"/>
      <c r="F72" s="572"/>
      <c r="G72" s="572"/>
      <c r="H72" s="572"/>
      <c r="I72" s="572"/>
      <c r="J72" s="572"/>
      <c r="K72" s="573"/>
      <c r="L72" s="242" t="s">
        <v>2724</v>
      </c>
      <c r="M72" s="245">
        <f>AF31</f>
        <v>0</v>
      </c>
      <c r="N72" s="246" t="s">
        <v>2722</v>
      </c>
      <c r="O72" s="247" t="s">
        <v>2725</v>
      </c>
      <c r="P72" s="245">
        <f>AH31</f>
        <v>0</v>
      </c>
      <c r="Q72" s="246" t="s">
        <v>2722</v>
      </c>
      <c r="R72" s="247" t="s">
        <v>2726</v>
      </c>
      <c r="S72" s="245">
        <f>AJ31</f>
        <v>0</v>
      </c>
      <c r="T72" s="76" t="s">
        <v>2722</v>
      </c>
      <c r="V72" s="71">
        <f t="shared" si="3"/>
        <v>61</v>
      </c>
      <c r="W72" s="432">
        <f t="shared" si="1"/>
        <v>135061</v>
      </c>
      <c r="X72" s="433">
        <f>IFERROR(VLOOKUP(W72,総括表!CA$4:CB$203,2,),)</f>
        <v>0</v>
      </c>
      <c r="Y72" s="433" t="str">
        <f t="shared" si="2"/>
        <v/>
      </c>
      <c r="Z72" s="71">
        <f>IFERROR(VLOOKUP($Y72,総括表!$B$4:$P$203,2,),)</f>
        <v>0</v>
      </c>
      <c r="AA72" s="327" t="str">
        <f>IFERROR(VLOOKUP($Y72,総括表!$B$4:$P$203,3,),"")</f>
        <v/>
      </c>
      <c r="AB72" s="71" t="str">
        <f>IFERROR(VLOOKUP($Y72,総括表!$B$4:$P$203,4,),"")</f>
        <v/>
      </c>
      <c r="AC72" s="71" t="str">
        <f>IFERROR(VLOOKUP($Y72,総括表!$B$4:$P$203,5,),"")</f>
        <v/>
      </c>
      <c r="AD72" s="72">
        <f>IFERROR(VLOOKUP($Y72,総括表!B65:G264,6,),)</f>
        <v>0</v>
      </c>
      <c r="AE72" s="72">
        <f>IFERROR(VLOOKUP($Y72,総括表!B65:R264,17,),)</f>
        <v>0</v>
      </c>
    </row>
    <row r="73" spans="1:31" hidden="1">
      <c r="A73" s="574"/>
      <c r="B73" s="575"/>
      <c r="C73" s="575"/>
      <c r="D73" s="575"/>
      <c r="E73" s="575"/>
      <c r="F73" s="575"/>
      <c r="G73" s="575"/>
      <c r="H73" s="575"/>
      <c r="I73" s="575"/>
      <c r="J73" s="575"/>
      <c r="K73" s="576"/>
      <c r="L73" s="243" t="s">
        <v>2727</v>
      </c>
      <c r="M73" s="299">
        <f>AG31</f>
        <v>0</v>
      </c>
      <c r="N73" s="300" t="s">
        <v>2728</v>
      </c>
      <c r="O73" s="301" t="s">
        <v>2727</v>
      </c>
      <c r="P73" s="299">
        <f>AI31</f>
        <v>0</v>
      </c>
      <c r="Q73" s="300" t="s">
        <v>2728</v>
      </c>
      <c r="R73" s="301" t="s">
        <v>2727</v>
      </c>
      <c r="S73" s="299">
        <f>AK31</f>
        <v>0</v>
      </c>
      <c r="T73" s="79" t="s">
        <v>2728</v>
      </c>
      <c r="V73" s="71">
        <f t="shared" si="3"/>
        <v>62</v>
      </c>
      <c r="W73" s="432">
        <f t="shared" si="1"/>
        <v>135062</v>
      </c>
      <c r="X73" s="433">
        <f>IFERROR(VLOOKUP(W73,総括表!CA$4:CB$203,2,),)</f>
        <v>0</v>
      </c>
      <c r="Y73" s="433" t="str">
        <f t="shared" si="2"/>
        <v/>
      </c>
      <c r="Z73" s="71">
        <f>IFERROR(VLOOKUP($Y73,総括表!$B$4:$P$203,2,),)</f>
        <v>0</v>
      </c>
      <c r="AA73" s="327" t="str">
        <f>IFERROR(VLOOKUP($Y73,総括表!$B$4:$P$203,3,),"")</f>
        <v/>
      </c>
      <c r="AB73" s="71" t="str">
        <f>IFERROR(VLOOKUP($Y73,総括表!$B$4:$P$203,4,),"")</f>
        <v/>
      </c>
      <c r="AC73" s="71" t="str">
        <f>IFERROR(VLOOKUP($Y73,総括表!$B$4:$P$203,5,),"")</f>
        <v/>
      </c>
      <c r="AD73" s="72">
        <f>IFERROR(VLOOKUP($Y73,総括表!B66:G265,6,),)</f>
        <v>0</v>
      </c>
      <c r="AE73" s="72">
        <f>IFERROR(VLOOKUP($Y73,総括表!B66:R265,17,),)</f>
        <v>0</v>
      </c>
    </row>
    <row r="74" spans="1:31" ht="18.75" hidden="1" customHeight="1">
      <c r="A74" s="593" t="str">
        <f>AA32</f>
        <v/>
      </c>
      <c r="B74" s="594"/>
      <c r="C74" s="594"/>
      <c r="D74" s="594"/>
      <c r="E74" s="594"/>
      <c r="F74" s="594"/>
      <c r="G74" s="594"/>
      <c r="H74" s="594"/>
      <c r="I74" s="594"/>
      <c r="J74" s="595"/>
      <c r="K74" s="241" t="str">
        <f>AB32</f>
        <v/>
      </c>
      <c r="L74" s="593" t="str">
        <f>AC32</f>
        <v/>
      </c>
      <c r="M74" s="594"/>
      <c r="N74" s="595"/>
      <c r="O74" s="569">
        <f>AD32</f>
        <v>0</v>
      </c>
      <c r="P74" s="570"/>
      <c r="Q74" s="244" t="s">
        <v>2721</v>
      </c>
      <c r="R74" s="569">
        <f>AE32</f>
        <v>0</v>
      </c>
      <c r="S74" s="570"/>
      <c r="T74" s="75" t="s">
        <v>2722</v>
      </c>
      <c r="V74" s="71">
        <f t="shared" si="3"/>
        <v>63</v>
      </c>
      <c r="W74" s="432">
        <f t="shared" si="1"/>
        <v>135063</v>
      </c>
      <c r="X74" s="433">
        <f>IFERROR(VLOOKUP(W74,総括表!CA$4:CB$203,2,),)</f>
        <v>0</v>
      </c>
      <c r="Y74" s="433" t="str">
        <f t="shared" si="2"/>
        <v/>
      </c>
      <c r="Z74" s="71">
        <f>IFERROR(VLOOKUP($Y74,総括表!$B$4:$P$203,2,),)</f>
        <v>0</v>
      </c>
      <c r="AA74" s="327" t="str">
        <f>IFERROR(VLOOKUP($Y74,総括表!$B$4:$P$203,3,),"")</f>
        <v/>
      </c>
      <c r="AB74" s="71" t="str">
        <f>IFERROR(VLOOKUP($Y74,総括表!$B$4:$P$203,4,),"")</f>
        <v/>
      </c>
      <c r="AC74" s="71" t="str">
        <f>IFERROR(VLOOKUP($Y74,総括表!$B$4:$P$203,5,),"")</f>
        <v/>
      </c>
      <c r="AD74" s="72">
        <f>IFERROR(VLOOKUP($Y74,総括表!B67:G266,6,),)</f>
        <v>0</v>
      </c>
      <c r="AE74" s="72">
        <f>IFERROR(VLOOKUP($Y74,総括表!B67:R266,17,),)</f>
        <v>0</v>
      </c>
    </row>
    <row r="75" spans="1:31" ht="13.5" hidden="1" customHeight="1">
      <c r="A75" s="571" t="s">
        <v>2723</v>
      </c>
      <c r="B75" s="572"/>
      <c r="C75" s="572"/>
      <c r="D75" s="572"/>
      <c r="E75" s="572"/>
      <c r="F75" s="572"/>
      <c r="G75" s="572"/>
      <c r="H75" s="572"/>
      <c r="I75" s="572"/>
      <c r="J75" s="572"/>
      <c r="K75" s="573"/>
      <c r="L75" s="242" t="s">
        <v>2724</v>
      </c>
      <c r="M75" s="245">
        <f>AF32</f>
        <v>0</v>
      </c>
      <c r="N75" s="246" t="s">
        <v>2722</v>
      </c>
      <c r="O75" s="247" t="s">
        <v>2725</v>
      </c>
      <c r="P75" s="245">
        <f>AH32</f>
        <v>0</v>
      </c>
      <c r="Q75" s="246" t="s">
        <v>2722</v>
      </c>
      <c r="R75" s="247" t="s">
        <v>2726</v>
      </c>
      <c r="S75" s="245">
        <f>AJ32</f>
        <v>0</v>
      </c>
      <c r="T75" s="76" t="s">
        <v>2722</v>
      </c>
      <c r="V75" s="71">
        <f t="shared" si="3"/>
        <v>64</v>
      </c>
      <c r="W75" s="432">
        <f t="shared" si="1"/>
        <v>135064</v>
      </c>
      <c r="X75" s="433">
        <f>IFERROR(VLOOKUP(W75,総括表!CA$4:CB$203,2,),)</f>
        <v>0</v>
      </c>
      <c r="Y75" s="433" t="str">
        <f t="shared" ref="Y75" si="4">IF(ISERR(SMALL(IF(FREQUENCY($X$11:$X$210,$X$11:$X$210),$X$11:$X$210),$V76)),"", SMALL(IF(FREQUENCY($X$11:$X$210,$X$11:$X$210),$X$11:$X$210),$V76))</f>
        <v/>
      </c>
      <c r="Z75" s="71">
        <f>IFERROR(VLOOKUP($Y75,総括表!$B$4:$P$203,2,),)</f>
        <v>0</v>
      </c>
      <c r="AA75" s="327" t="str">
        <f>IFERROR(VLOOKUP($Y75,総括表!$B$4:$P$203,3,),"")</f>
        <v/>
      </c>
      <c r="AB75" s="71" t="str">
        <f>IFERROR(VLOOKUP($Y75,総括表!$B$4:$P$203,4,),"")</f>
        <v/>
      </c>
      <c r="AC75" s="71" t="str">
        <f>IFERROR(VLOOKUP($Y75,総括表!$B$4:$P$203,5,),"")</f>
        <v/>
      </c>
      <c r="AD75" s="72">
        <f>IFERROR(VLOOKUP($Y75,総括表!B68:G267,6,),)</f>
        <v>0</v>
      </c>
      <c r="AE75" s="72">
        <f>IFERROR(VLOOKUP($Y75,総括表!B68:R267,17,),)</f>
        <v>0</v>
      </c>
    </row>
    <row r="76" spans="1:31" hidden="1">
      <c r="A76" s="574"/>
      <c r="B76" s="575"/>
      <c r="C76" s="575"/>
      <c r="D76" s="575"/>
      <c r="E76" s="575"/>
      <c r="F76" s="575"/>
      <c r="G76" s="575"/>
      <c r="H76" s="575"/>
      <c r="I76" s="575"/>
      <c r="J76" s="575"/>
      <c r="K76" s="576"/>
      <c r="L76" s="243" t="s">
        <v>2727</v>
      </c>
      <c r="M76" s="299">
        <f>AG32</f>
        <v>0</v>
      </c>
      <c r="N76" s="300" t="s">
        <v>2728</v>
      </c>
      <c r="O76" s="301" t="s">
        <v>2727</v>
      </c>
      <c r="P76" s="299">
        <f>AI32</f>
        <v>0</v>
      </c>
      <c r="Q76" s="300" t="s">
        <v>2728</v>
      </c>
      <c r="R76" s="301" t="s">
        <v>2727</v>
      </c>
      <c r="S76" s="299">
        <f>AK32</f>
        <v>0</v>
      </c>
      <c r="T76" s="79" t="s">
        <v>2728</v>
      </c>
      <c r="V76" s="71">
        <f t="shared" si="3"/>
        <v>65</v>
      </c>
      <c r="W76" s="432">
        <f t="shared" ref="W76:W139" si="5">W$5*1000+V76</f>
        <v>135065</v>
      </c>
      <c r="X76" s="433">
        <f>IFERROR(VLOOKUP(W76,総括表!CA$4:CB$203,2,),)</f>
        <v>0</v>
      </c>
      <c r="Y76" s="433" t="str">
        <f t="shared" ref="Y76:Y118" si="6">IF(ISERR(SMALL(IF(FREQUENCY($X$11:$X$210,$X$11:$X$210),$X$11:$X$210),$V77)),"", SMALL(IF(FREQUENCY($X$11:$X$210,$X$11:$X$210),$X$11:$X$210),$V77))</f>
        <v/>
      </c>
      <c r="Z76" s="71">
        <f>IFERROR(VLOOKUP($Y76,総括表!$B$4:$P$203,2,),)</f>
        <v>0</v>
      </c>
      <c r="AA76" s="327" t="str">
        <f>IFERROR(VLOOKUP($Y76,総括表!$B$4:$P$203,3,),"")</f>
        <v/>
      </c>
      <c r="AB76" s="71" t="str">
        <f>IFERROR(VLOOKUP($Y76,総括表!$B$4:$P$203,4,),"")</f>
        <v/>
      </c>
      <c r="AC76" s="71" t="str">
        <f>IFERROR(VLOOKUP($Y76,総括表!$B$4:$P$203,5,),"")</f>
        <v/>
      </c>
      <c r="AD76" s="72">
        <f>IFERROR(VLOOKUP($Y76,総括表!B69:G268,6,),)</f>
        <v>0</v>
      </c>
      <c r="AE76" s="72">
        <f>IFERROR(VLOOKUP($Y76,総括表!B69:R268,17,),)</f>
        <v>0</v>
      </c>
    </row>
    <row r="77" spans="1:31" ht="18.75" hidden="1" customHeight="1">
      <c r="A77" s="593" t="str">
        <f>AA33</f>
        <v/>
      </c>
      <c r="B77" s="594"/>
      <c r="C77" s="594"/>
      <c r="D77" s="594"/>
      <c r="E77" s="594"/>
      <c r="F77" s="594"/>
      <c r="G77" s="594"/>
      <c r="H77" s="594"/>
      <c r="I77" s="594"/>
      <c r="J77" s="595"/>
      <c r="K77" s="241" t="str">
        <f>AB33</f>
        <v/>
      </c>
      <c r="L77" s="593" t="str">
        <f>AC33</f>
        <v/>
      </c>
      <c r="M77" s="594"/>
      <c r="N77" s="595"/>
      <c r="O77" s="569">
        <f>AD33</f>
        <v>0</v>
      </c>
      <c r="P77" s="570"/>
      <c r="Q77" s="244" t="s">
        <v>2721</v>
      </c>
      <c r="R77" s="569">
        <f>AE33</f>
        <v>0</v>
      </c>
      <c r="S77" s="570"/>
      <c r="T77" s="75" t="s">
        <v>2722</v>
      </c>
      <c r="V77" s="71">
        <f t="shared" ref="V77:V140" si="7">ROW()-11</f>
        <v>66</v>
      </c>
      <c r="W77" s="432">
        <f t="shared" si="5"/>
        <v>135066</v>
      </c>
      <c r="X77" s="433">
        <f>IFERROR(VLOOKUP(W77,総括表!CA$4:CB$203,2,),)</f>
        <v>0</v>
      </c>
      <c r="Y77" s="433" t="str">
        <f t="shared" si="6"/>
        <v/>
      </c>
      <c r="Z77" s="71">
        <f>IFERROR(VLOOKUP($Y77,総括表!$B$4:$P$203,2,),)</f>
        <v>0</v>
      </c>
      <c r="AA77" s="327" t="str">
        <f>IFERROR(VLOOKUP($Y77,総括表!$B$4:$P$203,3,),"")</f>
        <v/>
      </c>
      <c r="AB77" s="71" t="str">
        <f>IFERROR(VLOOKUP($Y77,総括表!$B$4:$P$203,4,),"")</f>
        <v/>
      </c>
      <c r="AC77" s="71" t="str">
        <f>IFERROR(VLOOKUP($Y77,総括表!$B$4:$P$203,5,),"")</f>
        <v/>
      </c>
      <c r="AD77" s="72">
        <f>IFERROR(VLOOKUP($Y77,総括表!B70:G269,6,),)</f>
        <v>0</v>
      </c>
      <c r="AE77" s="72">
        <f>IFERROR(VLOOKUP($Y77,総括表!B70:R269,17,),)</f>
        <v>0</v>
      </c>
    </row>
    <row r="78" spans="1:31" ht="13.5" hidden="1" customHeight="1">
      <c r="A78" s="571" t="s">
        <v>2723</v>
      </c>
      <c r="B78" s="572"/>
      <c r="C78" s="572"/>
      <c r="D78" s="572"/>
      <c r="E78" s="572"/>
      <c r="F78" s="572"/>
      <c r="G78" s="572"/>
      <c r="H78" s="572"/>
      <c r="I78" s="572"/>
      <c r="J78" s="572"/>
      <c r="K78" s="573"/>
      <c r="L78" s="242" t="s">
        <v>2724</v>
      </c>
      <c r="M78" s="245">
        <f>AF33</f>
        <v>0</v>
      </c>
      <c r="N78" s="246" t="s">
        <v>2722</v>
      </c>
      <c r="O78" s="247" t="s">
        <v>2725</v>
      </c>
      <c r="P78" s="245">
        <f>AH33</f>
        <v>0</v>
      </c>
      <c r="Q78" s="246" t="s">
        <v>2722</v>
      </c>
      <c r="R78" s="247" t="s">
        <v>2726</v>
      </c>
      <c r="S78" s="245">
        <f>AJ33</f>
        <v>0</v>
      </c>
      <c r="T78" s="76" t="s">
        <v>2722</v>
      </c>
      <c r="V78" s="71">
        <f t="shared" si="7"/>
        <v>67</v>
      </c>
      <c r="W78" s="432">
        <f t="shared" si="5"/>
        <v>135067</v>
      </c>
      <c r="X78" s="433">
        <f>IFERROR(VLOOKUP(W78,総括表!CA$4:CB$203,2,),)</f>
        <v>0</v>
      </c>
      <c r="Y78" s="433" t="str">
        <f t="shared" si="6"/>
        <v/>
      </c>
      <c r="Z78" s="71">
        <f>IFERROR(VLOOKUP($Y78,総括表!$B$4:$P$203,2,),)</f>
        <v>0</v>
      </c>
      <c r="AA78" s="327" t="str">
        <f>IFERROR(VLOOKUP($Y78,総括表!$B$4:$P$203,3,),"")</f>
        <v/>
      </c>
      <c r="AB78" s="71" t="str">
        <f>IFERROR(VLOOKUP($Y78,総括表!$B$4:$P$203,4,),"")</f>
        <v/>
      </c>
      <c r="AC78" s="71" t="str">
        <f>IFERROR(VLOOKUP($Y78,総括表!$B$4:$P$203,5,),"")</f>
        <v/>
      </c>
      <c r="AD78" s="72">
        <f>IFERROR(VLOOKUP($Y78,総括表!B71:G270,6,),)</f>
        <v>0</v>
      </c>
      <c r="AE78" s="72">
        <f>IFERROR(VLOOKUP($Y78,総括表!B71:R270,17,),)</f>
        <v>0</v>
      </c>
    </row>
    <row r="79" spans="1:31" hidden="1">
      <c r="A79" s="574"/>
      <c r="B79" s="575"/>
      <c r="C79" s="575"/>
      <c r="D79" s="575"/>
      <c r="E79" s="575"/>
      <c r="F79" s="575"/>
      <c r="G79" s="575"/>
      <c r="H79" s="575"/>
      <c r="I79" s="575"/>
      <c r="J79" s="575"/>
      <c r="K79" s="576"/>
      <c r="L79" s="243" t="s">
        <v>2727</v>
      </c>
      <c r="M79" s="299">
        <f>AG33</f>
        <v>0</v>
      </c>
      <c r="N79" s="300" t="s">
        <v>2728</v>
      </c>
      <c r="O79" s="301" t="s">
        <v>2727</v>
      </c>
      <c r="P79" s="299">
        <f>AI33</f>
        <v>0</v>
      </c>
      <c r="Q79" s="300" t="s">
        <v>2728</v>
      </c>
      <c r="R79" s="301" t="s">
        <v>2727</v>
      </c>
      <c r="S79" s="299">
        <f>AK33</f>
        <v>0</v>
      </c>
      <c r="T79" s="79" t="s">
        <v>2728</v>
      </c>
      <c r="V79" s="71">
        <f t="shared" si="7"/>
        <v>68</v>
      </c>
      <c r="W79" s="432">
        <f t="shared" si="5"/>
        <v>135068</v>
      </c>
      <c r="X79" s="433">
        <f>IFERROR(VLOOKUP(W79,総括表!CA$4:CB$203,2,),)</f>
        <v>0</v>
      </c>
      <c r="Y79" s="433" t="str">
        <f t="shared" si="6"/>
        <v/>
      </c>
      <c r="Z79" s="71">
        <f>IFERROR(VLOOKUP($Y79,総括表!$B$4:$P$203,2,),)</f>
        <v>0</v>
      </c>
      <c r="AA79" s="327" t="str">
        <f>IFERROR(VLOOKUP($Y79,総括表!$B$4:$P$203,3,),"")</f>
        <v/>
      </c>
      <c r="AB79" s="71" t="str">
        <f>IFERROR(VLOOKUP($Y79,総括表!$B$4:$P$203,4,),"")</f>
        <v/>
      </c>
      <c r="AC79" s="71" t="str">
        <f>IFERROR(VLOOKUP($Y79,総括表!$B$4:$P$203,5,),"")</f>
        <v/>
      </c>
      <c r="AD79" s="72">
        <f>IFERROR(VLOOKUP($Y79,総括表!B72:G271,6,),)</f>
        <v>0</v>
      </c>
      <c r="AE79" s="72">
        <f>IFERROR(VLOOKUP($Y79,総括表!B72:R271,17,),)</f>
        <v>0</v>
      </c>
    </row>
    <row r="80" spans="1:31" ht="18.75" hidden="1" customHeight="1">
      <c r="A80" s="593" t="str">
        <f>AA34</f>
        <v/>
      </c>
      <c r="B80" s="594"/>
      <c r="C80" s="594"/>
      <c r="D80" s="594"/>
      <c r="E80" s="594"/>
      <c r="F80" s="594"/>
      <c r="G80" s="594"/>
      <c r="H80" s="594"/>
      <c r="I80" s="594"/>
      <c r="J80" s="595"/>
      <c r="K80" s="241" t="str">
        <f>AB34</f>
        <v/>
      </c>
      <c r="L80" s="593" t="str">
        <f>AC34</f>
        <v/>
      </c>
      <c r="M80" s="594"/>
      <c r="N80" s="595"/>
      <c r="O80" s="569">
        <f>AD34</f>
        <v>0</v>
      </c>
      <c r="P80" s="570"/>
      <c r="Q80" s="244" t="s">
        <v>2721</v>
      </c>
      <c r="R80" s="569">
        <f>AE34</f>
        <v>0</v>
      </c>
      <c r="S80" s="570"/>
      <c r="T80" s="75" t="s">
        <v>2722</v>
      </c>
      <c r="V80" s="71">
        <f t="shared" si="7"/>
        <v>69</v>
      </c>
      <c r="W80" s="432">
        <f t="shared" si="5"/>
        <v>135069</v>
      </c>
      <c r="X80" s="433">
        <f>IFERROR(VLOOKUP(W80,総括表!CA$4:CB$203,2,),)</f>
        <v>0</v>
      </c>
      <c r="Y80" s="433" t="str">
        <f t="shared" si="6"/>
        <v/>
      </c>
      <c r="Z80" s="71">
        <f>IFERROR(VLOOKUP($Y80,総括表!$B$4:$P$203,2,),)</f>
        <v>0</v>
      </c>
      <c r="AA80" s="327" t="str">
        <f>IFERROR(VLOOKUP($Y80,総括表!$B$4:$P$203,3,),"")</f>
        <v/>
      </c>
      <c r="AB80" s="71" t="str">
        <f>IFERROR(VLOOKUP($Y80,総括表!$B$4:$P$203,4,),"")</f>
        <v/>
      </c>
      <c r="AC80" s="71" t="str">
        <f>IFERROR(VLOOKUP($Y80,総括表!$B$4:$P$203,5,),"")</f>
        <v/>
      </c>
      <c r="AD80" s="72">
        <f>IFERROR(VLOOKUP($Y80,総括表!B73:G272,6,),)</f>
        <v>0</v>
      </c>
      <c r="AE80" s="72">
        <f>IFERROR(VLOOKUP($Y80,総括表!B73:R272,17,),)</f>
        <v>0</v>
      </c>
    </row>
    <row r="81" spans="1:31" ht="13.5" hidden="1" customHeight="1">
      <c r="A81" s="571" t="s">
        <v>2723</v>
      </c>
      <c r="B81" s="572"/>
      <c r="C81" s="572"/>
      <c r="D81" s="572"/>
      <c r="E81" s="572"/>
      <c r="F81" s="572"/>
      <c r="G81" s="572"/>
      <c r="H81" s="572"/>
      <c r="I81" s="572"/>
      <c r="J81" s="572"/>
      <c r="K81" s="573"/>
      <c r="L81" s="242" t="s">
        <v>2724</v>
      </c>
      <c r="M81" s="245">
        <f>AF34</f>
        <v>0</v>
      </c>
      <c r="N81" s="246" t="s">
        <v>2722</v>
      </c>
      <c r="O81" s="247" t="s">
        <v>2725</v>
      </c>
      <c r="P81" s="245">
        <f>AH34</f>
        <v>0</v>
      </c>
      <c r="Q81" s="246" t="s">
        <v>2722</v>
      </c>
      <c r="R81" s="247" t="s">
        <v>2726</v>
      </c>
      <c r="S81" s="245">
        <f>AJ34</f>
        <v>0</v>
      </c>
      <c r="T81" s="76" t="s">
        <v>2722</v>
      </c>
      <c r="V81" s="71">
        <f t="shared" si="7"/>
        <v>70</v>
      </c>
      <c r="W81" s="432">
        <f t="shared" si="5"/>
        <v>135070</v>
      </c>
      <c r="X81" s="433">
        <f>IFERROR(VLOOKUP(W81,総括表!CA$4:CB$203,2,),)</f>
        <v>0</v>
      </c>
      <c r="Y81" s="433" t="str">
        <f t="shared" si="6"/>
        <v/>
      </c>
      <c r="Z81" s="71">
        <f>IFERROR(VLOOKUP($Y81,総括表!$B$4:$P$203,2,),)</f>
        <v>0</v>
      </c>
      <c r="AA81" s="327" t="str">
        <f>IFERROR(VLOOKUP($Y81,総括表!$B$4:$P$203,3,),"")</f>
        <v/>
      </c>
      <c r="AB81" s="71" t="str">
        <f>IFERROR(VLOOKUP($Y81,総括表!$B$4:$P$203,4,),"")</f>
        <v/>
      </c>
      <c r="AC81" s="71" t="str">
        <f>IFERROR(VLOOKUP($Y81,総括表!$B$4:$P$203,5,),"")</f>
        <v/>
      </c>
      <c r="AD81" s="72">
        <f>IFERROR(VLOOKUP($Y81,総括表!B74:G273,6,),)</f>
        <v>0</v>
      </c>
      <c r="AE81" s="72">
        <f>IFERROR(VLOOKUP($Y81,総括表!B74:R273,17,),)</f>
        <v>0</v>
      </c>
    </row>
    <row r="82" spans="1:31" hidden="1">
      <c r="A82" s="574"/>
      <c r="B82" s="575"/>
      <c r="C82" s="575"/>
      <c r="D82" s="575"/>
      <c r="E82" s="575"/>
      <c r="F82" s="575"/>
      <c r="G82" s="575"/>
      <c r="H82" s="575"/>
      <c r="I82" s="575"/>
      <c r="J82" s="575"/>
      <c r="K82" s="576"/>
      <c r="L82" s="243" t="s">
        <v>2727</v>
      </c>
      <c r="M82" s="299">
        <f>AG34</f>
        <v>0</v>
      </c>
      <c r="N82" s="300" t="s">
        <v>2728</v>
      </c>
      <c r="O82" s="301" t="s">
        <v>2727</v>
      </c>
      <c r="P82" s="299">
        <f>AI34</f>
        <v>0</v>
      </c>
      <c r="Q82" s="300" t="s">
        <v>2728</v>
      </c>
      <c r="R82" s="301" t="s">
        <v>2727</v>
      </c>
      <c r="S82" s="299">
        <f>AK34</f>
        <v>0</v>
      </c>
      <c r="T82" s="79" t="s">
        <v>2728</v>
      </c>
      <c r="V82" s="71">
        <f t="shared" si="7"/>
        <v>71</v>
      </c>
      <c r="W82" s="432">
        <f t="shared" si="5"/>
        <v>135071</v>
      </c>
      <c r="X82" s="433">
        <f>IFERROR(VLOOKUP(W82,総括表!CA$4:CB$203,2,),)</f>
        <v>0</v>
      </c>
      <c r="Y82" s="433" t="str">
        <f t="shared" si="6"/>
        <v/>
      </c>
      <c r="Z82" s="71">
        <f>IFERROR(VLOOKUP($Y82,総括表!$B$4:$P$203,2,),)</f>
        <v>0</v>
      </c>
      <c r="AA82" s="327" t="str">
        <f>IFERROR(VLOOKUP($Y82,総括表!$B$4:$P$203,3,),"")</f>
        <v/>
      </c>
      <c r="AB82" s="71" t="str">
        <f>IFERROR(VLOOKUP($Y82,総括表!$B$4:$P$203,4,),"")</f>
        <v/>
      </c>
      <c r="AC82" s="71" t="str">
        <f>IFERROR(VLOOKUP($Y82,総括表!$B$4:$P$203,5,),"")</f>
        <v/>
      </c>
      <c r="AD82" s="72">
        <f>IFERROR(VLOOKUP($Y82,総括表!B75:G274,6,),)</f>
        <v>0</v>
      </c>
      <c r="AE82" s="72">
        <f>IFERROR(VLOOKUP($Y82,総括表!B75:R274,17,),)</f>
        <v>0</v>
      </c>
    </row>
    <row r="83" spans="1:31" ht="18.75" hidden="1" customHeight="1">
      <c r="A83" s="593" t="str">
        <f>AA35</f>
        <v/>
      </c>
      <c r="B83" s="594"/>
      <c r="C83" s="594"/>
      <c r="D83" s="594"/>
      <c r="E83" s="594"/>
      <c r="F83" s="594"/>
      <c r="G83" s="594"/>
      <c r="H83" s="594"/>
      <c r="I83" s="594"/>
      <c r="J83" s="595"/>
      <c r="K83" s="241" t="str">
        <f>AB35</f>
        <v/>
      </c>
      <c r="L83" s="593" t="str">
        <f>AC35</f>
        <v/>
      </c>
      <c r="M83" s="594"/>
      <c r="N83" s="595"/>
      <c r="O83" s="569">
        <f>AD35</f>
        <v>0</v>
      </c>
      <c r="P83" s="570"/>
      <c r="Q83" s="244" t="s">
        <v>2721</v>
      </c>
      <c r="R83" s="569">
        <f>AE35</f>
        <v>0</v>
      </c>
      <c r="S83" s="570"/>
      <c r="T83" s="75" t="s">
        <v>2722</v>
      </c>
      <c r="V83" s="71">
        <f t="shared" si="7"/>
        <v>72</v>
      </c>
      <c r="W83" s="432">
        <f t="shared" si="5"/>
        <v>135072</v>
      </c>
      <c r="X83" s="433">
        <f>IFERROR(VLOOKUP(W83,総括表!CA$4:CB$203,2,),)</f>
        <v>0</v>
      </c>
      <c r="Y83" s="433" t="str">
        <f t="shared" si="6"/>
        <v/>
      </c>
      <c r="Z83" s="71">
        <f>IFERROR(VLOOKUP($Y83,総括表!$B$4:$P$203,2,),)</f>
        <v>0</v>
      </c>
      <c r="AA83" s="327" t="str">
        <f>IFERROR(VLOOKUP($Y83,総括表!$B$4:$P$203,3,),"")</f>
        <v/>
      </c>
      <c r="AB83" s="71" t="str">
        <f>IFERROR(VLOOKUP($Y83,総括表!$B$4:$P$203,4,),"")</f>
        <v/>
      </c>
      <c r="AC83" s="71" t="str">
        <f>IFERROR(VLOOKUP($Y83,総括表!$B$4:$P$203,5,),"")</f>
        <v/>
      </c>
      <c r="AD83" s="72">
        <f>IFERROR(VLOOKUP($Y83,総括表!B76:G275,6,),)</f>
        <v>0</v>
      </c>
      <c r="AE83" s="72">
        <f>IFERROR(VLOOKUP($Y83,総括表!B76:R275,17,),)</f>
        <v>0</v>
      </c>
    </row>
    <row r="84" spans="1:31" ht="13.5" hidden="1" customHeight="1">
      <c r="A84" s="571" t="s">
        <v>2723</v>
      </c>
      <c r="B84" s="572"/>
      <c r="C84" s="572"/>
      <c r="D84" s="572"/>
      <c r="E84" s="572"/>
      <c r="F84" s="572"/>
      <c r="G84" s="572"/>
      <c r="H84" s="572"/>
      <c r="I84" s="572"/>
      <c r="J84" s="572"/>
      <c r="K84" s="573"/>
      <c r="L84" s="242" t="s">
        <v>2724</v>
      </c>
      <c r="M84" s="245">
        <f>AF35</f>
        <v>0</v>
      </c>
      <c r="N84" s="246" t="s">
        <v>2722</v>
      </c>
      <c r="O84" s="247" t="s">
        <v>2725</v>
      </c>
      <c r="P84" s="245">
        <f>AH35</f>
        <v>0</v>
      </c>
      <c r="Q84" s="246" t="s">
        <v>2722</v>
      </c>
      <c r="R84" s="247" t="s">
        <v>2726</v>
      </c>
      <c r="S84" s="245">
        <f>AJ35</f>
        <v>0</v>
      </c>
      <c r="T84" s="76" t="s">
        <v>2722</v>
      </c>
      <c r="V84" s="71">
        <f t="shared" si="7"/>
        <v>73</v>
      </c>
      <c r="W84" s="432">
        <f t="shared" si="5"/>
        <v>135073</v>
      </c>
      <c r="X84" s="433">
        <f>IFERROR(VLOOKUP(W84,総括表!CA$4:CB$203,2,),)</f>
        <v>0</v>
      </c>
      <c r="Y84" s="433" t="str">
        <f t="shared" si="6"/>
        <v/>
      </c>
      <c r="Z84" s="71">
        <f>IFERROR(VLOOKUP($Y84,総括表!$B$4:$P$203,2,),)</f>
        <v>0</v>
      </c>
      <c r="AA84" s="327" t="str">
        <f>IFERROR(VLOOKUP($Y84,総括表!$B$4:$P$203,3,),"")</f>
        <v/>
      </c>
      <c r="AB84" s="71" t="str">
        <f>IFERROR(VLOOKUP($Y84,総括表!$B$4:$P$203,4,),"")</f>
        <v/>
      </c>
      <c r="AC84" s="71" t="str">
        <f>IFERROR(VLOOKUP($Y84,総括表!$B$4:$P$203,5,),"")</f>
        <v/>
      </c>
      <c r="AD84" s="72">
        <f>IFERROR(VLOOKUP($Y84,総括表!B77:G276,6,),)</f>
        <v>0</v>
      </c>
      <c r="AE84" s="72">
        <f>IFERROR(VLOOKUP($Y84,総括表!B77:R276,17,),)</f>
        <v>0</v>
      </c>
    </row>
    <row r="85" spans="1:31" hidden="1">
      <c r="A85" s="574"/>
      <c r="B85" s="575"/>
      <c r="C85" s="575"/>
      <c r="D85" s="575"/>
      <c r="E85" s="575"/>
      <c r="F85" s="575"/>
      <c r="G85" s="575"/>
      <c r="H85" s="575"/>
      <c r="I85" s="575"/>
      <c r="J85" s="575"/>
      <c r="K85" s="576"/>
      <c r="L85" s="243" t="s">
        <v>2727</v>
      </c>
      <c r="M85" s="299">
        <f>AG35</f>
        <v>0</v>
      </c>
      <c r="N85" s="300" t="s">
        <v>2728</v>
      </c>
      <c r="O85" s="301" t="s">
        <v>2727</v>
      </c>
      <c r="P85" s="299">
        <f>AI35</f>
        <v>0</v>
      </c>
      <c r="Q85" s="300" t="s">
        <v>2728</v>
      </c>
      <c r="R85" s="301" t="s">
        <v>2727</v>
      </c>
      <c r="S85" s="299">
        <f>AK35</f>
        <v>0</v>
      </c>
      <c r="T85" s="79" t="s">
        <v>2728</v>
      </c>
      <c r="V85" s="71">
        <f t="shared" si="7"/>
        <v>74</v>
      </c>
      <c r="W85" s="432">
        <f t="shared" si="5"/>
        <v>135074</v>
      </c>
      <c r="X85" s="433">
        <f>IFERROR(VLOOKUP(W85,総括表!CA$4:CB$203,2,),)</f>
        <v>0</v>
      </c>
      <c r="Y85" s="433" t="str">
        <f t="shared" si="6"/>
        <v/>
      </c>
      <c r="Z85" s="71">
        <f>IFERROR(VLOOKUP($Y85,総括表!$B$4:$P$203,2,),)</f>
        <v>0</v>
      </c>
      <c r="AA85" s="327" t="str">
        <f>IFERROR(VLOOKUP($Y85,総括表!$B$4:$P$203,3,),"")</f>
        <v/>
      </c>
      <c r="AB85" s="71" t="str">
        <f>IFERROR(VLOOKUP($Y85,総括表!$B$4:$P$203,4,),"")</f>
        <v/>
      </c>
      <c r="AC85" s="71" t="str">
        <f>IFERROR(VLOOKUP($Y85,総括表!$B$4:$P$203,5,),"")</f>
        <v/>
      </c>
      <c r="AD85" s="72">
        <f>IFERROR(VLOOKUP($Y85,総括表!B78:G277,6,),)</f>
        <v>0</v>
      </c>
      <c r="AE85" s="72">
        <f>IFERROR(VLOOKUP($Y85,総括表!B78:R277,17,),)</f>
        <v>0</v>
      </c>
    </row>
    <row r="86" spans="1:31" ht="18.75" hidden="1" customHeight="1">
      <c r="A86" s="593" t="str">
        <f>AA36</f>
        <v/>
      </c>
      <c r="B86" s="594"/>
      <c r="C86" s="594"/>
      <c r="D86" s="594"/>
      <c r="E86" s="594"/>
      <c r="F86" s="594"/>
      <c r="G86" s="594"/>
      <c r="H86" s="594"/>
      <c r="I86" s="594"/>
      <c r="J86" s="595"/>
      <c r="K86" s="241" t="str">
        <f>AB36</f>
        <v/>
      </c>
      <c r="L86" s="593" t="str">
        <f>AC36</f>
        <v/>
      </c>
      <c r="M86" s="594"/>
      <c r="N86" s="595"/>
      <c r="O86" s="569">
        <f>AD36</f>
        <v>0</v>
      </c>
      <c r="P86" s="570"/>
      <c r="Q86" s="244" t="s">
        <v>2721</v>
      </c>
      <c r="R86" s="569">
        <f>AE36</f>
        <v>0</v>
      </c>
      <c r="S86" s="570"/>
      <c r="T86" s="75" t="s">
        <v>2722</v>
      </c>
      <c r="V86" s="71">
        <f t="shared" si="7"/>
        <v>75</v>
      </c>
      <c r="W86" s="432">
        <f t="shared" si="5"/>
        <v>135075</v>
      </c>
      <c r="X86" s="433">
        <f>IFERROR(VLOOKUP(W86,総括表!CA$4:CB$203,2,),)</f>
        <v>0</v>
      </c>
      <c r="Y86" s="433" t="str">
        <f t="shared" si="6"/>
        <v/>
      </c>
      <c r="Z86" s="71">
        <f>IFERROR(VLOOKUP($Y86,総括表!$B$4:$P$203,2,),)</f>
        <v>0</v>
      </c>
      <c r="AA86" s="327" t="str">
        <f>IFERROR(VLOOKUP($Y86,総括表!$B$4:$P$203,3,),"")</f>
        <v/>
      </c>
      <c r="AB86" s="71" t="str">
        <f>IFERROR(VLOOKUP($Y86,総括表!$B$4:$P$203,4,),"")</f>
        <v/>
      </c>
      <c r="AC86" s="71" t="str">
        <f>IFERROR(VLOOKUP($Y86,総括表!$B$4:$P$203,5,),"")</f>
        <v/>
      </c>
      <c r="AD86" s="72">
        <f>IFERROR(VLOOKUP($Y86,総括表!B79:G278,6,),)</f>
        <v>0</v>
      </c>
      <c r="AE86" s="72">
        <f>IFERROR(VLOOKUP($Y86,総括表!B79:R278,17,),)</f>
        <v>0</v>
      </c>
    </row>
    <row r="87" spans="1:31" ht="13.5" hidden="1" customHeight="1">
      <c r="A87" s="571" t="s">
        <v>2723</v>
      </c>
      <c r="B87" s="572"/>
      <c r="C87" s="572"/>
      <c r="D87" s="572"/>
      <c r="E87" s="572"/>
      <c r="F87" s="572"/>
      <c r="G87" s="572"/>
      <c r="H87" s="572"/>
      <c r="I87" s="572"/>
      <c r="J87" s="572"/>
      <c r="K87" s="573"/>
      <c r="L87" s="242" t="s">
        <v>2724</v>
      </c>
      <c r="M87" s="245">
        <f>AF36</f>
        <v>0</v>
      </c>
      <c r="N87" s="246" t="s">
        <v>2722</v>
      </c>
      <c r="O87" s="247" t="s">
        <v>2725</v>
      </c>
      <c r="P87" s="245">
        <f>AH36</f>
        <v>0</v>
      </c>
      <c r="Q87" s="246" t="s">
        <v>2722</v>
      </c>
      <c r="R87" s="247" t="s">
        <v>2726</v>
      </c>
      <c r="S87" s="245">
        <f>AJ36</f>
        <v>0</v>
      </c>
      <c r="T87" s="76" t="s">
        <v>2722</v>
      </c>
      <c r="V87" s="71">
        <f t="shared" si="7"/>
        <v>76</v>
      </c>
      <c r="W87" s="432">
        <f t="shared" si="5"/>
        <v>135076</v>
      </c>
      <c r="X87" s="433">
        <f>IFERROR(VLOOKUP(W87,総括表!CA$4:CB$203,2,),)</f>
        <v>0</v>
      </c>
      <c r="Y87" s="433" t="str">
        <f t="shared" si="6"/>
        <v/>
      </c>
      <c r="Z87" s="71">
        <f>IFERROR(VLOOKUP($Y87,総括表!$B$4:$P$203,2,),)</f>
        <v>0</v>
      </c>
      <c r="AA87" s="327" t="str">
        <f>IFERROR(VLOOKUP($Y87,総括表!$B$4:$P$203,3,),"")</f>
        <v/>
      </c>
      <c r="AB87" s="71" t="str">
        <f>IFERROR(VLOOKUP($Y87,総括表!$B$4:$P$203,4,),"")</f>
        <v/>
      </c>
      <c r="AC87" s="71" t="str">
        <f>IFERROR(VLOOKUP($Y87,総括表!$B$4:$P$203,5,),"")</f>
        <v/>
      </c>
      <c r="AD87" s="72">
        <f>IFERROR(VLOOKUP($Y87,総括表!B80:G279,6,),)</f>
        <v>0</v>
      </c>
      <c r="AE87" s="72">
        <f>IFERROR(VLOOKUP($Y87,総括表!B80:R279,17,),)</f>
        <v>0</v>
      </c>
    </row>
    <row r="88" spans="1:31" hidden="1">
      <c r="A88" s="574"/>
      <c r="B88" s="575"/>
      <c r="C88" s="575"/>
      <c r="D88" s="575"/>
      <c r="E88" s="575"/>
      <c r="F88" s="575"/>
      <c r="G88" s="575"/>
      <c r="H88" s="575"/>
      <c r="I88" s="575"/>
      <c r="J88" s="575"/>
      <c r="K88" s="576"/>
      <c r="L88" s="243" t="s">
        <v>2727</v>
      </c>
      <c r="M88" s="299">
        <f>AG36</f>
        <v>0</v>
      </c>
      <c r="N88" s="300" t="s">
        <v>2728</v>
      </c>
      <c r="O88" s="301" t="s">
        <v>2727</v>
      </c>
      <c r="P88" s="299">
        <f>AI36</f>
        <v>0</v>
      </c>
      <c r="Q88" s="300" t="s">
        <v>2728</v>
      </c>
      <c r="R88" s="301" t="s">
        <v>2727</v>
      </c>
      <c r="S88" s="299">
        <f>AK36</f>
        <v>0</v>
      </c>
      <c r="T88" s="79" t="s">
        <v>2728</v>
      </c>
      <c r="V88" s="71">
        <f t="shared" si="7"/>
        <v>77</v>
      </c>
      <c r="W88" s="432">
        <f t="shared" si="5"/>
        <v>135077</v>
      </c>
      <c r="X88" s="433">
        <f>IFERROR(VLOOKUP(W88,総括表!CA$4:CB$203,2,),)</f>
        <v>0</v>
      </c>
      <c r="Y88" s="433" t="str">
        <f t="shared" si="6"/>
        <v/>
      </c>
      <c r="Z88" s="71">
        <f>IFERROR(VLOOKUP($Y88,総括表!$B$4:$P$203,2,),)</f>
        <v>0</v>
      </c>
      <c r="AA88" s="327" t="str">
        <f>IFERROR(VLOOKUP($Y88,総括表!$B$4:$P$203,3,),"")</f>
        <v/>
      </c>
      <c r="AB88" s="71" t="str">
        <f>IFERROR(VLOOKUP($Y88,総括表!$B$4:$P$203,4,),"")</f>
        <v/>
      </c>
      <c r="AC88" s="71" t="str">
        <f>IFERROR(VLOOKUP($Y88,総括表!$B$4:$P$203,5,),"")</f>
        <v/>
      </c>
      <c r="AD88" s="72">
        <f>IFERROR(VLOOKUP($Y88,総括表!B81:G280,6,),)</f>
        <v>0</v>
      </c>
      <c r="AE88" s="72">
        <f>IFERROR(VLOOKUP($Y88,総括表!B81:R280,17,),)</f>
        <v>0</v>
      </c>
    </row>
    <row r="89" spans="1:31" ht="18.75" hidden="1" customHeight="1">
      <c r="A89" s="593" t="str">
        <f>AA37</f>
        <v/>
      </c>
      <c r="B89" s="594"/>
      <c r="C89" s="594"/>
      <c r="D89" s="594"/>
      <c r="E89" s="594"/>
      <c r="F89" s="594"/>
      <c r="G89" s="594"/>
      <c r="H89" s="594"/>
      <c r="I89" s="594"/>
      <c r="J89" s="595"/>
      <c r="K89" s="241" t="str">
        <f>AB37</f>
        <v/>
      </c>
      <c r="L89" s="593" t="str">
        <f>AC37</f>
        <v/>
      </c>
      <c r="M89" s="594"/>
      <c r="N89" s="595"/>
      <c r="O89" s="569">
        <f>AD37</f>
        <v>0</v>
      </c>
      <c r="P89" s="570"/>
      <c r="Q89" s="244" t="s">
        <v>2721</v>
      </c>
      <c r="R89" s="569">
        <f>AE37</f>
        <v>0</v>
      </c>
      <c r="S89" s="570"/>
      <c r="T89" s="75" t="s">
        <v>2722</v>
      </c>
      <c r="V89" s="71">
        <f t="shared" si="7"/>
        <v>78</v>
      </c>
      <c r="W89" s="432">
        <f t="shared" si="5"/>
        <v>135078</v>
      </c>
      <c r="X89" s="433">
        <f>IFERROR(VLOOKUP(W89,総括表!CA$4:CB$203,2,),)</f>
        <v>0</v>
      </c>
      <c r="Y89" s="433" t="str">
        <f t="shared" si="6"/>
        <v/>
      </c>
      <c r="Z89" s="71">
        <f>IFERROR(VLOOKUP($Y89,総括表!$B$4:$P$203,2,),)</f>
        <v>0</v>
      </c>
      <c r="AA89" s="327" t="str">
        <f>IFERROR(VLOOKUP($Y89,総括表!$B$4:$P$203,3,),"")</f>
        <v/>
      </c>
      <c r="AB89" s="71" t="str">
        <f>IFERROR(VLOOKUP($Y89,総括表!$B$4:$P$203,4,),"")</f>
        <v/>
      </c>
      <c r="AC89" s="71" t="str">
        <f>IFERROR(VLOOKUP($Y89,総括表!$B$4:$P$203,5,),"")</f>
        <v/>
      </c>
      <c r="AD89" s="72">
        <f>IFERROR(VLOOKUP($Y89,総括表!B82:G281,6,),)</f>
        <v>0</v>
      </c>
      <c r="AE89" s="72">
        <f>IFERROR(VLOOKUP($Y89,総括表!B82:R281,17,),)</f>
        <v>0</v>
      </c>
    </row>
    <row r="90" spans="1:31" ht="13.5" hidden="1" customHeight="1">
      <c r="A90" s="571" t="s">
        <v>2723</v>
      </c>
      <c r="B90" s="572"/>
      <c r="C90" s="572"/>
      <c r="D90" s="572"/>
      <c r="E90" s="572"/>
      <c r="F90" s="572"/>
      <c r="G90" s="572"/>
      <c r="H90" s="572"/>
      <c r="I90" s="572"/>
      <c r="J90" s="572"/>
      <c r="K90" s="573"/>
      <c r="L90" s="242" t="s">
        <v>2724</v>
      </c>
      <c r="M90" s="245">
        <f>AF37</f>
        <v>0</v>
      </c>
      <c r="N90" s="246" t="s">
        <v>2722</v>
      </c>
      <c r="O90" s="247" t="s">
        <v>2725</v>
      </c>
      <c r="P90" s="245">
        <f>AH37</f>
        <v>0</v>
      </c>
      <c r="Q90" s="246" t="s">
        <v>2722</v>
      </c>
      <c r="R90" s="247" t="s">
        <v>2726</v>
      </c>
      <c r="S90" s="245">
        <f>AJ37</f>
        <v>0</v>
      </c>
      <c r="T90" s="76" t="s">
        <v>2722</v>
      </c>
      <c r="V90" s="71">
        <f t="shared" si="7"/>
        <v>79</v>
      </c>
      <c r="W90" s="432">
        <f t="shared" si="5"/>
        <v>135079</v>
      </c>
      <c r="X90" s="433">
        <f>IFERROR(VLOOKUP(W90,総括表!CA$4:CB$203,2,),)</f>
        <v>0</v>
      </c>
      <c r="Y90" s="433" t="str">
        <f t="shared" si="6"/>
        <v/>
      </c>
      <c r="Z90" s="71">
        <f>IFERROR(VLOOKUP($Y90,総括表!$B$4:$P$203,2,),)</f>
        <v>0</v>
      </c>
      <c r="AA90" s="327" t="str">
        <f>IFERROR(VLOOKUP($Y90,総括表!$B$4:$P$203,3,),"")</f>
        <v/>
      </c>
      <c r="AB90" s="71" t="str">
        <f>IFERROR(VLOOKUP($Y90,総括表!$B$4:$P$203,4,),"")</f>
        <v/>
      </c>
      <c r="AC90" s="71" t="str">
        <f>IFERROR(VLOOKUP($Y90,総括表!$B$4:$P$203,5,),"")</f>
        <v/>
      </c>
      <c r="AD90" s="72">
        <f>IFERROR(VLOOKUP($Y90,総括表!B83:G282,6,),)</f>
        <v>0</v>
      </c>
      <c r="AE90" s="72">
        <f>IFERROR(VLOOKUP($Y90,総括表!B83:R282,17,),)</f>
        <v>0</v>
      </c>
    </row>
    <row r="91" spans="1:31" hidden="1">
      <c r="A91" s="574"/>
      <c r="B91" s="575"/>
      <c r="C91" s="575"/>
      <c r="D91" s="575"/>
      <c r="E91" s="575"/>
      <c r="F91" s="575"/>
      <c r="G91" s="575"/>
      <c r="H91" s="575"/>
      <c r="I91" s="575"/>
      <c r="J91" s="575"/>
      <c r="K91" s="576"/>
      <c r="L91" s="243" t="s">
        <v>2727</v>
      </c>
      <c r="M91" s="299">
        <f>AG37</f>
        <v>0</v>
      </c>
      <c r="N91" s="300" t="s">
        <v>2728</v>
      </c>
      <c r="O91" s="301" t="s">
        <v>2727</v>
      </c>
      <c r="P91" s="299">
        <f>AI37</f>
        <v>0</v>
      </c>
      <c r="Q91" s="300" t="s">
        <v>2728</v>
      </c>
      <c r="R91" s="301" t="s">
        <v>2727</v>
      </c>
      <c r="S91" s="299">
        <f>AK37</f>
        <v>0</v>
      </c>
      <c r="T91" s="79" t="s">
        <v>2728</v>
      </c>
      <c r="V91" s="71">
        <f t="shared" si="7"/>
        <v>80</v>
      </c>
      <c r="W91" s="432">
        <f t="shared" si="5"/>
        <v>135080</v>
      </c>
      <c r="X91" s="433">
        <f>IFERROR(VLOOKUP(W91,総括表!CA$4:CB$203,2,),)</f>
        <v>0</v>
      </c>
      <c r="Y91" s="433" t="str">
        <f t="shared" si="6"/>
        <v/>
      </c>
      <c r="Z91" s="71">
        <f>IFERROR(VLOOKUP($Y91,総括表!$B$4:$P$203,2,),)</f>
        <v>0</v>
      </c>
      <c r="AA91" s="327" t="str">
        <f>IFERROR(VLOOKUP($Y91,総括表!$B$4:$P$203,3,),"")</f>
        <v/>
      </c>
      <c r="AB91" s="71" t="str">
        <f>IFERROR(VLOOKUP($Y91,総括表!$B$4:$P$203,4,),"")</f>
        <v/>
      </c>
      <c r="AC91" s="71" t="str">
        <f>IFERROR(VLOOKUP($Y91,総括表!$B$4:$P$203,5,),"")</f>
        <v/>
      </c>
      <c r="AD91" s="72">
        <f>IFERROR(VLOOKUP($Y91,総括表!B84:G283,6,),)</f>
        <v>0</v>
      </c>
      <c r="AE91" s="72">
        <f>IFERROR(VLOOKUP($Y91,総括表!B84:R283,17,),)</f>
        <v>0</v>
      </c>
    </row>
    <row r="92" spans="1:31" ht="18.75" hidden="1" customHeight="1">
      <c r="A92" s="593" t="str">
        <f>AA38</f>
        <v/>
      </c>
      <c r="B92" s="594"/>
      <c r="C92" s="594"/>
      <c r="D92" s="594"/>
      <c r="E92" s="594"/>
      <c r="F92" s="594"/>
      <c r="G92" s="594"/>
      <c r="H92" s="594"/>
      <c r="I92" s="594"/>
      <c r="J92" s="595"/>
      <c r="K92" s="241" t="str">
        <f>AB38</f>
        <v/>
      </c>
      <c r="L92" s="593" t="str">
        <f>AC38</f>
        <v/>
      </c>
      <c r="M92" s="594"/>
      <c r="N92" s="595"/>
      <c r="O92" s="569">
        <f>AD38</f>
        <v>0</v>
      </c>
      <c r="P92" s="570"/>
      <c r="Q92" s="244" t="s">
        <v>2721</v>
      </c>
      <c r="R92" s="569">
        <f>AE38</f>
        <v>0</v>
      </c>
      <c r="S92" s="570"/>
      <c r="T92" s="75" t="s">
        <v>2722</v>
      </c>
      <c r="V92" s="71">
        <f t="shared" si="7"/>
        <v>81</v>
      </c>
      <c r="W92" s="432">
        <f t="shared" si="5"/>
        <v>135081</v>
      </c>
      <c r="X92" s="433">
        <f>IFERROR(VLOOKUP(W92,総括表!CA$4:CB$203,2,),)</f>
        <v>0</v>
      </c>
      <c r="Y92" s="433" t="str">
        <f t="shared" si="6"/>
        <v/>
      </c>
      <c r="Z92" s="71">
        <f>IFERROR(VLOOKUP($Y92,総括表!$B$4:$P$203,2,),)</f>
        <v>0</v>
      </c>
      <c r="AA92" s="327" t="str">
        <f>IFERROR(VLOOKUP($Y92,総括表!$B$4:$P$203,3,),"")</f>
        <v/>
      </c>
      <c r="AB92" s="71" t="str">
        <f>IFERROR(VLOOKUP($Y92,総括表!$B$4:$P$203,4,),"")</f>
        <v/>
      </c>
      <c r="AC92" s="71" t="str">
        <f>IFERROR(VLOOKUP($Y92,総括表!$B$4:$P$203,5,),"")</f>
        <v/>
      </c>
      <c r="AD92" s="72">
        <f>IFERROR(VLOOKUP($Y92,総括表!B85:G284,6,),)</f>
        <v>0</v>
      </c>
      <c r="AE92" s="72">
        <f>IFERROR(VLOOKUP($Y92,総括表!B85:R284,17,),)</f>
        <v>0</v>
      </c>
    </row>
    <row r="93" spans="1:31" ht="13.5" hidden="1" customHeight="1">
      <c r="A93" s="571" t="s">
        <v>2723</v>
      </c>
      <c r="B93" s="572"/>
      <c r="C93" s="572"/>
      <c r="D93" s="572"/>
      <c r="E93" s="572"/>
      <c r="F93" s="572"/>
      <c r="G93" s="572"/>
      <c r="H93" s="572"/>
      <c r="I93" s="572"/>
      <c r="J93" s="572"/>
      <c r="K93" s="573"/>
      <c r="L93" s="242" t="s">
        <v>2724</v>
      </c>
      <c r="M93" s="245">
        <f>AF38</f>
        <v>0</v>
      </c>
      <c r="N93" s="246" t="s">
        <v>2722</v>
      </c>
      <c r="O93" s="247" t="s">
        <v>2725</v>
      </c>
      <c r="P93" s="245">
        <f>AH38</f>
        <v>0</v>
      </c>
      <c r="Q93" s="246" t="s">
        <v>2722</v>
      </c>
      <c r="R93" s="247" t="s">
        <v>2726</v>
      </c>
      <c r="S93" s="245">
        <f>AJ38</f>
        <v>0</v>
      </c>
      <c r="T93" s="76" t="s">
        <v>2722</v>
      </c>
      <c r="V93" s="71">
        <f t="shared" si="7"/>
        <v>82</v>
      </c>
      <c r="W93" s="432">
        <f t="shared" si="5"/>
        <v>135082</v>
      </c>
      <c r="X93" s="433">
        <f>IFERROR(VLOOKUP(W93,総括表!CA$4:CB$203,2,),)</f>
        <v>0</v>
      </c>
      <c r="Y93" s="433" t="str">
        <f t="shared" si="6"/>
        <v/>
      </c>
      <c r="Z93" s="71">
        <f>IFERROR(VLOOKUP($Y93,総括表!$B$4:$P$203,2,),)</f>
        <v>0</v>
      </c>
      <c r="AA93" s="327" t="str">
        <f>IFERROR(VLOOKUP($Y93,総括表!$B$4:$P$203,3,),"")</f>
        <v/>
      </c>
      <c r="AB93" s="71" t="str">
        <f>IFERROR(VLOOKUP($Y93,総括表!$B$4:$P$203,4,),"")</f>
        <v/>
      </c>
      <c r="AC93" s="71" t="str">
        <f>IFERROR(VLOOKUP($Y93,総括表!$B$4:$P$203,5,),"")</f>
        <v/>
      </c>
      <c r="AD93" s="72">
        <f>IFERROR(VLOOKUP($Y93,総括表!B86:G285,6,),)</f>
        <v>0</v>
      </c>
      <c r="AE93" s="72">
        <f>IFERROR(VLOOKUP($Y93,総括表!B86:R285,17,),)</f>
        <v>0</v>
      </c>
    </row>
    <row r="94" spans="1:31" hidden="1">
      <c r="A94" s="574"/>
      <c r="B94" s="575"/>
      <c r="C94" s="575"/>
      <c r="D94" s="575"/>
      <c r="E94" s="575"/>
      <c r="F94" s="575"/>
      <c r="G94" s="575"/>
      <c r="H94" s="575"/>
      <c r="I94" s="575"/>
      <c r="J94" s="575"/>
      <c r="K94" s="576"/>
      <c r="L94" s="243" t="s">
        <v>2727</v>
      </c>
      <c r="M94" s="299">
        <f>AG38</f>
        <v>0</v>
      </c>
      <c r="N94" s="300" t="s">
        <v>2728</v>
      </c>
      <c r="O94" s="301" t="s">
        <v>2727</v>
      </c>
      <c r="P94" s="299">
        <f>AI38</f>
        <v>0</v>
      </c>
      <c r="Q94" s="300" t="s">
        <v>2728</v>
      </c>
      <c r="R94" s="301" t="s">
        <v>2727</v>
      </c>
      <c r="S94" s="299">
        <f>AK38</f>
        <v>0</v>
      </c>
      <c r="T94" s="79" t="s">
        <v>2728</v>
      </c>
      <c r="V94" s="71">
        <f t="shared" si="7"/>
        <v>83</v>
      </c>
      <c r="W94" s="432">
        <f t="shared" si="5"/>
        <v>135083</v>
      </c>
      <c r="X94" s="433">
        <f>IFERROR(VLOOKUP(W94,総括表!CA$4:CB$203,2,),)</f>
        <v>0</v>
      </c>
      <c r="Y94" s="433" t="str">
        <f t="shared" si="6"/>
        <v/>
      </c>
      <c r="Z94" s="71">
        <f>IFERROR(VLOOKUP($Y94,総括表!$B$4:$P$203,2,),)</f>
        <v>0</v>
      </c>
      <c r="AA94" s="327" t="str">
        <f>IFERROR(VLOOKUP($Y94,総括表!$B$4:$P$203,3,),"")</f>
        <v/>
      </c>
      <c r="AB94" s="71" t="str">
        <f>IFERROR(VLOOKUP($Y94,総括表!$B$4:$P$203,4,),"")</f>
        <v/>
      </c>
      <c r="AC94" s="71" t="str">
        <f>IFERROR(VLOOKUP($Y94,総括表!$B$4:$P$203,5,),"")</f>
        <v/>
      </c>
      <c r="AD94" s="72">
        <f>IFERROR(VLOOKUP($Y94,総括表!B87:G286,6,),)</f>
        <v>0</v>
      </c>
      <c r="AE94" s="72">
        <f>IFERROR(VLOOKUP($Y94,総括表!B87:R286,17,),)</f>
        <v>0</v>
      </c>
    </row>
    <row r="95" spans="1:31" ht="18.75" hidden="1" customHeight="1">
      <c r="A95" s="593" t="str">
        <f>AA39</f>
        <v/>
      </c>
      <c r="B95" s="594"/>
      <c r="C95" s="594"/>
      <c r="D95" s="594"/>
      <c r="E95" s="594"/>
      <c r="F95" s="594"/>
      <c r="G95" s="594"/>
      <c r="H95" s="594"/>
      <c r="I95" s="594"/>
      <c r="J95" s="595"/>
      <c r="K95" s="241" t="str">
        <f>AB39</f>
        <v/>
      </c>
      <c r="L95" s="593" t="str">
        <f>AC39</f>
        <v/>
      </c>
      <c r="M95" s="594"/>
      <c r="N95" s="595"/>
      <c r="O95" s="569">
        <f>AD39</f>
        <v>0</v>
      </c>
      <c r="P95" s="570"/>
      <c r="Q95" s="244" t="s">
        <v>2721</v>
      </c>
      <c r="R95" s="569">
        <f>AE39</f>
        <v>0</v>
      </c>
      <c r="S95" s="570"/>
      <c r="T95" s="75" t="s">
        <v>2722</v>
      </c>
      <c r="V95" s="71">
        <f t="shared" si="7"/>
        <v>84</v>
      </c>
      <c r="W95" s="432">
        <f t="shared" si="5"/>
        <v>135084</v>
      </c>
      <c r="X95" s="433">
        <f>IFERROR(VLOOKUP(W95,総括表!CA$4:CB$203,2,),)</f>
        <v>0</v>
      </c>
      <c r="Y95" s="433" t="str">
        <f t="shared" si="6"/>
        <v/>
      </c>
      <c r="Z95" s="71">
        <f>IFERROR(VLOOKUP($Y95,総括表!$B$4:$P$203,2,),)</f>
        <v>0</v>
      </c>
      <c r="AA95" s="327" t="str">
        <f>IFERROR(VLOOKUP($Y95,総括表!$B$4:$P$203,3,),"")</f>
        <v/>
      </c>
      <c r="AB95" s="71" t="str">
        <f>IFERROR(VLOOKUP($Y95,総括表!$B$4:$P$203,4,),"")</f>
        <v/>
      </c>
      <c r="AC95" s="71" t="str">
        <f>IFERROR(VLOOKUP($Y95,総括表!$B$4:$P$203,5,),"")</f>
        <v/>
      </c>
      <c r="AD95" s="72">
        <f>IFERROR(VLOOKUP($Y95,総括表!B88:G287,6,),)</f>
        <v>0</v>
      </c>
      <c r="AE95" s="72">
        <f>IFERROR(VLOOKUP($Y95,総括表!B88:R287,17,),)</f>
        <v>0</v>
      </c>
    </row>
    <row r="96" spans="1:31" ht="13.5" hidden="1" customHeight="1">
      <c r="A96" s="571" t="s">
        <v>2723</v>
      </c>
      <c r="B96" s="572"/>
      <c r="C96" s="572"/>
      <c r="D96" s="572"/>
      <c r="E96" s="572"/>
      <c r="F96" s="572"/>
      <c r="G96" s="572"/>
      <c r="H96" s="572"/>
      <c r="I96" s="572"/>
      <c r="J96" s="572"/>
      <c r="K96" s="573"/>
      <c r="L96" s="242" t="s">
        <v>2724</v>
      </c>
      <c r="M96" s="245">
        <f>AF39</f>
        <v>0</v>
      </c>
      <c r="N96" s="246" t="s">
        <v>2722</v>
      </c>
      <c r="O96" s="247" t="s">
        <v>2725</v>
      </c>
      <c r="P96" s="245">
        <f>AH39</f>
        <v>0</v>
      </c>
      <c r="Q96" s="246" t="s">
        <v>2722</v>
      </c>
      <c r="R96" s="247" t="s">
        <v>2726</v>
      </c>
      <c r="S96" s="245">
        <f>AJ39</f>
        <v>0</v>
      </c>
      <c r="T96" s="76" t="s">
        <v>2722</v>
      </c>
      <c r="V96" s="71">
        <f t="shared" si="7"/>
        <v>85</v>
      </c>
      <c r="W96" s="432">
        <f t="shared" si="5"/>
        <v>135085</v>
      </c>
      <c r="X96" s="433">
        <f>IFERROR(VLOOKUP(W96,総括表!CA$4:CB$203,2,),)</f>
        <v>0</v>
      </c>
      <c r="Y96" s="433" t="str">
        <f t="shared" si="6"/>
        <v/>
      </c>
      <c r="Z96" s="71">
        <f>IFERROR(VLOOKUP($Y96,総括表!$B$4:$P$203,2,),)</f>
        <v>0</v>
      </c>
      <c r="AA96" s="327" t="str">
        <f>IFERROR(VLOOKUP($Y96,総括表!$B$4:$P$203,3,),"")</f>
        <v/>
      </c>
      <c r="AB96" s="71" t="str">
        <f>IFERROR(VLOOKUP($Y96,総括表!$B$4:$P$203,4,),"")</f>
        <v/>
      </c>
      <c r="AC96" s="71" t="str">
        <f>IFERROR(VLOOKUP($Y96,総括表!$B$4:$P$203,5,),"")</f>
        <v/>
      </c>
      <c r="AD96" s="72">
        <f>IFERROR(VLOOKUP($Y96,総括表!B89:G288,6,),)</f>
        <v>0</v>
      </c>
      <c r="AE96" s="72">
        <f>IFERROR(VLOOKUP($Y96,総括表!B89:R288,17,),)</f>
        <v>0</v>
      </c>
    </row>
    <row r="97" spans="1:31" hidden="1">
      <c r="A97" s="574"/>
      <c r="B97" s="575"/>
      <c r="C97" s="575"/>
      <c r="D97" s="575"/>
      <c r="E97" s="575"/>
      <c r="F97" s="575"/>
      <c r="G97" s="575"/>
      <c r="H97" s="575"/>
      <c r="I97" s="575"/>
      <c r="J97" s="575"/>
      <c r="K97" s="576"/>
      <c r="L97" s="243" t="s">
        <v>2727</v>
      </c>
      <c r="M97" s="299">
        <f>AG39</f>
        <v>0</v>
      </c>
      <c r="N97" s="300" t="s">
        <v>2728</v>
      </c>
      <c r="O97" s="301" t="s">
        <v>2727</v>
      </c>
      <c r="P97" s="299">
        <f>AI39</f>
        <v>0</v>
      </c>
      <c r="Q97" s="300" t="s">
        <v>2728</v>
      </c>
      <c r="R97" s="301" t="s">
        <v>2727</v>
      </c>
      <c r="S97" s="299">
        <f>AK39</f>
        <v>0</v>
      </c>
      <c r="T97" s="79" t="s">
        <v>2728</v>
      </c>
      <c r="V97" s="71">
        <f t="shared" si="7"/>
        <v>86</v>
      </c>
      <c r="W97" s="432">
        <f t="shared" si="5"/>
        <v>135086</v>
      </c>
      <c r="X97" s="433">
        <f>IFERROR(VLOOKUP(W97,総括表!CA$4:CB$203,2,),)</f>
        <v>0</v>
      </c>
      <c r="Y97" s="433" t="str">
        <f t="shared" si="6"/>
        <v/>
      </c>
      <c r="Z97" s="71">
        <f>IFERROR(VLOOKUP($Y97,総括表!$B$4:$P$203,2,),)</f>
        <v>0</v>
      </c>
      <c r="AA97" s="327" t="str">
        <f>IFERROR(VLOOKUP($Y97,総括表!$B$4:$P$203,3,),"")</f>
        <v/>
      </c>
      <c r="AB97" s="71" t="str">
        <f>IFERROR(VLOOKUP($Y97,総括表!$B$4:$P$203,4,),"")</f>
        <v/>
      </c>
      <c r="AC97" s="71" t="str">
        <f>IFERROR(VLOOKUP($Y97,総括表!$B$4:$P$203,5,),"")</f>
        <v/>
      </c>
      <c r="AD97" s="72">
        <f>IFERROR(VLOOKUP($Y97,総括表!B90:G289,6,),)</f>
        <v>0</v>
      </c>
      <c r="AE97" s="72">
        <f>IFERROR(VLOOKUP($Y97,総括表!B90:R289,17,),)</f>
        <v>0</v>
      </c>
    </row>
    <row r="98" spans="1:31" ht="18.75" hidden="1" customHeight="1">
      <c r="A98" s="593" t="str">
        <f>AA40</f>
        <v/>
      </c>
      <c r="B98" s="594"/>
      <c r="C98" s="594"/>
      <c r="D98" s="594"/>
      <c r="E98" s="594"/>
      <c r="F98" s="594"/>
      <c r="G98" s="594"/>
      <c r="H98" s="594"/>
      <c r="I98" s="594"/>
      <c r="J98" s="595"/>
      <c r="K98" s="241" t="str">
        <f>AB40</f>
        <v/>
      </c>
      <c r="L98" s="593" t="str">
        <f>AC40</f>
        <v/>
      </c>
      <c r="M98" s="594"/>
      <c r="N98" s="595"/>
      <c r="O98" s="569">
        <f>AD40</f>
        <v>0</v>
      </c>
      <c r="P98" s="570"/>
      <c r="Q98" s="244" t="s">
        <v>2721</v>
      </c>
      <c r="R98" s="569">
        <f>AE40</f>
        <v>0</v>
      </c>
      <c r="S98" s="570"/>
      <c r="T98" s="75" t="s">
        <v>2722</v>
      </c>
      <c r="V98" s="71">
        <f t="shared" si="7"/>
        <v>87</v>
      </c>
      <c r="W98" s="432">
        <f t="shared" si="5"/>
        <v>135087</v>
      </c>
      <c r="X98" s="433">
        <f>IFERROR(VLOOKUP(W98,総括表!CA$4:CB$203,2,),)</f>
        <v>0</v>
      </c>
      <c r="Y98" s="433" t="str">
        <f t="shared" si="6"/>
        <v/>
      </c>
      <c r="Z98" s="71">
        <f>IFERROR(VLOOKUP($Y98,総括表!$B$4:$P$203,2,),)</f>
        <v>0</v>
      </c>
      <c r="AA98" s="327" t="str">
        <f>IFERROR(VLOOKUP($Y98,総括表!$B$4:$P$203,3,),"")</f>
        <v/>
      </c>
      <c r="AB98" s="71" t="str">
        <f>IFERROR(VLOOKUP($Y98,総括表!$B$4:$P$203,4,),"")</f>
        <v/>
      </c>
      <c r="AC98" s="71" t="str">
        <f>IFERROR(VLOOKUP($Y98,総括表!$B$4:$P$203,5,),"")</f>
        <v/>
      </c>
      <c r="AD98" s="72">
        <f>IFERROR(VLOOKUP($Y98,総括表!B91:G290,6,),)</f>
        <v>0</v>
      </c>
      <c r="AE98" s="72">
        <f>IFERROR(VLOOKUP($Y98,総括表!B91:R290,17,),)</f>
        <v>0</v>
      </c>
    </row>
    <row r="99" spans="1:31" ht="13.5" hidden="1" customHeight="1">
      <c r="A99" s="571" t="s">
        <v>2723</v>
      </c>
      <c r="B99" s="572"/>
      <c r="C99" s="572"/>
      <c r="D99" s="572"/>
      <c r="E99" s="572"/>
      <c r="F99" s="572"/>
      <c r="G99" s="572"/>
      <c r="H99" s="572"/>
      <c r="I99" s="572"/>
      <c r="J99" s="572"/>
      <c r="K99" s="573"/>
      <c r="L99" s="242" t="s">
        <v>2724</v>
      </c>
      <c r="M99" s="245">
        <f>AF40</f>
        <v>0</v>
      </c>
      <c r="N99" s="246" t="s">
        <v>2722</v>
      </c>
      <c r="O99" s="247" t="s">
        <v>2725</v>
      </c>
      <c r="P99" s="245">
        <f>AH40</f>
        <v>0</v>
      </c>
      <c r="Q99" s="246" t="s">
        <v>2722</v>
      </c>
      <c r="R99" s="247" t="s">
        <v>2726</v>
      </c>
      <c r="S99" s="245">
        <f>AJ40</f>
        <v>0</v>
      </c>
      <c r="T99" s="76" t="s">
        <v>2722</v>
      </c>
      <c r="V99" s="71">
        <f t="shared" si="7"/>
        <v>88</v>
      </c>
      <c r="W99" s="432">
        <f t="shared" si="5"/>
        <v>135088</v>
      </c>
      <c r="X99" s="433">
        <f>IFERROR(VLOOKUP(W99,総括表!CA$4:CB$203,2,),)</f>
        <v>0</v>
      </c>
      <c r="Y99" s="433" t="str">
        <f t="shared" si="6"/>
        <v/>
      </c>
      <c r="Z99" s="71">
        <f>IFERROR(VLOOKUP($Y99,総括表!$B$4:$P$203,2,),)</f>
        <v>0</v>
      </c>
      <c r="AA99" s="327" t="str">
        <f>IFERROR(VLOOKUP($Y99,総括表!$B$4:$P$203,3,),"")</f>
        <v/>
      </c>
      <c r="AB99" s="71" t="str">
        <f>IFERROR(VLOOKUP($Y99,総括表!$B$4:$P$203,4,),"")</f>
        <v/>
      </c>
      <c r="AC99" s="71" t="str">
        <f>IFERROR(VLOOKUP($Y99,総括表!$B$4:$P$203,5,),"")</f>
        <v/>
      </c>
      <c r="AD99" s="72">
        <f>IFERROR(VLOOKUP($Y99,総括表!B92:G291,6,),)</f>
        <v>0</v>
      </c>
      <c r="AE99" s="72">
        <f>IFERROR(VLOOKUP($Y99,総括表!B92:R291,17,),)</f>
        <v>0</v>
      </c>
    </row>
    <row r="100" spans="1:31" hidden="1">
      <c r="A100" s="574"/>
      <c r="B100" s="575"/>
      <c r="C100" s="575"/>
      <c r="D100" s="575"/>
      <c r="E100" s="575"/>
      <c r="F100" s="575"/>
      <c r="G100" s="575"/>
      <c r="H100" s="575"/>
      <c r="I100" s="575"/>
      <c r="J100" s="575"/>
      <c r="K100" s="576"/>
      <c r="L100" s="243" t="s">
        <v>2727</v>
      </c>
      <c r="M100" s="299">
        <f>AG40</f>
        <v>0</v>
      </c>
      <c r="N100" s="300" t="s">
        <v>2728</v>
      </c>
      <c r="O100" s="301" t="s">
        <v>2727</v>
      </c>
      <c r="P100" s="299">
        <f>AI40</f>
        <v>0</v>
      </c>
      <c r="Q100" s="300" t="s">
        <v>2728</v>
      </c>
      <c r="R100" s="301" t="s">
        <v>2727</v>
      </c>
      <c r="S100" s="299">
        <f>AK40</f>
        <v>0</v>
      </c>
      <c r="T100" s="79" t="s">
        <v>2728</v>
      </c>
      <c r="V100" s="71">
        <f t="shared" si="7"/>
        <v>89</v>
      </c>
      <c r="W100" s="432">
        <f t="shared" si="5"/>
        <v>135089</v>
      </c>
      <c r="X100" s="433">
        <f>IFERROR(VLOOKUP(W100,総括表!CA$4:CB$203,2,),)</f>
        <v>0</v>
      </c>
      <c r="Y100" s="433" t="str">
        <f t="shared" si="6"/>
        <v/>
      </c>
      <c r="Z100" s="71">
        <f>IFERROR(VLOOKUP($Y100,総括表!$B$4:$P$203,2,),)</f>
        <v>0</v>
      </c>
      <c r="AA100" s="327" t="str">
        <f>IFERROR(VLOOKUP($Y100,総括表!$B$4:$P$203,3,),"")</f>
        <v/>
      </c>
      <c r="AB100" s="71" t="str">
        <f>IFERROR(VLOOKUP($Y100,総括表!$B$4:$P$203,4,),"")</f>
        <v/>
      </c>
      <c r="AC100" s="71" t="str">
        <f>IFERROR(VLOOKUP($Y100,総括表!$B$4:$P$203,5,),"")</f>
        <v/>
      </c>
      <c r="AD100" s="72">
        <f>IFERROR(VLOOKUP($Y100,総括表!B93:G292,6,),)</f>
        <v>0</v>
      </c>
      <c r="AE100" s="72">
        <f>IFERROR(VLOOKUP($Y100,総括表!B93:R292,17,),)</f>
        <v>0</v>
      </c>
    </row>
    <row r="101" spans="1:31" ht="18.75" hidden="1" customHeight="1">
      <c r="A101" s="593" t="str">
        <f>AA41</f>
        <v/>
      </c>
      <c r="B101" s="594"/>
      <c r="C101" s="594"/>
      <c r="D101" s="594"/>
      <c r="E101" s="594"/>
      <c r="F101" s="594"/>
      <c r="G101" s="594"/>
      <c r="H101" s="594"/>
      <c r="I101" s="594"/>
      <c r="J101" s="595"/>
      <c r="K101" s="241" t="str">
        <f>AB41</f>
        <v/>
      </c>
      <c r="L101" s="593" t="str">
        <f>AC41</f>
        <v/>
      </c>
      <c r="M101" s="594"/>
      <c r="N101" s="595"/>
      <c r="O101" s="569">
        <f>AD41</f>
        <v>0</v>
      </c>
      <c r="P101" s="570"/>
      <c r="Q101" s="244" t="s">
        <v>2721</v>
      </c>
      <c r="R101" s="569">
        <f>AE41</f>
        <v>0</v>
      </c>
      <c r="S101" s="570"/>
      <c r="T101" s="75" t="s">
        <v>2722</v>
      </c>
      <c r="V101" s="71">
        <f t="shared" si="7"/>
        <v>90</v>
      </c>
      <c r="W101" s="432">
        <f t="shared" si="5"/>
        <v>135090</v>
      </c>
      <c r="X101" s="433">
        <f>IFERROR(VLOOKUP(W101,総括表!CA$4:CB$203,2,),)</f>
        <v>0</v>
      </c>
      <c r="Y101" s="433" t="str">
        <f t="shared" si="6"/>
        <v/>
      </c>
      <c r="Z101" s="71">
        <f>IFERROR(VLOOKUP($Y101,総括表!$B$4:$P$203,2,),)</f>
        <v>0</v>
      </c>
      <c r="AA101" s="327" t="str">
        <f>IFERROR(VLOOKUP($Y101,総括表!$B$4:$P$203,3,),"")</f>
        <v/>
      </c>
      <c r="AB101" s="71" t="str">
        <f>IFERROR(VLOOKUP($Y101,総括表!$B$4:$P$203,4,),"")</f>
        <v/>
      </c>
      <c r="AC101" s="71" t="str">
        <f>IFERROR(VLOOKUP($Y101,総括表!$B$4:$P$203,5,),"")</f>
        <v/>
      </c>
      <c r="AD101" s="72">
        <f>IFERROR(VLOOKUP($Y101,総括表!B94:G293,6,),)</f>
        <v>0</v>
      </c>
      <c r="AE101" s="72">
        <f>IFERROR(VLOOKUP($Y101,総括表!B94:R293,17,),)</f>
        <v>0</v>
      </c>
    </row>
    <row r="102" spans="1:31" ht="13.5" hidden="1" customHeight="1">
      <c r="A102" s="571" t="s">
        <v>2723</v>
      </c>
      <c r="B102" s="572"/>
      <c r="C102" s="572"/>
      <c r="D102" s="572"/>
      <c r="E102" s="572"/>
      <c r="F102" s="572"/>
      <c r="G102" s="572"/>
      <c r="H102" s="572"/>
      <c r="I102" s="572"/>
      <c r="J102" s="572"/>
      <c r="K102" s="573"/>
      <c r="L102" s="242" t="s">
        <v>2724</v>
      </c>
      <c r="M102" s="245">
        <f>AF41</f>
        <v>0</v>
      </c>
      <c r="N102" s="246" t="s">
        <v>2722</v>
      </c>
      <c r="O102" s="247" t="s">
        <v>2725</v>
      </c>
      <c r="P102" s="245">
        <f>AH41</f>
        <v>0</v>
      </c>
      <c r="Q102" s="246" t="s">
        <v>2722</v>
      </c>
      <c r="R102" s="247" t="s">
        <v>2726</v>
      </c>
      <c r="S102" s="245">
        <f>AJ41</f>
        <v>0</v>
      </c>
      <c r="T102" s="76" t="s">
        <v>2722</v>
      </c>
      <c r="V102" s="71">
        <f t="shared" si="7"/>
        <v>91</v>
      </c>
      <c r="W102" s="432">
        <f t="shared" si="5"/>
        <v>135091</v>
      </c>
      <c r="X102" s="433">
        <f>IFERROR(VLOOKUP(W102,総括表!CA$4:CB$203,2,),)</f>
        <v>0</v>
      </c>
      <c r="Y102" s="433" t="str">
        <f t="shared" si="6"/>
        <v/>
      </c>
      <c r="Z102" s="71">
        <f>IFERROR(VLOOKUP($Y102,総括表!$B$4:$P$203,2,),)</f>
        <v>0</v>
      </c>
      <c r="AA102" s="327" t="str">
        <f>IFERROR(VLOOKUP($Y102,総括表!$B$4:$P$203,3,),"")</f>
        <v/>
      </c>
      <c r="AB102" s="71" t="str">
        <f>IFERROR(VLOOKUP($Y102,総括表!$B$4:$P$203,4,),"")</f>
        <v/>
      </c>
      <c r="AC102" s="71" t="str">
        <f>IFERROR(VLOOKUP($Y102,総括表!$B$4:$P$203,5,),"")</f>
        <v/>
      </c>
      <c r="AD102" s="72">
        <f>IFERROR(VLOOKUP($Y102,総括表!B95:G294,6,),)</f>
        <v>0</v>
      </c>
      <c r="AE102" s="72">
        <f>IFERROR(VLOOKUP($Y102,総括表!B95:R294,17,),)</f>
        <v>0</v>
      </c>
    </row>
    <row r="103" spans="1:31" hidden="1">
      <c r="A103" s="574"/>
      <c r="B103" s="575"/>
      <c r="C103" s="575"/>
      <c r="D103" s="575"/>
      <c r="E103" s="575"/>
      <c r="F103" s="575"/>
      <c r="G103" s="575"/>
      <c r="H103" s="575"/>
      <c r="I103" s="575"/>
      <c r="J103" s="575"/>
      <c r="K103" s="576"/>
      <c r="L103" s="243" t="s">
        <v>2727</v>
      </c>
      <c r="M103" s="299">
        <f>AG41</f>
        <v>0</v>
      </c>
      <c r="N103" s="300" t="s">
        <v>2728</v>
      </c>
      <c r="O103" s="301" t="s">
        <v>2727</v>
      </c>
      <c r="P103" s="299">
        <f>AI41</f>
        <v>0</v>
      </c>
      <c r="Q103" s="300" t="s">
        <v>2728</v>
      </c>
      <c r="R103" s="301" t="s">
        <v>2727</v>
      </c>
      <c r="S103" s="299">
        <f>AK41</f>
        <v>0</v>
      </c>
      <c r="T103" s="79" t="s">
        <v>2728</v>
      </c>
      <c r="V103" s="71">
        <f t="shared" si="7"/>
        <v>92</v>
      </c>
      <c r="W103" s="432">
        <f t="shared" si="5"/>
        <v>135092</v>
      </c>
      <c r="X103" s="433">
        <f>IFERROR(VLOOKUP(W103,総括表!CA$4:CB$203,2,),)</f>
        <v>0</v>
      </c>
      <c r="Y103" s="433" t="str">
        <f t="shared" si="6"/>
        <v/>
      </c>
      <c r="Z103" s="71">
        <f>IFERROR(VLOOKUP($Y103,総括表!$B$4:$P$203,2,),)</f>
        <v>0</v>
      </c>
      <c r="AA103" s="327" t="str">
        <f>IFERROR(VLOOKUP($Y103,総括表!$B$4:$P$203,3,),"")</f>
        <v/>
      </c>
      <c r="AB103" s="71" t="str">
        <f>IFERROR(VLOOKUP($Y103,総括表!$B$4:$P$203,4,),"")</f>
        <v/>
      </c>
      <c r="AC103" s="71" t="str">
        <f>IFERROR(VLOOKUP($Y103,総括表!$B$4:$P$203,5,),"")</f>
        <v/>
      </c>
      <c r="AD103" s="72">
        <f>IFERROR(VLOOKUP($Y103,総括表!B96:G295,6,),)</f>
        <v>0</v>
      </c>
      <c r="AE103" s="72">
        <f>IFERROR(VLOOKUP($Y103,総括表!B96:R295,17,),)</f>
        <v>0</v>
      </c>
    </row>
    <row r="104" spans="1:31" ht="18.75" hidden="1" customHeight="1">
      <c r="A104" s="593" t="str">
        <f>AA42</f>
        <v/>
      </c>
      <c r="B104" s="594"/>
      <c r="C104" s="594"/>
      <c r="D104" s="594"/>
      <c r="E104" s="594"/>
      <c r="F104" s="594"/>
      <c r="G104" s="594"/>
      <c r="H104" s="594"/>
      <c r="I104" s="594"/>
      <c r="J104" s="595"/>
      <c r="K104" s="241" t="str">
        <f>AB42</f>
        <v/>
      </c>
      <c r="L104" s="593" t="str">
        <f>AC42</f>
        <v/>
      </c>
      <c r="M104" s="594"/>
      <c r="N104" s="595"/>
      <c r="O104" s="569">
        <f>AD42</f>
        <v>0</v>
      </c>
      <c r="P104" s="570"/>
      <c r="Q104" s="244" t="s">
        <v>2721</v>
      </c>
      <c r="R104" s="569">
        <f>AE42</f>
        <v>0</v>
      </c>
      <c r="S104" s="570"/>
      <c r="T104" s="75" t="s">
        <v>2722</v>
      </c>
      <c r="V104" s="71">
        <f t="shared" si="7"/>
        <v>93</v>
      </c>
      <c r="W104" s="432">
        <f t="shared" si="5"/>
        <v>135093</v>
      </c>
      <c r="X104" s="433">
        <f>IFERROR(VLOOKUP(W104,総括表!CA$4:CB$203,2,),)</f>
        <v>0</v>
      </c>
      <c r="Y104" s="433" t="str">
        <f t="shared" si="6"/>
        <v/>
      </c>
      <c r="Z104" s="71">
        <f>IFERROR(VLOOKUP($Y104,総括表!$B$4:$P$203,2,),)</f>
        <v>0</v>
      </c>
      <c r="AA104" s="327" t="str">
        <f>IFERROR(VLOOKUP($Y104,総括表!$B$4:$P$203,3,),"")</f>
        <v/>
      </c>
      <c r="AB104" s="71" t="str">
        <f>IFERROR(VLOOKUP($Y104,総括表!$B$4:$P$203,4,),"")</f>
        <v/>
      </c>
      <c r="AC104" s="71" t="str">
        <f>IFERROR(VLOOKUP($Y104,総括表!$B$4:$P$203,5,),"")</f>
        <v/>
      </c>
      <c r="AD104" s="72">
        <f>IFERROR(VLOOKUP($Y104,総括表!B97:G296,6,),)</f>
        <v>0</v>
      </c>
      <c r="AE104" s="72">
        <f>IFERROR(VLOOKUP($Y104,総括表!B97:R296,17,),)</f>
        <v>0</v>
      </c>
    </row>
    <row r="105" spans="1:31" ht="13.5" hidden="1" customHeight="1">
      <c r="A105" s="571" t="s">
        <v>2723</v>
      </c>
      <c r="B105" s="572"/>
      <c r="C105" s="572"/>
      <c r="D105" s="572"/>
      <c r="E105" s="572"/>
      <c r="F105" s="572"/>
      <c r="G105" s="572"/>
      <c r="H105" s="572"/>
      <c r="I105" s="572"/>
      <c r="J105" s="572"/>
      <c r="K105" s="573"/>
      <c r="L105" s="242" t="s">
        <v>2724</v>
      </c>
      <c r="M105" s="245">
        <f>AF42</f>
        <v>0</v>
      </c>
      <c r="N105" s="246" t="s">
        <v>2722</v>
      </c>
      <c r="O105" s="247" t="s">
        <v>2725</v>
      </c>
      <c r="P105" s="245">
        <f>AH42</f>
        <v>0</v>
      </c>
      <c r="Q105" s="246" t="s">
        <v>2722</v>
      </c>
      <c r="R105" s="247" t="s">
        <v>2726</v>
      </c>
      <c r="S105" s="245">
        <f>AJ42</f>
        <v>0</v>
      </c>
      <c r="T105" s="76" t="s">
        <v>2722</v>
      </c>
      <c r="V105" s="71">
        <f t="shared" si="7"/>
        <v>94</v>
      </c>
      <c r="W105" s="432">
        <f t="shared" si="5"/>
        <v>135094</v>
      </c>
      <c r="X105" s="433">
        <f>IFERROR(VLOOKUP(W105,総括表!CA$4:CB$203,2,),)</f>
        <v>0</v>
      </c>
      <c r="Y105" s="433" t="str">
        <f t="shared" si="6"/>
        <v/>
      </c>
      <c r="Z105" s="71">
        <f>IFERROR(VLOOKUP($Y105,総括表!$B$4:$P$203,2,),)</f>
        <v>0</v>
      </c>
      <c r="AA105" s="327" t="str">
        <f>IFERROR(VLOOKUP($Y105,総括表!$B$4:$P$203,3,),"")</f>
        <v/>
      </c>
      <c r="AB105" s="71" t="str">
        <f>IFERROR(VLOOKUP($Y105,総括表!$B$4:$P$203,4,),"")</f>
        <v/>
      </c>
      <c r="AC105" s="71" t="str">
        <f>IFERROR(VLOOKUP($Y105,総括表!$B$4:$P$203,5,),"")</f>
        <v/>
      </c>
      <c r="AD105" s="72">
        <f>IFERROR(VLOOKUP($Y105,総括表!B98:G297,6,),)</f>
        <v>0</v>
      </c>
      <c r="AE105" s="72">
        <f>IFERROR(VLOOKUP($Y105,総括表!B98:R297,17,),)</f>
        <v>0</v>
      </c>
    </row>
    <row r="106" spans="1:31" hidden="1">
      <c r="A106" s="574"/>
      <c r="B106" s="575"/>
      <c r="C106" s="575"/>
      <c r="D106" s="575"/>
      <c r="E106" s="575"/>
      <c r="F106" s="575"/>
      <c r="G106" s="575"/>
      <c r="H106" s="575"/>
      <c r="I106" s="575"/>
      <c r="J106" s="575"/>
      <c r="K106" s="576"/>
      <c r="L106" s="243" t="s">
        <v>2727</v>
      </c>
      <c r="M106" s="299">
        <f>AG42</f>
        <v>0</v>
      </c>
      <c r="N106" s="300" t="s">
        <v>2728</v>
      </c>
      <c r="O106" s="301" t="s">
        <v>2727</v>
      </c>
      <c r="P106" s="299">
        <f>AI42</f>
        <v>0</v>
      </c>
      <c r="Q106" s="300" t="s">
        <v>2728</v>
      </c>
      <c r="R106" s="301" t="s">
        <v>2727</v>
      </c>
      <c r="S106" s="299">
        <f>AK42</f>
        <v>0</v>
      </c>
      <c r="T106" s="79" t="s">
        <v>2728</v>
      </c>
      <c r="V106" s="71">
        <f t="shared" si="7"/>
        <v>95</v>
      </c>
      <c r="W106" s="432">
        <f t="shared" si="5"/>
        <v>135095</v>
      </c>
      <c r="X106" s="433">
        <f>IFERROR(VLOOKUP(W106,総括表!CA$4:CB$203,2,),)</f>
        <v>0</v>
      </c>
      <c r="Y106" s="433" t="str">
        <f t="shared" si="6"/>
        <v/>
      </c>
      <c r="Z106" s="71">
        <f>IFERROR(VLOOKUP($Y106,総括表!$B$4:$P$203,2,),)</f>
        <v>0</v>
      </c>
      <c r="AA106" s="327" t="str">
        <f>IFERROR(VLOOKUP($Y106,総括表!$B$4:$P$203,3,),"")</f>
        <v/>
      </c>
      <c r="AB106" s="71" t="str">
        <f>IFERROR(VLOOKUP($Y106,総括表!$B$4:$P$203,4,),"")</f>
        <v/>
      </c>
      <c r="AC106" s="71" t="str">
        <f>IFERROR(VLOOKUP($Y106,総括表!$B$4:$P$203,5,),"")</f>
        <v/>
      </c>
      <c r="AD106" s="72">
        <f>IFERROR(VLOOKUP($Y106,総括表!B99:G298,6,),)</f>
        <v>0</v>
      </c>
      <c r="AE106" s="72">
        <f>IFERROR(VLOOKUP($Y106,総括表!B99:R298,17,),)</f>
        <v>0</v>
      </c>
    </row>
    <row r="107" spans="1:31" ht="18.75" hidden="1" customHeight="1">
      <c r="A107" s="593" t="str">
        <f>AA43</f>
        <v/>
      </c>
      <c r="B107" s="594"/>
      <c r="C107" s="594"/>
      <c r="D107" s="594"/>
      <c r="E107" s="594"/>
      <c r="F107" s="594"/>
      <c r="G107" s="594"/>
      <c r="H107" s="594"/>
      <c r="I107" s="594"/>
      <c r="J107" s="595"/>
      <c r="K107" s="241" t="str">
        <f>AB43</f>
        <v/>
      </c>
      <c r="L107" s="593" t="str">
        <f>AC43</f>
        <v/>
      </c>
      <c r="M107" s="594"/>
      <c r="N107" s="595"/>
      <c r="O107" s="569">
        <f>AD43</f>
        <v>0</v>
      </c>
      <c r="P107" s="570"/>
      <c r="Q107" s="244" t="s">
        <v>2721</v>
      </c>
      <c r="R107" s="569">
        <f>AE43</f>
        <v>0</v>
      </c>
      <c r="S107" s="570"/>
      <c r="T107" s="75" t="s">
        <v>2722</v>
      </c>
      <c r="V107" s="71">
        <f t="shared" si="7"/>
        <v>96</v>
      </c>
      <c r="W107" s="432">
        <f t="shared" si="5"/>
        <v>135096</v>
      </c>
      <c r="X107" s="433">
        <f>IFERROR(VLOOKUP(W107,総括表!CA$4:CB$203,2,),)</f>
        <v>0</v>
      </c>
      <c r="Y107" s="433" t="str">
        <f t="shared" si="6"/>
        <v/>
      </c>
      <c r="Z107" s="71">
        <f>IFERROR(VLOOKUP($Y107,総括表!$B$4:$P$203,2,),)</f>
        <v>0</v>
      </c>
      <c r="AA107" s="327" t="str">
        <f>IFERROR(VLOOKUP($Y107,総括表!$B$4:$P$203,3,),"")</f>
        <v/>
      </c>
      <c r="AB107" s="71" t="str">
        <f>IFERROR(VLOOKUP($Y107,総括表!$B$4:$P$203,4,),"")</f>
        <v/>
      </c>
      <c r="AC107" s="71" t="str">
        <f>IFERROR(VLOOKUP($Y107,総括表!$B$4:$P$203,5,),"")</f>
        <v/>
      </c>
      <c r="AD107" s="72">
        <f>IFERROR(VLOOKUP($Y107,総括表!B100:G299,6,),)</f>
        <v>0</v>
      </c>
      <c r="AE107" s="72">
        <f>IFERROR(VLOOKUP($Y107,総括表!B100:R299,17,),)</f>
        <v>0</v>
      </c>
    </row>
    <row r="108" spans="1:31" ht="13.5" hidden="1" customHeight="1">
      <c r="A108" s="571" t="s">
        <v>2723</v>
      </c>
      <c r="B108" s="572"/>
      <c r="C108" s="572"/>
      <c r="D108" s="572"/>
      <c r="E108" s="572"/>
      <c r="F108" s="572"/>
      <c r="G108" s="572"/>
      <c r="H108" s="572"/>
      <c r="I108" s="572"/>
      <c r="J108" s="572"/>
      <c r="K108" s="573"/>
      <c r="L108" s="242" t="s">
        <v>2724</v>
      </c>
      <c r="M108" s="245">
        <f>AF43</f>
        <v>0</v>
      </c>
      <c r="N108" s="246" t="s">
        <v>2722</v>
      </c>
      <c r="O108" s="247" t="s">
        <v>2725</v>
      </c>
      <c r="P108" s="245">
        <f>AH43</f>
        <v>0</v>
      </c>
      <c r="Q108" s="246" t="s">
        <v>2722</v>
      </c>
      <c r="R108" s="247" t="s">
        <v>2726</v>
      </c>
      <c r="S108" s="245">
        <f>AJ43</f>
        <v>0</v>
      </c>
      <c r="T108" s="76" t="s">
        <v>2722</v>
      </c>
      <c r="V108" s="71">
        <f t="shared" si="7"/>
        <v>97</v>
      </c>
      <c r="W108" s="432">
        <f t="shared" si="5"/>
        <v>135097</v>
      </c>
      <c r="X108" s="433">
        <f>IFERROR(VLOOKUP(W108,総括表!CA$4:CB$203,2,),)</f>
        <v>0</v>
      </c>
      <c r="Y108" s="433" t="str">
        <f t="shared" si="6"/>
        <v/>
      </c>
      <c r="Z108" s="71">
        <f>IFERROR(VLOOKUP($Y108,総括表!$B$4:$P$203,2,),)</f>
        <v>0</v>
      </c>
      <c r="AA108" s="327" t="str">
        <f>IFERROR(VLOOKUP($Y108,総括表!$B$4:$P$203,3,),"")</f>
        <v/>
      </c>
      <c r="AB108" s="71" t="str">
        <f>IFERROR(VLOOKUP($Y108,総括表!$B$4:$P$203,4,),"")</f>
        <v/>
      </c>
      <c r="AC108" s="71" t="str">
        <f>IFERROR(VLOOKUP($Y108,総括表!$B$4:$P$203,5,),"")</f>
        <v/>
      </c>
      <c r="AD108" s="72">
        <f>IFERROR(VLOOKUP($Y108,総括表!B101:G300,6,),)</f>
        <v>0</v>
      </c>
      <c r="AE108" s="72">
        <f>IFERROR(VLOOKUP($Y108,総括表!B101:R300,17,),)</f>
        <v>0</v>
      </c>
    </row>
    <row r="109" spans="1:31" hidden="1">
      <c r="A109" s="574"/>
      <c r="B109" s="575"/>
      <c r="C109" s="575"/>
      <c r="D109" s="575"/>
      <c r="E109" s="575"/>
      <c r="F109" s="575"/>
      <c r="G109" s="575"/>
      <c r="H109" s="575"/>
      <c r="I109" s="575"/>
      <c r="J109" s="575"/>
      <c r="K109" s="576"/>
      <c r="L109" s="243" t="s">
        <v>2727</v>
      </c>
      <c r="M109" s="299">
        <f>AG43</f>
        <v>0</v>
      </c>
      <c r="N109" s="300" t="s">
        <v>2728</v>
      </c>
      <c r="O109" s="301" t="s">
        <v>2727</v>
      </c>
      <c r="P109" s="299">
        <f>AI43</f>
        <v>0</v>
      </c>
      <c r="Q109" s="300" t="s">
        <v>2728</v>
      </c>
      <c r="R109" s="301" t="s">
        <v>2727</v>
      </c>
      <c r="S109" s="299">
        <f>AK43</f>
        <v>0</v>
      </c>
      <c r="T109" s="79" t="s">
        <v>2728</v>
      </c>
      <c r="V109" s="71">
        <f t="shared" si="7"/>
        <v>98</v>
      </c>
      <c r="W109" s="432">
        <f t="shared" si="5"/>
        <v>135098</v>
      </c>
      <c r="X109" s="433">
        <f>IFERROR(VLOOKUP(W109,総括表!CA$4:CB$203,2,),)</f>
        <v>0</v>
      </c>
      <c r="Y109" s="433" t="str">
        <f t="shared" si="6"/>
        <v/>
      </c>
      <c r="Z109" s="71">
        <f>IFERROR(VLOOKUP($Y109,総括表!$B$4:$P$203,2,),)</f>
        <v>0</v>
      </c>
      <c r="AA109" s="327" t="str">
        <f>IFERROR(VLOOKUP($Y109,総括表!$B$4:$P$203,3,),"")</f>
        <v/>
      </c>
      <c r="AB109" s="71" t="str">
        <f>IFERROR(VLOOKUP($Y109,総括表!$B$4:$P$203,4,),"")</f>
        <v/>
      </c>
      <c r="AC109" s="71" t="str">
        <f>IFERROR(VLOOKUP($Y109,総括表!$B$4:$P$203,5,),"")</f>
        <v/>
      </c>
      <c r="AD109" s="72">
        <f>IFERROR(VLOOKUP($Y109,総括表!B102:G301,6,),)</f>
        <v>0</v>
      </c>
      <c r="AE109" s="72">
        <f>IFERROR(VLOOKUP($Y109,総括表!B102:R301,17,),)</f>
        <v>0</v>
      </c>
    </row>
    <row r="110" spans="1:31" ht="18.75" hidden="1" customHeight="1">
      <c r="A110" s="593" t="str">
        <f>AA44</f>
        <v/>
      </c>
      <c r="B110" s="594"/>
      <c r="C110" s="594"/>
      <c r="D110" s="594"/>
      <c r="E110" s="594"/>
      <c r="F110" s="594"/>
      <c r="G110" s="594"/>
      <c r="H110" s="594"/>
      <c r="I110" s="594"/>
      <c r="J110" s="595"/>
      <c r="K110" s="241" t="str">
        <f>AB44</f>
        <v/>
      </c>
      <c r="L110" s="593" t="str">
        <f>AC44</f>
        <v/>
      </c>
      <c r="M110" s="594"/>
      <c r="N110" s="595"/>
      <c r="O110" s="569">
        <f>AD44</f>
        <v>0</v>
      </c>
      <c r="P110" s="570"/>
      <c r="Q110" s="244" t="s">
        <v>2721</v>
      </c>
      <c r="R110" s="569">
        <f>AE44</f>
        <v>0</v>
      </c>
      <c r="S110" s="570"/>
      <c r="T110" s="75" t="s">
        <v>2722</v>
      </c>
      <c r="V110" s="71">
        <f t="shared" si="7"/>
        <v>99</v>
      </c>
      <c r="W110" s="432">
        <f t="shared" si="5"/>
        <v>135099</v>
      </c>
      <c r="X110" s="433">
        <f>IFERROR(VLOOKUP(W110,総括表!CA$4:CB$203,2,),)</f>
        <v>0</v>
      </c>
      <c r="Y110" s="433" t="str">
        <f t="shared" si="6"/>
        <v/>
      </c>
      <c r="Z110" s="71">
        <f>IFERROR(VLOOKUP($Y110,総括表!$B$4:$P$203,2,),)</f>
        <v>0</v>
      </c>
      <c r="AA110" s="327" t="str">
        <f>IFERROR(VLOOKUP($Y110,総括表!$B$4:$P$203,3,),"")</f>
        <v/>
      </c>
      <c r="AB110" s="71" t="str">
        <f>IFERROR(VLOOKUP($Y110,総括表!$B$4:$P$203,4,),"")</f>
        <v/>
      </c>
      <c r="AC110" s="71" t="str">
        <f>IFERROR(VLOOKUP($Y110,総括表!$B$4:$P$203,5,),"")</f>
        <v/>
      </c>
      <c r="AD110" s="72">
        <f>IFERROR(VLOOKUP($Y110,総括表!B103:G302,6,),)</f>
        <v>0</v>
      </c>
      <c r="AE110" s="72">
        <f>IFERROR(VLOOKUP($Y110,総括表!B103:R302,17,),)</f>
        <v>0</v>
      </c>
    </row>
    <row r="111" spans="1:31" ht="13.5" hidden="1" customHeight="1">
      <c r="A111" s="571" t="s">
        <v>2723</v>
      </c>
      <c r="B111" s="572"/>
      <c r="C111" s="572"/>
      <c r="D111" s="572"/>
      <c r="E111" s="572"/>
      <c r="F111" s="572"/>
      <c r="G111" s="572"/>
      <c r="H111" s="572"/>
      <c r="I111" s="572"/>
      <c r="J111" s="572"/>
      <c r="K111" s="573"/>
      <c r="L111" s="242" t="s">
        <v>2724</v>
      </c>
      <c r="M111" s="245">
        <f>AF44</f>
        <v>0</v>
      </c>
      <c r="N111" s="246" t="s">
        <v>2722</v>
      </c>
      <c r="O111" s="247" t="s">
        <v>2725</v>
      </c>
      <c r="P111" s="245">
        <f>AH44</f>
        <v>0</v>
      </c>
      <c r="Q111" s="246" t="s">
        <v>2722</v>
      </c>
      <c r="R111" s="247" t="s">
        <v>2726</v>
      </c>
      <c r="S111" s="245">
        <f>AJ44</f>
        <v>0</v>
      </c>
      <c r="T111" s="76" t="s">
        <v>2722</v>
      </c>
      <c r="V111" s="71">
        <f t="shared" si="7"/>
        <v>100</v>
      </c>
      <c r="W111" s="432">
        <f t="shared" si="5"/>
        <v>135100</v>
      </c>
      <c r="X111" s="433">
        <f>IFERROR(VLOOKUP(W111,総括表!CA$4:CB$203,2,),)</f>
        <v>0</v>
      </c>
      <c r="Y111" s="433" t="str">
        <f t="shared" si="6"/>
        <v/>
      </c>
      <c r="Z111" s="71">
        <f>IFERROR(VLOOKUP($Y111,総括表!$B$4:$P$203,2,),)</f>
        <v>0</v>
      </c>
      <c r="AA111" s="327" t="str">
        <f>IFERROR(VLOOKUP($Y111,総括表!$B$4:$P$203,3,),"")</f>
        <v/>
      </c>
      <c r="AB111" s="71" t="str">
        <f>IFERROR(VLOOKUP($Y111,総括表!$B$4:$P$203,4,),"")</f>
        <v/>
      </c>
      <c r="AC111" s="71" t="str">
        <f>IFERROR(VLOOKUP($Y111,総括表!$B$4:$P$203,5,),"")</f>
        <v/>
      </c>
      <c r="AD111" s="72">
        <f>IFERROR(VLOOKUP($Y111,総括表!B104:G303,6,),)</f>
        <v>0</v>
      </c>
      <c r="AE111" s="72">
        <f>IFERROR(VLOOKUP($Y111,総括表!B104:R303,17,),)</f>
        <v>0</v>
      </c>
    </row>
    <row r="112" spans="1:31" hidden="1">
      <c r="A112" s="574"/>
      <c r="B112" s="575"/>
      <c r="C112" s="575"/>
      <c r="D112" s="575"/>
      <c r="E112" s="575"/>
      <c r="F112" s="575"/>
      <c r="G112" s="575"/>
      <c r="H112" s="575"/>
      <c r="I112" s="575"/>
      <c r="J112" s="575"/>
      <c r="K112" s="576"/>
      <c r="L112" s="243" t="s">
        <v>2727</v>
      </c>
      <c r="M112" s="299">
        <f>AG44</f>
        <v>0</v>
      </c>
      <c r="N112" s="300" t="s">
        <v>2728</v>
      </c>
      <c r="O112" s="301" t="s">
        <v>2727</v>
      </c>
      <c r="P112" s="299">
        <f>AI44</f>
        <v>0</v>
      </c>
      <c r="Q112" s="300" t="s">
        <v>2728</v>
      </c>
      <c r="R112" s="301" t="s">
        <v>2727</v>
      </c>
      <c r="S112" s="299">
        <f>AK44</f>
        <v>0</v>
      </c>
      <c r="T112" s="79" t="s">
        <v>2728</v>
      </c>
      <c r="V112" s="71">
        <f t="shared" si="7"/>
        <v>101</v>
      </c>
      <c r="W112" s="432">
        <f t="shared" si="5"/>
        <v>135101</v>
      </c>
      <c r="X112" s="433">
        <f>IFERROR(VLOOKUP(W112,総括表!CA$4:CB$203,2,),)</f>
        <v>0</v>
      </c>
      <c r="Y112" s="433" t="str">
        <f t="shared" si="6"/>
        <v/>
      </c>
      <c r="Z112" s="71">
        <f>IFERROR(VLOOKUP($Y112,総括表!$B$4:$P$203,2,),)</f>
        <v>0</v>
      </c>
      <c r="AA112" s="327" t="str">
        <f>IFERROR(VLOOKUP($Y112,総括表!$B$4:$P$203,3,),"")</f>
        <v/>
      </c>
      <c r="AB112" s="71" t="str">
        <f>IFERROR(VLOOKUP($Y112,総括表!$B$4:$P$203,4,),"")</f>
        <v/>
      </c>
      <c r="AC112" s="71" t="str">
        <f>IFERROR(VLOOKUP($Y112,総括表!$B$4:$P$203,5,),"")</f>
        <v/>
      </c>
      <c r="AD112" s="72">
        <f>IFERROR(VLOOKUP($Y112,総括表!B105:G304,6,),)</f>
        <v>0</v>
      </c>
      <c r="AE112" s="72">
        <f>IFERROR(VLOOKUP($Y112,総括表!B105:R304,17,),)</f>
        <v>0</v>
      </c>
    </row>
    <row r="113" spans="1:31" ht="18.75" hidden="1" customHeight="1">
      <c r="A113" s="593" t="str">
        <f>AA45</f>
        <v/>
      </c>
      <c r="B113" s="594"/>
      <c r="C113" s="594"/>
      <c r="D113" s="594"/>
      <c r="E113" s="594"/>
      <c r="F113" s="594"/>
      <c r="G113" s="594"/>
      <c r="H113" s="594"/>
      <c r="I113" s="594"/>
      <c r="J113" s="595"/>
      <c r="K113" s="241" t="str">
        <f>AB45</f>
        <v/>
      </c>
      <c r="L113" s="593" t="str">
        <f>AC45</f>
        <v/>
      </c>
      <c r="M113" s="594"/>
      <c r="N113" s="595"/>
      <c r="O113" s="569">
        <f>AD45</f>
        <v>0</v>
      </c>
      <c r="P113" s="570"/>
      <c r="Q113" s="244" t="s">
        <v>2721</v>
      </c>
      <c r="R113" s="569">
        <f>AE45</f>
        <v>0</v>
      </c>
      <c r="S113" s="570"/>
      <c r="T113" s="75" t="s">
        <v>2722</v>
      </c>
      <c r="V113" s="71">
        <f t="shared" si="7"/>
        <v>102</v>
      </c>
      <c r="W113" s="432">
        <f t="shared" si="5"/>
        <v>135102</v>
      </c>
      <c r="X113" s="433">
        <f>IFERROR(VLOOKUP(W113,総括表!CA$4:CB$203,2,),)</f>
        <v>0</v>
      </c>
      <c r="Y113" s="433" t="str">
        <f t="shared" si="6"/>
        <v/>
      </c>
      <c r="Z113" s="71">
        <f>IFERROR(VLOOKUP($Y113,総括表!$B$4:$P$203,2,),)</f>
        <v>0</v>
      </c>
      <c r="AA113" s="327" t="str">
        <f>IFERROR(VLOOKUP($Y113,総括表!$B$4:$P$203,3,),"")</f>
        <v/>
      </c>
      <c r="AB113" s="71" t="str">
        <f>IFERROR(VLOOKUP($Y113,総括表!$B$4:$P$203,4,),"")</f>
        <v/>
      </c>
      <c r="AC113" s="71" t="str">
        <f>IFERROR(VLOOKUP($Y113,総括表!$B$4:$P$203,5,),"")</f>
        <v/>
      </c>
      <c r="AD113" s="72">
        <f>IFERROR(VLOOKUP($Y113,総括表!B106:G305,6,),)</f>
        <v>0</v>
      </c>
      <c r="AE113" s="72">
        <f>IFERROR(VLOOKUP($Y113,総括表!B106:R305,17,),)</f>
        <v>0</v>
      </c>
    </row>
    <row r="114" spans="1:31" ht="13.5" hidden="1" customHeight="1">
      <c r="A114" s="571" t="s">
        <v>2723</v>
      </c>
      <c r="B114" s="572"/>
      <c r="C114" s="572"/>
      <c r="D114" s="572"/>
      <c r="E114" s="572"/>
      <c r="F114" s="572"/>
      <c r="G114" s="572"/>
      <c r="H114" s="572"/>
      <c r="I114" s="572"/>
      <c r="J114" s="572"/>
      <c r="K114" s="573"/>
      <c r="L114" s="242" t="s">
        <v>2724</v>
      </c>
      <c r="M114" s="245">
        <f>AF45</f>
        <v>0</v>
      </c>
      <c r="N114" s="246" t="s">
        <v>2722</v>
      </c>
      <c r="O114" s="247" t="s">
        <v>2725</v>
      </c>
      <c r="P114" s="245">
        <f>AH45</f>
        <v>0</v>
      </c>
      <c r="Q114" s="246" t="s">
        <v>2722</v>
      </c>
      <c r="R114" s="247" t="s">
        <v>2726</v>
      </c>
      <c r="S114" s="245">
        <f>AJ45</f>
        <v>0</v>
      </c>
      <c r="T114" s="76" t="s">
        <v>2722</v>
      </c>
      <c r="V114" s="71">
        <f t="shared" si="7"/>
        <v>103</v>
      </c>
      <c r="W114" s="432">
        <f t="shared" si="5"/>
        <v>135103</v>
      </c>
      <c r="X114" s="433">
        <f>IFERROR(VLOOKUP(W114,総括表!CA$4:CB$203,2,),)</f>
        <v>0</v>
      </c>
      <c r="Y114" s="433" t="str">
        <f t="shared" si="6"/>
        <v/>
      </c>
      <c r="Z114" s="71">
        <f>IFERROR(VLOOKUP($Y114,総括表!$B$4:$P$203,2,),)</f>
        <v>0</v>
      </c>
      <c r="AA114" s="327" t="str">
        <f>IFERROR(VLOOKUP($Y114,総括表!$B$4:$P$203,3,),"")</f>
        <v/>
      </c>
      <c r="AB114" s="71" t="str">
        <f>IFERROR(VLOOKUP($Y114,総括表!$B$4:$P$203,4,),"")</f>
        <v/>
      </c>
      <c r="AC114" s="71" t="str">
        <f>IFERROR(VLOOKUP($Y114,総括表!$B$4:$P$203,5,),"")</f>
        <v/>
      </c>
      <c r="AD114" s="72">
        <f>IFERROR(VLOOKUP($Y114,総括表!B107:G306,6,),)</f>
        <v>0</v>
      </c>
      <c r="AE114" s="72">
        <f>IFERROR(VLOOKUP($Y114,総括表!B107:R306,17,),)</f>
        <v>0</v>
      </c>
    </row>
    <row r="115" spans="1:31" hidden="1">
      <c r="A115" s="574"/>
      <c r="B115" s="575"/>
      <c r="C115" s="575"/>
      <c r="D115" s="575"/>
      <c r="E115" s="575"/>
      <c r="F115" s="575"/>
      <c r="G115" s="575"/>
      <c r="H115" s="575"/>
      <c r="I115" s="575"/>
      <c r="J115" s="575"/>
      <c r="K115" s="576"/>
      <c r="L115" s="243" t="s">
        <v>2727</v>
      </c>
      <c r="M115" s="299">
        <f>AG45</f>
        <v>0</v>
      </c>
      <c r="N115" s="300" t="s">
        <v>2728</v>
      </c>
      <c r="O115" s="301" t="s">
        <v>2727</v>
      </c>
      <c r="P115" s="299">
        <f>AI45</f>
        <v>0</v>
      </c>
      <c r="Q115" s="300" t="s">
        <v>2728</v>
      </c>
      <c r="R115" s="301" t="s">
        <v>2727</v>
      </c>
      <c r="S115" s="299">
        <f>AK45</f>
        <v>0</v>
      </c>
      <c r="T115" s="79" t="s">
        <v>2728</v>
      </c>
      <c r="V115" s="71">
        <f t="shared" si="7"/>
        <v>104</v>
      </c>
      <c r="W115" s="432">
        <f t="shared" si="5"/>
        <v>135104</v>
      </c>
      <c r="X115" s="433">
        <f>IFERROR(VLOOKUP(W115,総括表!CA$4:CB$203,2,),)</f>
        <v>0</v>
      </c>
      <c r="Y115" s="433" t="str">
        <f t="shared" si="6"/>
        <v/>
      </c>
      <c r="Z115" s="71">
        <f>IFERROR(VLOOKUP($Y115,総括表!$B$4:$P$203,2,),)</f>
        <v>0</v>
      </c>
      <c r="AA115" s="327" t="str">
        <f>IFERROR(VLOOKUP($Y115,総括表!$B$4:$P$203,3,),"")</f>
        <v/>
      </c>
      <c r="AB115" s="71" t="str">
        <f>IFERROR(VLOOKUP($Y115,総括表!$B$4:$P$203,4,),"")</f>
        <v/>
      </c>
      <c r="AC115" s="71" t="str">
        <f>IFERROR(VLOOKUP($Y115,総括表!$B$4:$P$203,5,),"")</f>
        <v/>
      </c>
      <c r="AD115" s="72">
        <f>IFERROR(VLOOKUP($Y115,総括表!B108:G307,6,),)</f>
        <v>0</v>
      </c>
      <c r="AE115" s="72">
        <f>IFERROR(VLOOKUP($Y115,総括表!B108:R307,17,),)</f>
        <v>0</v>
      </c>
    </row>
    <row r="116" spans="1:31" ht="18.75" hidden="1" customHeight="1">
      <c r="A116" s="593" t="str">
        <f>AA46</f>
        <v/>
      </c>
      <c r="B116" s="594"/>
      <c r="C116" s="594"/>
      <c r="D116" s="594"/>
      <c r="E116" s="594"/>
      <c r="F116" s="594"/>
      <c r="G116" s="594"/>
      <c r="H116" s="594"/>
      <c r="I116" s="594"/>
      <c r="J116" s="595"/>
      <c r="K116" s="241" t="str">
        <f>AB46</f>
        <v/>
      </c>
      <c r="L116" s="593" t="str">
        <f>AC46</f>
        <v/>
      </c>
      <c r="M116" s="594"/>
      <c r="N116" s="595"/>
      <c r="O116" s="569">
        <f>AD46</f>
        <v>0</v>
      </c>
      <c r="P116" s="570"/>
      <c r="Q116" s="244" t="s">
        <v>2721</v>
      </c>
      <c r="R116" s="569">
        <f>AE46</f>
        <v>0</v>
      </c>
      <c r="S116" s="570"/>
      <c r="T116" s="75" t="s">
        <v>2722</v>
      </c>
      <c r="V116" s="71">
        <f t="shared" si="7"/>
        <v>105</v>
      </c>
      <c r="W116" s="432">
        <f t="shared" si="5"/>
        <v>135105</v>
      </c>
      <c r="X116" s="433">
        <f>IFERROR(VLOOKUP(W116,総括表!CA$4:CB$203,2,),)</f>
        <v>0</v>
      </c>
      <c r="Y116" s="433" t="str">
        <f t="shared" si="6"/>
        <v/>
      </c>
      <c r="Z116" s="71">
        <f>IFERROR(VLOOKUP($Y116,総括表!$B$4:$P$203,2,),)</f>
        <v>0</v>
      </c>
      <c r="AA116" s="327" t="str">
        <f>IFERROR(VLOOKUP($Y116,総括表!$B$4:$P$203,3,),"")</f>
        <v/>
      </c>
      <c r="AB116" s="71" t="str">
        <f>IFERROR(VLOOKUP($Y116,総括表!$B$4:$P$203,4,),"")</f>
        <v/>
      </c>
      <c r="AC116" s="71" t="str">
        <f>IFERROR(VLOOKUP($Y116,総括表!$B$4:$P$203,5,),"")</f>
        <v/>
      </c>
      <c r="AD116" s="72">
        <f>IFERROR(VLOOKUP($Y116,総括表!B109:G308,6,),)</f>
        <v>0</v>
      </c>
      <c r="AE116" s="72">
        <f>IFERROR(VLOOKUP($Y116,総括表!B109:R308,17,),)</f>
        <v>0</v>
      </c>
    </row>
    <row r="117" spans="1:31" ht="13.5" hidden="1" customHeight="1">
      <c r="A117" s="571" t="s">
        <v>2723</v>
      </c>
      <c r="B117" s="572"/>
      <c r="C117" s="572"/>
      <c r="D117" s="572"/>
      <c r="E117" s="572"/>
      <c r="F117" s="572"/>
      <c r="G117" s="572"/>
      <c r="H117" s="572"/>
      <c r="I117" s="572"/>
      <c r="J117" s="572"/>
      <c r="K117" s="573"/>
      <c r="L117" s="242" t="s">
        <v>2724</v>
      </c>
      <c r="M117" s="245">
        <f>AF46</f>
        <v>0</v>
      </c>
      <c r="N117" s="246" t="s">
        <v>2722</v>
      </c>
      <c r="O117" s="247" t="s">
        <v>2725</v>
      </c>
      <c r="P117" s="245">
        <f>AH46</f>
        <v>0</v>
      </c>
      <c r="Q117" s="246" t="s">
        <v>2722</v>
      </c>
      <c r="R117" s="247" t="s">
        <v>2726</v>
      </c>
      <c r="S117" s="245">
        <f>AJ46</f>
        <v>0</v>
      </c>
      <c r="T117" s="76" t="s">
        <v>2722</v>
      </c>
      <c r="V117" s="71">
        <f t="shared" si="7"/>
        <v>106</v>
      </c>
      <c r="W117" s="432">
        <f t="shared" si="5"/>
        <v>135106</v>
      </c>
      <c r="X117" s="433">
        <f>IFERROR(VLOOKUP(W117,総括表!CA$4:CB$203,2,),)</f>
        <v>0</v>
      </c>
      <c r="Y117" s="433" t="str">
        <f t="shared" si="6"/>
        <v/>
      </c>
      <c r="Z117" s="71">
        <f>IFERROR(VLOOKUP($Y117,総括表!$B$4:$P$203,2,),)</f>
        <v>0</v>
      </c>
      <c r="AA117" s="327" t="str">
        <f>IFERROR(VLOOKUP($Y117,総括表!$B$4:$P$203,3,),"")</f>
        <v/>
      </c>
      <c r="AB117" s="71" t="str">
        <f>IFERROR(VLOOKUP($Y117,総括表!$B$4:$P$203,4,),"")</f>
        <v/>
      </c>
      <c r="AC117" s="71" t="str">
        <f>IFERROR(VLOOKUP($Y117,総括表!$B$4:$P$203,5,),"")</f>
        <v/>
      </c>
      <c r="AD117" s="72">
        <f>IFERROR(VLOOKUP($Y117,総括表!B110:G309,6,),)</f>
        <v>0</v>
      </c>
      <c r="AE117" s="72">
        <f>IFERROR(VLOOKUP($Y117,総括表!B110:R309,17,),)</f>
        <v>0</v>
      </c>
    </row>
    <row r="118" spans="1:31" hidden="1">
      <c r="A118" s="574"/>
      <c r="B118" s="575"/>
      <c r="C118" s="575"/>
      <c r="D118" s="575"/>
      <c r="E118" s="575"/>
      <c r="F118" s="575"/>
      <c r="G118" s="575"/>
      <c r="H118" s="575"/>
      <c r="I118" s="575"/>
      <c r="J118" s="575"/>
      <c r="K118" s="576"/>
      <c r="L118" s="243" t="s">
        <v>2727</v>
      </c>
      <c r="M118" s="299">
        <f>AG46</f>
        <v>0</v>
      </c>
      <c r="N118" s="300" t="s">
        <v>2728</v>
      </c>
      <c r="O118" s="301" t="s">
        <v>2727</v>
      </c>
      <c r="P118" s="299">
        <f>AI46</f>
        <v>0</v>
      </c>
      <c r="Q118" s="300" t="s">
        <v>2728</v>
      </c>
      <c r="R118" s="301" t="s">
        <v>2727</v>
      </c>
      <c r="S118" s="299">
        <f>AK46</f>
        <v>0</v>
      </c>
      <c r="T118" s="79" t="s">
        <v>2728</v>
      </c>
      <c r="V118" s="71">
        <f t="shared" si="7"/>
        <v>107</v>
      </c>
      <c r="W118" s="432">
        <f t="shared" si="5"/>
        <v>135107</v>
      </c>
      <c r="X118" s="433">
        <f>IFERROR(VLOOKUP(W118,総括表!CA$4:CB$203,2,),)</f>
        <v>0</v>
      </c>
      <c r="Y118" s="433" t="str">
        <f t="shared" si="6"/>
        <v/>
      </c>
      <c r="Z118" s="71">
        <f>IFERROR(VLOOKUP($Y118,総括表!$B$4:$P$203,2,),)</f>
        <v>0</v>
      </c>
      <c r="AA118" s="327" t="str">
        <f>IFERROR(VLOOKUP($Y118,総括表!$B$4:$P$203,3,),"")</f>
        <v/>
      </c>
      <c r="AB118" s="71" t="str">
        <f>IFERROR(VLOOKUP($Y118,総括表!$B$4:$P$203,4,),"")</f>
        <v/>
      </c>
      <c r="AC118" s="71" t="str">
        <f>IFERROR(VLOOKUP($Y118,総括表!$B$4:$P$203,5,),"")</f>
        <v/>
      </c>
      <c r="AD118" s="72">
        <f>IFERROR(VLOOKUP($Y118,総括表!B111:G310,6,),)</f>
        <v>0</v>
      </c>
      <c r="AE118" s="72">
        <f>IFERROR(VLOOKUP($Y118,総括表!B111:R310,17,),)</f>
        <v>0</v>
      </c>
    </row>
    <row r="119" spans="1:31" ht="18.75" hidden="1" customHeight="1">
      <c r="A119" s="593" t="str">
        <f>AA47</f>
        <v/>
      </c>
      <c r="B119" s="594"/>
      <c r="C119" s="594"/>
      <c r="D119" s="594"/>
      <c r="E119" s="594"/>
      <c r="F119" s="594"/>
      <c r="G119" s="594"/>
      <c r="H119" s="594"/>
      <c r="I119" s="594"/>
      <c r="J119" s="595"/>
      <c r="K119" s="241" t="str">
        <f>AB47</f>
        <v/>
      </c>
      <c r="L119" s="593" t="str">
        <f>AC47</f>
        <v/>
      </c>
      <c r="M119" s="594"/>
      <c r="N119" s="595"/>
      <c r="O119" s="569">
        <f>AD47</f>
        <v>0</v>
      </c>
      <c r="P119" s="570"/>
      <c r="Q119" s="244" t="s">
        <v>2721</v>
      </c>
      <c r="R119" s="569">
        <f>AE47</f>
        <v>0</v>
      </c>
      <c r="S119" s="570"/>
      <c r="T119" s="75" t="s">
        <v>2722</v>
      </c>
      <c r="V119" s="71">
        <f t="shared" si="7"/>
        <v>108</v>
      </c>
      <c r="W119" s="432">
        <f t="shared" si="5"/>
        <v>135108</v>
      </c>
      <c r="X119" s="433">
        <f>IFERROR(VLOOKUP(W119,総括表!CA$4:CB$203,2,),)</f>
        <v>0</v>
      </c>
      <c r="Y119" s="433" t="str">
        <f>IF(ISERR(SMALL(IF(FREQUENCY($X$11:$X$210,$X$11:$X$210),$X$11:$X$210),$V120)),"", SMALL(IF(FREQUENCY($X$11:$X$210,$X$11:$X$210),$X$11:$X$210),$V120))</f>
        <v/>
      </c>
      <c r="Z119" s="71">
        <f>IFERROR(VLOOKUP($Y119,総括表!$B$4:$P$203,2,),)</f>
        <v>0</v>
      </c>
      <c r="AA119" s="327" t="str">
        <f>IFERROR(VLOOKUP($Y119,総括表!$B$4:$P$203,3,),"")</f>
        <v/>
      </c>
      <c r="AB119" s="71" t="str">
        <f>IFERROR(VLOOKUP($Y119,総括表!$B$4:$P$203,4,),"")</f>
        <v/>
      </c>
      <c r="AC119" s="71" t="str">
        <f>IFERROR(VLOOKUP($Y119,総括表!$B$4:$P$203,5,),"")</f>
        <v/>
      </c>
      <c r="AD119" s="72">
        <f>IFERROR(VLOOKUP($Y119,総括表!B112:G311,6,),)</f>
        <v>0</v>
      </c>
      <c r="AE119" s="72">
        <f>IFERROR(VLOOKUP($Y119,総括表!B112:R311,17,),)</f>
        <v>0</v>
      </c>
    </row>
    <row r="120" spans="1:31" ht="13.5" hidden="1" customHeight="1">
      <c r="A120" s="571" t="s">
        <v>2723</v>
      </c>
      <c r="B120" s="572"/>
      <c r="C120" s="572"/>
      <c r="D120" s="572"/>
      <c r="E120" s="572"/>
      <c r="F120" s="572"/>
      <c r="G120" s="572"/>
      <c r="H120" s="572"/>
      <c r="I120" s="572"/>
      <c r="J120" s="572"/>
      <c r="K120" s="573"/>
      <c r="L120" s="242" t="s">
        <v>2724</v>
      </c>
      <c r="M120" s="245">
        <f>AF47</f>
        <v>0</v>
      </c>
      <c r="N120" s="246" t="s">
        <v>2722</v>
      </c>
      <c r="O120" s="247" t="s">
        <v>2725</v>
      </c>
      <c r="P120" s="245">
        <f>AH47</f>
        <v>0</v>
      </c>
      <c r="Q120" s="246" t="s">
        <v>2722</v>
      </c>
      <c r="R120" s="247" t="s">
        <v>2726</v>
      </c>
      <c r="S120" s="245">
        <f>AJ47</f>
        <v>0</v>
      </c>
      <c r="T120" s="76" t="s">
        <v>2722</v>
      </c>
      <c r="V120" s="71">
        <f t="shared" si="7"/>
        <v>109</v>
      </c>
      <c r="W120" s="432">
        <f t="shared" si="5"/>
        <v>135109</v>
      </c>
      <c r="X120" s="433">
        <f>IFERROR(VLOOKUP(W120,総括表!CA$4:CB$203,2,),)</f>
        <v>0</v>
      </c>
      <c r="Y120" s="433" t="str">
        <f t="shared" ref="Y120:Y183" si="8">IF(ISERR(SMALL(IF(FREQUENCY($X$11:$X$210,$X$11:$X$210),$X$11:$X$210),$V121)),"", SMALL(IF(FREQUENCY($X$11:$X$210,$X$11:$X$210),$X$11:$X$210),$V121))</f>
        <v/>
      </c>
      <c r="Z120" s="71">
        <f>IFERROR(VLOOKUP($Y120,総括表!$B$4:$P$203,2,),)</f>
        <v>0</v>
      </c>
      <c r="AA120" s="327" t="str">
        <f>IFERROR(VLOOKUP($Y120,総括表!$B$4:$P$203,3,),"")</f>
        <v/>
      </c>
      <c r="AB120" s="71" t="str">
        <f>IFERROR(VLOOKUP($Y120,総括表!$B$4:$P$203,4,),"")</f>
        <v/>
      </c>
      <c r="AC120" s="71" t="str">
        <f>IFERROR(VLOOKUP($Y120,総括表!$B$4:$P$203,5,),"")</f>
        <v/>
      </c>
      <c r="AD120" s="72">
        <f>IFERROR(VLOOKUP($Y120,総括表!B113:G312,6,),)</f>
        <v>0</v>
      </c>
      <c r="AE120" s="72">
        <f>IFERROR(VLOOKUP($Y120,総括表!B113:R312,17,),)</f>
        <v>0</v>
      </c>
    </row>
    <row r="121" spans="1:31" hidden="1">
      <c r="A121" s="574"/>
      <c r="B121" s="575"/>
      <c r="C121" s="575"/>
      <c r="D121" s="575"/>
      <c r="E121" s="575"/>
      <c r="F121" s="575"/>
      <c r="G121" s="575"/>
      <c r="H121" s="575"/>
      <c r="I121" s="575"/>
      <c r="J121" s="575"/>
      <c r="K121" s="576"/>
      <c r="L121" s="243" t="s">
        <v>2727</v>
      </c>
      <c r="M121" s="299">
        <f>AG47</f>
        <v>0</v>
      </c>
      <c r="N121" s="300" t="s">
        <v>2728</v>
      </c>
      <c r="O121" s="301" t="s">
        <v>2727</v>
      </c>
      <c r="P121" s="299">
        <f>AI47</f>
        <v>0</v>
      </c>
      <c r="Q121" s="300" t="s">
        <v>2728</v>
      </c>
      <c r="R121" s="301" t="s">
        <v>2727</v>
      </c>
      <c r="S121" s="299">
        <f>AK47</f>
        <v>0</v>
      </c>
      <c r="T121" s="79" t="s">
        <v>2728</v>
      </c>
      <c r="V121" s="71">
        <f t="shared" si="7"/>
        <v>110</v>
      </c>
      <c r="W121" s="432">
        <f t="shared" si="5"/>
        <v>135110</v>
      </c>
      <c r="X121" s="433">
        <f>IFERROR(VLOOKUP(W121,総括表!CA$4:CB$203,2,),)</f>
        <v>0</v>
      </c>
      <c r="Y121" s="433" t="str">
        <f t="shared" si="8"/>
        <v/>
      </c>
      <c r="Z121" s="71">
        <f>IFERROR(VLOOKUP($Y121,総括表!$B$4:$P$203,2,),)</f>
        <v>0</v>
      </c>
      <c r="AA121" s="327" t="str">
        <f>IFERROR(VLOOKUP($Y121,総括表!$B$4:$P$203,3,),"")</f>
        <v/>
      </c>
      <c r="AB121" s="71" t="str">
        <f>IFERROR(VLOOKUP($Y121,総括表!$B$4:$P$203,4,),"")</f>
        <v/>
      </c>
      <c r="AC121" s="71" t="str">
        <f>IFERROR(VLOOKUP($Y121,総括表!$B$4:$P$203,5,),"")</f>
        <v/>
      </c>
      <c r="AD121" s="72">
        <f>IFERROR(VLOOKUP($Y121,総括表!B114:G313,6,),)</f>
        <v>0</v>
      </c>
      <c r="AE121" s="72">
        <f>IFERROR(VLOOKUP($Y121,総括表!B114:R313,17,),)</f>
        <v>0</v>
      </c>
    </row>
    <row r="122" spans="1:31" ht="18.75" hidden="1" customHeight="1">
      <c r="A122" s="593" t="str">
        <f>AA48</f>
        <v/>
      </c>
      <c r="B122" s="594"/>
      <c r="C122" s="594"/>
      <c r="D122" s="594"/>
      <c r="E122" s="594"/>
      <c r="F122" s="594"/>
      <c r="G122" s="594"/>
      <c r="H122" s="594"/>
      <c r="I122" s="594"/>
      <c r="J122" s="595"/>
      <c r="K122" s="241" t="str">
        <f>AB48</f>
        <v/>
      </c>
      <c r="L122" s="593" t="str">
        <f>AC48</f>
        <v/>
      </c>
      <c r="M122" s="594"/>
      <c r="N122" s="595"/>
      <c r="O122" s="569">
        <f>AD48</f>
        <v>0</v>
      </c>
      <c r="P122" s="570"/>
      <c r="Q122" s="244" t="s">
        <v>2721</v>
      </c>
      <c r="R122" s="569">
        <f>AE48</f>
        <v>0</v>
      </c>
      <c r="S122" s="570"/>
      <c r="T122" s="75" t="s">
        <v>2722</v>
      </c>
      <c r="V122" s="71">
        <f t="shared" si="7"/>
        <v>111</v>
      </c>
      <c r="W122" s="432">
        <f t="shared" si="5"/>
        <v>135111</v>
      </c>
      <c r="X122" s="433">
        <f>IFERROR(VLOOKUP(W122,総括表!CA$4:CB$203,2,),)</f>
        <v>0</v>
      </c>
      <c r="Y122" s="433" t="str">
        <f t="shared" si="8"/>
        <v/>
      </c>
      <c r="Z122" s="71">
        <f>IFERROR(VLOOKUP($Y122,総括表!$B$4:$P$203,2,),)</f>
        <v>0</v>
      </c>
      <c r="AA122" s="327" t="str">
        <f>IFERROR(VLOOKUP($Y122,総括表!$B$4:$P$203,3,),"")</f>
        <v/>
      </c>
      <c r="AB122" s="71" t="str">
        <f>IFERROR(VLOOKUP($Y122,総括表!$B$4:$P$203,4,),"")</f>
        <v/>
      </c>
      <c r="AC122" s="71" t="str">
        <f>IFERROR(VLOOKUP($Y122,総括表!$B$4:$P$203,5,),"")</f>
        <v/>
      </c>
      <c r="AD122" s="72">
        <f>IFERROR(VLOOKUP($Y122,総括表!B115:G314,6,),)</f>
        <v>0</v>
      </c>
      <c r="AE122" s="72">
        <f>IFERROR(VLOOKUP($Y122,総括表!B115:R314,17,),)</f>
        <v>0</v>
      </c>
    </row>
    <row r="123" spans="1:31" ht="13.5" hidden="1" customHeight="1">
      <c r="A123" s="571" t="s">
        <v>2723</v>
      </c>
      <c r="B123" s="572"/>
      <c r="C123" s="572"/>
      <c r="D123" s="572"/>
      <c r="E123" s="572"/>
      <c r="F123" s="572"/>
      <c r="G123" s="572"/>
      <c r="H123" s="572"/>
      <c r="I123" s="572"/>
      <c r="J123" s="572"/>
      <c r="K123" s="573"/>
      <c r="L123" s="242" t="s">
        <v>2724</v>
      </c>
      <c r="M123" s="245">
        <f>AF48</f>
        <v>0</v>
      </c>
      <c r="N123" s="246" t="s">
        <v>2722</v>
      </c>
      <c r="O123" s="247" t="s">
        <v>2725</v>
      </c>
      <c r="P123" s="245">
        <f>AH48</f>
        <v>0</v>
      </c>
      <c r="Q123" s="246" t="s">
        <v>2722</v>
      </c>
      <c r="R123" s="247" t="s">
        <v>2726</v>
      </c>
      <c r="S123" s="245">
        <f>AJ48</f>
        <v>0</v>
      </c>
      <c r="T123" s="76" t="s">
        <v>2722</v>
      </c>
      <c r="V123" s="71">
        <f t="shared" si="7"/>
        <v>112</v>
      </c>
      <c r="W123" s="432">
        <f t="shared" si="5"/>
        <v>135112</v>
      </c>
      <c r="X123" s="433">
        <f>IFERROR(VLOOKUP(W123,総括表!CA$4:CB$203,2,),)</f>
        <v>0</v>
      </c>
      <c r="Y123" s="433" t="str">
        <f t="shared" si="8"/>
        <v/>
      </c>
      <c r="Z123" s="71">
        <f>IFERROR(VLOOKUP($Y123,総括表!$B$4:$P$203,2,),)</f>
        <v>0</v>
      </c>
      <c r="AA123" s="327" t="str">
        <f>IFERROR(VLOOKUP($Y123,総括表!$B$4:$P$203,3,),"")</f>
        <v/>
      </c>
      <c r="AB123" s="71" t="str">
        <f>IFERROR(VLOOKUP($Y123,総括表!$B$4:$P$203,4,),"")</f>
        <v/>
      </c>
      <c r="AC123" s="71" t="str">
        <f>IFERROR(VLOOKUP($Y123,総括表!$B$4:$P$203,5,),"")</f>
        <v/>
      </c>
      <c r="AD123" s="72">
        <f>IFERROR(VLOOKUP($Y123,総括表!B116:G315,6,),)</f>
        <v>0</v>
      </c>
      <c r="AE123" s="72">
        <f>IFERROR(VLOOKUP($Y123,総括表!B116:R315,17,),)</f>
        <v>0</v>
      </c>
    </row>
    <row r="124" spans="1:31" hidden="1">
      <c r="A124" s="574"/>
      <c r="B124" s="575"/>
      <c r="C124" s="575"/>
      <c r="D124" s="575"/>
      <c r="E124" s="575"/>
      <c r="F124" s="575"/>
      <c r="G124" s="575"/>
      <c r="H124" s="575"/>
      <c r="I124" s="575"/>
      <c r="J124" s="575"/>
      <c r="K124" s="576"/>
      <c r="L124" s="243" t="s">
        <v>2727</v>
      </c>
      <c r="M124" s="299">
        <f>AG48</f>
        <v>0</v>
      </c>
      <c r="N124" s="300" t="s">
        <v>2728</v>
      </c>
      <c r="O124" s="301" t="s">
        <v>2727</v>
      </c>
      <c r="P124" s="299">
        <f>AI48</f>
        <v>0</v>
      </c>
      <c r="Q124" s="300" t="s">
        <v>2728</v>
      </c>
      <c r="R124" s="301" t="s">
        <v>2727</v>
      </c>
      <c r="S124" s="299">
        <f>AK48</f>
        <v>0</v>
      </c>
      <c r="T124" s="79" t="s">
        <v>2728</v>
      </c>
      <c r="V124" s="71">
        <f t="shared" si="7"/>
        <v>113</v>
      </c>
      <c r="W124" s="432">
        <f t="shared" si="5"/>
        <v>135113</v>
      </c>
      <c r="X124" s="433">
        <f>IFERROR(VLOOKUP(W124,総括表!CA$4:CB$203,2,),)</f>
        <v>0</v>
      </c>
      <c r="Y124" s="433" t="str">
        <f t="shared" si="8"/>
        <v/>
      </c>
      <c r="Z124" s="71">
        <f>IFERROR(VLOOKUP($Y124,総括表!$B$4:$P$203,2,),)</f>
        <v>0</v>
      </c>
      <c r="AA124" s="327" t="str">
        <f>IFERROR(VLOOKUP($Y124,総括表!$B$4:$P$203,3,),"")</f>
        <v/>
      </c>
      <c r="AB124" s="71" t="str">
        <f>IFERROR(VLOOKUP($Y124,総括表!$B$4:$P$203,4,),"")</f>
        <v/>
      </c>
      <c r="AC124" s="71" t="str">
        <f>IFERROR(VLOOKUP($Y124,総括表!$B$4:$P$203,5,),"")</f>
        <v/>
      </c>
      <c r="AD124" s="72">
        <f>IFERROR(VLOOKUP($Y124,総括表!B117:G316,6,),)</f>
        <v>0</v>
      </c>
      <c r="AE124" s="72">
        <f>IFERROR(VLOOKUP($Y124,総括表!B117:R316,17,),)</f>
        <v>0</v>
      </c>
    </row>
    <row r="125" spans="1:31" ht="18.75" hidden="1" customHeight="1">
      <c r="A125" s="593" t="str">
        <f>AA49</f>
        <v/>
      </c>
      <c r="B125" s="594"/>
      <c r="C125" s="594"/>
      <c r="D125" s="594"/>
      <c r="E125" s="594"/>
      <c r="F125" s="594"/>
      <c r="G125" s="594"/>
      <c r="H125" s="594"/>
      <c r="I125" s="594"/>
      <c r="J125" s="595"/>
      <c r="K125" s="241" t="str">
        <f>AB49</f>
        <v/>
      </c>
      <c r="L125" s="593" t="str">
        <f>AC49</f>
        <v/>
      </c>
      <c r="M125" s="594"/>
      <c r="N125" s="595"/>
      <c r="O125" s="569">
        <f>AD49</f>
        <v>0</v>
      </c>
      <c r="P125" s="570"/>
      <c r="Q125" s="244" t="s">
        <v>2721</v>
      </c>
      <c r="R125" s="569">
        <f>AE49</f>
        <v>0</v>
      </c>
      <c r="S125" s="570"/>
      <c r="T125" s="75" t="s">
        <v>2722</v>
      </c>
      <c r="V125" s="71">
        <f t="shared" si="7"/>
        <v>114</v>
      </c>
      <c r="W125" s="432">
        <f t="shared" si="5"/>
        <v>135114</v>
      </c>
      <c r="X125" s="433">
        <f>IFERROR(VLOOKUP(W125,総括表!CA$4:CB$203,2,),)</f>
        <v>0</v>
      </c>
      <c r="Y125" s="433" t="str">
        <f t="shared" si="8"/>
        <v/>
      </c>
      <c r="Z125" s="71">
        <f>IFERROR(VLOOKUP($Y125,総括表!$B$4:$P$203,2,),)</f>
        <v>0</v>
      </c>
      <c r="AA125" s="327" t="str">
        <f>IFERROR(VLOOKUP($Y125,総括表!$B$4:$P$203,3,),"")</f>
        <v/>
      </c>
      <c r="AB125" s="71" t="str">
        <f>IFERROR(VLOOKUP($Y125,総括表!$B$4:$P$203,4,),"")</f>
        <v/>
      </c>
      <c r="AC125" s="71" t="str">
        <f>IFERROR(VLOOKUP($Y125,総括表!$B$4:$P$203,5,),"")</f>
        <v/>
      </c>
      <c r="AD125" s="72">
        <f>IFERROR(VLOOKUP($Y125,総括表!B118:G317,6,),)</f>
        <v>0</v>
      </c>
      <c r="AE125" s="72">
        <f>IFERROR(VLOOKUP($Y125,総括表!B118:R317,17,),)</f>
        <v>0</v>
      </c>
    </row>
    <row r="126" spans="1:31" ht="13.5" hidden="1" customHeight="1">
      <c r="A126" s="571" t="s">
        <v>2723</v>
      </c>
      <c r="B126" s="572"/>
      <c r="C126" s="572"/>
      <c r="D126" s="572"/>
      <c r="E126" s="572"/>
      <c r="F126" s="572"/>
      <c r="G126" s="572"/>
      <c r="H126" s="572"/>
      <c r="I126" s="572"/>
      <c r="J126" s="572"/>
      <c r="K126" s="573"/>
      <c r="L126" s="242" t="s">
        <v>2724</v>
      </c>
      <c r="M126" s="245">
        <f>AF49</f>
        <v>0</v>
      </c>
      <c r="N126" s="246" t="s">
        <v>2722</v>
      </c>
      <c r="O126" s="247" t="s">
        <v>2725</v>
      </c>
      <c r="P126" s="245">
        <f>AH49</f>
        <v>0</v>
      </c>
      <c r="Q126" s="246" t="s">
        <v>2722</v>
      </c>
      <c r="R126" s="247" t="s">
        <v>2726</v>
      </c>
      <c r="S126" s="245">
        <f>AJ49</f>
        <v>0</v>
      </c>
      <c r="T126" s="76" t="s">
        <v>2722</v>
      </c>
      <c r="V126" s="71">
        <f t="shared" si="7"/>
        <v>115</v>
      </c>
      <c r="W126" s="432">
        <f t="shared" si="5"/>
        <v>135115</v>
      </c>
      <c r="X126" s="433">
        <f>IFERROR(VLOOKUP(W126,総括表!CA$4:CB$203,2,),)</f>
        <v>0</v>
      </c>
      <c r="Y126" s="433" t="str">
        <f t="shared" si="8"/>
        <v/>
      </c>
      <c r="Z126" s="71">
        <f>IFERROR(VLOOKUP($Y126,総括表!$B$4:$P$203,2,),)</f>
        <v>0</v>
      </c>
      <c r="AA126" s="327" t="str">
        <f>IFERROR(VLOOKUP($Y126,総括表!$B$4:$P$203,3,),"")</f>
        <v/>
      </c>
      <c r="AB126" s="71" t="str">
        <f>IFERROR(VLOOKUP($Y126,総括表!$B$4:$P$203,4,),"")</f>
        <v/>
      </c>
      <c r="AC126" s="71" t="str">
        <f>IFERROR(VLOOKUP($Y126,総括表!$B$4:$P$203,5,),"")</f>
        <v/>
      </c>
      <c r="AD126" s="72">
        <f>IFERROR(VLOOKUP($Y126,総括表!B119:G318,6,),)</f>
        <v>0</v>
      </c>
      <c r="AE126" s="72">
        <f>IFERROR(VLOOKUP($Y126,総括表!B119:R318,17,),)</f>
        <v>0</v>
      </c>
    </row>
    <row r="127" spans="1:31" hidden="1">
      <c r="A127" s="574"/>
      <c r="B127" s="575"/>
      <c r="C127" s="575"/>
      <c r="D127" s="575"/>
      <c r="E127" s="575"/>
      <c r="F127" s="575"/>
      <c r="G127" s="575"/>
      <c r="H127" s="575"/>
      <c r="I127" s="575"/>
      <c r="J127" s="575"/>
      <c r="K127" s="576"/>
      <c r="L127" s="243" t="s">
        <v>2727</v>
      </c>
      <c r="M127" s="299">
        <f>AG49</f>
        <v>0</v>
      </c>
      <c r="N127" s="300" t="s">
        <v>2728</v>
      </c>
      <c r="O127" s="301" t="s">
        <v>2727</v>
      </c>
      <c r="P127" s="299">
        <f>AI49</f>
        <v>0</v>
      </c>
      <c r="Q127" s="300" t="s">
        <v>2728</v>
      </c>
      <c r="R127" s="301" t="s">
        <v>2727</v>
      </c>
      <c r="S127" s="299">
        <f>AK49</f>
        <v>0</v>
      </c>
      <c r="T127" s="79" t="s">
        <v>2728</v>
      </c>
      <c r="V127" s="71">
        <f t="shared" si="7"/>
        <v>116</v>
      </c>
      <c r="W127" s="432">
        <f t="shared" si="5"/>
        <v>135116</v>
      </c>
      <c r="X127" s="433">
        <f>IFERROR(VLOOKUP(W127,総括表!CA$4:CB$203,2,),)</f>
        <v>0</v>
      </c>
      <c r="Y127" s="433" t="str">
        <f t="shared" si="8"/>
        <v/>
      </c>
      <c r="Z127" s="71">
        <f>IFERROR(VLOOKUP($Y127,総括表!$B$4:$P$203,2,),)</f>
        <v>0</v>
      </c>
      <c r="AA127" s="327" t="str">
        <f>IFERROR(VLOOKUP($Y127,総括表!$B$4:$P$203,3,),"")</f>
        <v/>
      </c>
      <c r="AB127" s="71" t="str">
        <f>IFERROR(VLOOKUP($Y127,総括表!$B$4:$P$203,4,),"")</f>
        <v/>
      </c>
      <c r="AC127" s="71" t="str">
        <f>IFERROR(VLOOKUP($Y127,総括表!$B$4:$P$203,5,),"")</f>
        <v/>
      </c>
      <c r="AD127" s="72">
        <f>IFERROR(VLOOKUP($Y127,総括表!B120:G319,6,),)</f>
        <v>0</v>
      </c>
      <c r="AE127" s="72">
        <f>IFERROR(VLOOKUP($Y127,総括表!B120:R319,17,),)</f>
        <v>0</v>
      </c>
    </row>
    <row r="128" spans="1:31" ht="18.75" hidden="1" customHeight="1">
      <c r="A128" s="593" t="str">
        <f>AA50</f>
        <v/>
      </c>
      <c r="B128" s="594"/>
      <c r="C128" s="594"/>
      <c r="D128" s="594"/>
      <c r="E128" s="594"/>
      <c r="F128" s="594"/>
      <c r="G128" s="594"/>
      <c r="H128" s="594"/>
      <c r="I128" s="594"/>
      <c r="J128" s="595"/>
      <c r="K128" s="241" t="str">
        <f>AB50</f>
        <v/>
      </c>
      <c r="L128" s="593" t="str">
        <f>AC50</f>
        <v/>
      </c>
      <c r="M128" s="594"/>
      <c r="N128" s="595"/>
      <c r="O128" s="569">
        <f>AD50</f>
        <v>0</v>
      </c>
      <c r="P128" s="570"/>
      <c r="Q128" s="244" t="s">
        <v>2721</v>
      </c>
      <c r="R128" s="569">
        <f>AE50</f>
        <v>0</v>
      </c>
      <c r="S128" s="570"/>
      <c r="T128" s="75" t="s">
        <v>2722</v>
      </c>
      <c r="V128" s="71">
        <f t="shared" si="7"/>
        <v>117</v>
      </c>
      <c r="W128" s="432">
        <f t="shared" si="5"/>
        <v>135117</v>
      </c>
      <c r="X128" s="433">
        <f>IFERROR(VLOOKUP(W128,総括表!CA$4:CB$203,2,),)</f>
        <v>0</v>
      </c>
      <c r="Y128" s="433" t="str">
        <f t="shared" si="8"/>
        <v/>
      </c>
      <c r="Z128" s="71">
        <f>IFERROR(VLOOKUP($Y128,総括表!$B$4:$P$203,2,),)</f>
        <v>0</v>
      </c>
      <c r="AA128" s="327" t="str">
        <f>IFERROR(VLOOKUP($Y128,総括表!$B$4:$P$203,3,),"")</f>
        <v/>
      </c>
      <c r="AB128" s="71" t="str">
        <f>IFERROR(VLOOKUP($Y128,総括表!$B$4:$P$203,4,),"")</f>
        <v/>
      </c>
      <c r="AC128" s="71" t="str">
        <f>IFERROR(VLOOKUP($Y128,総括表!$B$4:$P$203,5,),"")</f>
        <v/>
      </c>
      <c r="AD128" s="72">
        <f>IFERROR(VLOOKUP($Y128,総括表!B121:G320,6,),)</f>
        <v>0</v>
      </c>
      <c r="AE128" s="72">
        <f>IFERROR(VLOOKUP($Y128,総括表!B121:R320,17,),)</f>
        <v>0</v>
      </c>
    </row>
    <row r="129" spans="1:31" ht="13.5" hidden="1" customHeight="1">
      <c r="A129" s="571" t="s">
        <v>2723</v>
      </c>
      <c r="B129" s="572"/>
      <c r="C129" s="572"/>
      <c r="D129" s="572"/>
      <c r="E129" s="572"/>
      <c r="F129" s="572"/>
      <c r="G129" s="572"/>
      <c r="H129" s="572"/>
      <c r="I129" s="572"/>
      <c r="J129" s="572"/>
      <c r="K129" s="573"/>
      <c r="L129" s="242" t="s">
        <v>2724</v>
      </c>
      <c r="M129" s="245">
        <f>AF50</f>
        <v>0</v>
      </c>
      <c r="N129" s="246" t="s">
        <v>2722</v>
      </c>
      <c r="O129" s="247" t="s">
        <v>2725</v>
      </c>
      <c r="P129" s="245">
        <f>AH50</f>
        <v>0</v>
      </c>
      <c r="Q129" s="246" t="s">
        <v>2722</v>
      </c>
      <c r="R129" s="247" t="s">
        <v>2726</v>
      </c>
      <c r="S129" s="245">
        <f>AJ50</f>
        <v>0</v>
      </c>
      <c r="T129" s="76" t="s">
        <v>2722</v>
      </c>
      <c r="V129" s="71">
        <f t="shared" si="7"/>
        <v>118</v>
      </c>
      <c r="W129" s="432">
        <f t="shared" si="5"/>
        <v>135118</v>
      </c>
      <c r="X129" s="433">
        <f>IFERROR(VLOOKUP(W129,総括表!CA$4:CB$203,2,),)</f>
        <v>0</v>
      </c>
      <c r="Y129" s="433" t="str">
        <f t="shared" si="8"/>
        <v/>
      </c>
      <c r="Z129" s="71">
        <f>IFERROR(VLOOKUP($Y129,総括表!$B$4:$P$203,2,),)</f>
        <v>0</v>
      </c>
      <c r="AA129" s="327" t="str">
        <f>IFERROR(VLOOKUP($Y129,総括表!$B$4:$P$203,3,),"")</f>
        <v/>
      </c>
      <c r="AB129" s="71" t="str">
        <f>IFERROR(VLOOKUP($Y129,総括表!$B$4:$P$203,4,),"")</f>
        <v/>
      </c>
      <c r="AC129" s="71" t="str">
        <f>IFERROR(VLOOKUP($Y129,総括表!$B$4:$P$203,5,),"")</f>
        <v/>
      </c>
      <c r="AD129" s="72">
        <f>IFERROR(VLOOKUP($Y129,総括表!B122:G321,6,),)</f>
        <v>0</v>
      </c>
      <c r="AE129" s="72">
        <f>IFERROR(VLOOKUP($Y129,総括表!B122:R321,17,),)</f>
        <v>0</v>
      </c>
    </row>
    <row r="130" spans="1:31" hidden="1">
      <c r="A130" s="574"/>
      <c r="B130" s="575"/>
      <c r="C130" s="575"/>
      <c r="D130" s="575"/>
      <c r="E130" s="575"/>
      <c r="F130" s="575"/>
      <c r="G130" s="575"/>
      <c r="H130" s="575"/>
      <c r="I130" s="575"/>
      <c r="J130" s="575"/>
      <c r="K130" s="576"/>
      <c r="L130" s="243" t="s">
        <v>2727</v>
      </c>
      <c r="M130" s="299">
        <f>AG50</f>
        <v>0</v>
      </c>
      <c r="N130" s="300" t="s">
        <v>2728</v>
      </c>
      <c r="O130" s="301" t="s">
        <v>2727</v>
      </c>
      <c r="P130" s="299">
        <f>AI50</f>
        <v>0</v>
      </c>
      <c r="Q130" s="300" t="s">
        <v>2728</v>
      </c>
      <c r="R130" s="301" t="s">
        <v>2727</v>
      </c>
      <c r="S130" s="299">
        <f>AK50</f>
        <v>0</v>
      </c>
      <c r="T130" s="79" t="s">
        <v>2728</v>
      </c>
      <c r="V130" s="71">
        <f t="shared" si="7"/>
        <v>119</v>
      </c>
      <c r="W130" s="432">
        <f t="shared" si="5"/>
        <v>135119</v>
      </c>
      <c r="X130" s="433">
        <f>IFERROR(VLOOKUP(W130,総括表!CA$4:CB$203,2,),)</f>
        <v>0</v>
      </c>
      <c r="Y130" s="433" t="str">
        <f t="shared" si="8"/>
        <v/>
      </c>
      <c r="Z130" s="71">
        <f>IFERROR(VLOOKUP($Y130,総括表!$B$4:$P$203,2,),)</f>
        <v>0</v>
      </c>
      <c r="AA130" s="327" t="str">
        <f>IFERROR(VLOOKUP($Y130,総括表!$B$4:$P$203,3,),"")</f>
        <v/>
      </c>
      <c r="AB130" s="71" t="str">
        <f>IFERROR(VLOOKUP($Y130,総括表!$B$4:$P$203,4,),"")</f>
        <v/>
      </c>
      <c r="AC130" s="71" t="str">
        <f>IFERROR(VLOOKUP($Y130,総括表!$B$4:$P$203,5,),"")</f>
        <v/>
      </c>
      <c r="AD130" s="72">
        <f>IFERROR(VLOOKUP($Y130,総括表!B123:G322,6,),)</f>
        <v>0</v>
      </c>
      <c r="AE130" s="72">
        <f>IFERROR(VLOOKUP($Y130,総括表!B123:R322,17,),)</f>
        <v>0</v>
      </c>
    </row>
    <row r="131" spans="1:31" ht="18.75" hidden="1" customHeight="1">
      <c r="A131" s="593" t="str">
        <f>AA51</f>
        <v/>
      </c>
      <c r="B131" s="594"/>
      <c r="C131" s="594"/>
      <c r="D131" s="594"/>
      <c r="E131" s="594"/>
      <c r="F131" s="594"/>
      <c r="G131" s="594"/>
      <c r="H131" s="594"/>
      <c r="I131" s="594"/>
      <c r="J131" s="595"/>
      <c r="K131" s="241" t="str">
        <f>AB51</f>
        <v/>
      </c>
      <c r="L131" s="593" t="str">
        <f>AC51</f>
        <v/>
      </c>
      <c r="M131" s="594"/>
      <c r="N131" s="595"/>
      <c r="O131" s="569">
        <f>AD51</f>
        <v>0</v>
      </c>
      <c r="P131" s="570"/>
      <c r="Q131" s="244" t="s">
        <v>2721</v>
      </c>
      <c r="R131" s="569">
        <f>AE51</f>
        <v>0</v>
      </c>
      <c r="S131" s="570"/>
      <c r="T131" s="75" t="s">
        <v>2722</v>
      </c>
      <c r="V131" s="71">
        <f t="shared" si="7"/>
        <v>120</v>
      </c>
      <c r="W131" s="432">
        <f t="shared" si="5"/>
        <v>135120</v>
      </c>
      <c r="X131" s="433">
        <f>IFERROR(VLOOKUP(W131,総括表!CA$4:CB$203,2,),)</f>
        <v>0</v>
      </c>
      <c r="Y131" s="433" t="str">
        <f t="shared" si="8"/>
        <v/>
      </c>
      <c r="Z131" s="71">
        <f>IFERROR(VLOOKUP($Y131,総括表!$B$4:$P$203,2,),)</f>
        <v>0</v>
      </c>
      <c r="AA131" s="327" t="str">
        <f>IFERROR(VLOOKUP($Y131,総括表!$B$4:$P$203,3,),"")</f>
        <v/>
      </c>
      <c r="AB131" s="71" t="str">
        <f>IFERROR(VLOOKUP($Y131,総括表!$B$4:$P$203,4,),"")</f>
        <v/>
      </c>
      <c r="AC131" s="71" t="str">
        <f>IFERROR(VLOOKUP($Y131,総括表!$B$4:$P$203,5,),"")</f>
        <v/>
      </c>
      <c r="AD131" s="72">
        <f>IFERROR(VLOOKUP($Y131,総括表!B124:G323,6,),)</f>
        <v>0</v>
      </c>
      <c r="AE131" s="72">
        <f>IFERROR(VLOOKUP($Y131,総括表!B124:R323,17,),)</f>
        <v>0</v>
      </c>
    </row>
    <row r="132" spans="1:31" ht="13.5" hidden="1" customHeight="1">
      <c r="A132" s="571" t="s">
        <v>2723</v>
      </c>
      <c r="B132" s="572"/>
      <c r="C132" s="572"/>
      <c r="D132" s="572"/>
      <c r="E132" s="572"/>
      <c r="F132" s="572"/>
      <c r="G132" s="572"/>
      <c r="H132" s="572"/>
      <c r="I132" s="572"/>
      <c r="J132" s="572"/>
      <c r="K132" s="573"/>
      <c r="L132" s="242" t="s">
        <v>2724</v>
      </c>
      <c r="M132" s="245">
        <f>AF51</f>
        <v>0</v>
      </c>
      <c r="N132" s="246" t="s">
        <v>2722</v>
      </c>
      <c r="O132" s="247" t="s">
        <v>2725</v>
      </c>
      <c r="P132" s="245">
        <f>AH51</f>
        <v>0</v>
      </c>
      <c r="Q132" s="246" t="s">
        <v>2722</v>
      </c>
      <c r="R132" s="247" t="s">
        <v>2726</v>
      </c>
      <c r="S132" s="245">
        <f>AJ51</f>
        <v>0</v>
      </c>
      <c r="T132" s="76" t="s">
        <v>2722</v>
      </c>
      <c r="V132" s="71">
        <f t="shared" si="7"/>
        <v>121</v>
      </c>
      <c r="W132" s="432">
        <f t="shared" si="5"/>
        <v>135121</v>
      </c>
      <c r="X132" s="433">
        <f>IFERROR(VLOOKUP(W132,総括表!CA$4:CB$203,2,),)</f>
        <v>0</v>
      </c>
      <c r="Y132" s="433" t="str">
        <f t="shared" si="8"/>
        <v/>
      </c>
      <c r="Z132" s="71">
        <f>IFERROR(VLOOKUP($Y132,総括表!$B$4:$P$203,2,),)</f>
        <v>0</v>
      </c>
      <c r="AA132" s="327" t="str">
        <f>IFERROR(VLOOKUP($Y132,総括表!$B$4:$P$203,3,),"")</f>
        <v/>
      </c>
      <c r="AB132" s="71" t="str">
        <f>IFERROR(VLOOKUP($Y132,総括表!$B$4:$P$203,4,),"")</f>
        <v/>
      </c>
      <c r="AC132" s="71" t="str">
        <f>IFERROR(VLOOKUP($Y132,総括表!$B$4:$P$203,5,),"")</f>
        <v/>
      </c>
      <c r="AD132" s="72">
        <f>IFERROR(VLOOKUP($Y132,総括表!B125:G324,6,),)</f>
        <v>0</v>
      </c>
      <c r="AE132" s="72">
        <f>IFERROR(VLOOKUP($Y132,総括表!B125:R324,17,),)</f>
        <v>0</v>
      </c>
    </row>
    <row r="133" spans="1:31" hidden="1">
      <c r="A133" s="574"/>
      <c r="B133" s="575"/>
      <c r="C133" s="575"/>
      <c r="D133" s="575"/>
      <c r="E133" s="575"/>
      <c r="F133" s="575"/>
      <c r="G133" s="575"/>
      <c r="H133" s="575"/>
      <c r="I133" s="575"/>
      <c r="J133" s="575"/>
      <c r="K133" s="576"/>
      <c r="L133" s="243" t="s">
        <v>2727</v>
      </c>
      <c r="M133" s="299">
        <f>AG51</f>
        <v>0</v>
      </c>
      <c r="N133" s="300" t="s">
        <v>2728</v>
      </c>
      <c r="O133" s="301" t="s">
        <v>2727</v>
      </c>
      <c r="P133" s="299">
        <f>AI51</f>
        <v>0</v>
      </c>
      <c r="Q133" s="300" t="s">
        <v>2728</v>
      </c>
      <c r="R133" s="301" t="s">
        <v>2727</v>
      </c>
      <c r="S133" s="299">
        <f>AK51</f>
        <v>0</v>
      </c>
      <c r="T133" s="79" t="s">
        <v>2728</v>
      </c>
      <c r="V133" s="71">
        <f t="shared" si="7"/>
        <v>122</v>
      </c>
      <c r="W133" s="432">
        <f t="shared" si="5"/>
        <v>135122</v>
      </c>
      <c r="X133" s="433">
        <f>IFERROR(VLOOKUP(W133,総括表!CA$4:CB$203,2,),)</f>
        <v>0</v>
      </c>
      <c r="Y133" s="433" t="str">
        <f t="shared" si="8"/>
        <v/>
      </c>
      <c r="Z133" s="71">
        <f>IFERROR(VLOOKUP($Y133,総括表!$B$4:$P$203,2,),)</f>
        <v>0</v>
      </c>
      <c r="AA133" s="327" t="str">
        <f>IFERROR(VLOOKUP($Y133,総括表!$B$4:$P$203,3,),"")</f>
        <v/>
      </c>
      <c r="AB133" s="71" t="str">
        <f>IFERROR(VLOOKUP($Y133,総括表!$B$4:$P$203,4,),"")</f>
        <v/>
      </c>
      <c r="AC133" s="71" t="str">
        <f>IFERROR(VLOOKUP($Y133,総括表!$B$4:$P$203,5,),"")</f>
        <v/>
      </c>
      <c r="AD133" s="72">
        <f>IFERROR(VLOOKUP($Y133,総括表!B126:G325,6,),)</f>
        <v>0</v>
      </c>
      <c r="AE133" s="72">
        <f>IFERROR(VLOOKUP($Y133,総括表!B126:R325,17,),)</f>
        <v>0</v>
      </c>
    </row>
    <row r="134" spans="1:31" ht="18.75" hidden="1" customHeight="1">
      <c r="A134" s="593" t="str">
        <f>AA52</f>
        <v/>
      </c>
      <c r="B134" s="594"/>
      <c r="C134" s="594"/>
      <c r="D134" s="594"/>
      <c r="E134" s="594"/>
      <c r="F134" s="594"/>
      <c r="G134" s="594"/>
      <c r="H134" s="594"/>
      <c r="I134" s="594"/>
      <c r="J134" s="595"/>
      <c r="K134" s="241" t="str">
        <f>AB52</f>
        <v/>
      </c>
      <c r="L134" s="593" t="str">
        <f>AC52</f>
        <v/>
      </c>
      <c r="M134" s="594"/>
      <c r="N134" s="595"/>
      <c r="O134" s="569">
        <f>AD52</f>
        <v>0</v>
      </c>
      <c r="P134" s="570"/>
      <c r="Q134" s="244" t="s">
        <v>2721</v>
      </c>
      <c r="R134" s="569">
        <f>AE52</f>
        <v>0</v>
      </c>
      <c r="S134" s="570"/>
      <c r="T134" s="75" t="s">
        <v>2722</v>
      </c>
      <c r="V134" s="71">
        <f t="shared" si="7"/>
        <v>123</v>
      </c>
      <c r="W134" s="432">
        <f t="shared" si="5"/>
        <v>135123</v>
      </c>
      <c r="X134" s="433">
        <f>IFERROR(VLOOKUP(W134,総括表!CA$4:CB$203,2,),)</f>
        <v>0</v>
      </c>
      <c r="Y134" s="433" t="str">
        <f t="shared" si="8"/>
        <v/>
      </c>
      <c r="Z134" s="71">
        <f>IFERROR(VLOOKUP($Y134,総括表!$B$4:$P$203,2,),)</f>
        <v>0</v>
      </c>
      <c r="AA134" s="327" t="str">
        <f>IFERROR(VLOOKUP($Y134,総括表!$B$4:$P$203,3,),"")</f>
        <v/>
      </c>
      <c r="AB134" s="71" t="str">
        <f>IFERROR(VLOOKUP($Y134,総括表!$B$4:$P$203,4,),"")</f>
        <v/>
      </c>
      <c r="AC134" s="71" t="str">
        <f>IFERROR(VLOOKUP($Y134,総括表!$B$4:$P$203,5,),"")</f>
        <v/>
      </c>
      <c r="AD134" s="72">
        <f>IFERROR(VLOOKUP($Y134,総括表!B127:G326,6,),)</f>
        <v>0</v>
      </c>
      <c r="AE134" s="72">
        <f>IFERROR(VLOOKUP($Y134,総括表!B127:R326,17,),)</f>
        <v>0</v>
      </c>
    </row>
    <row r="135" spans="1:31" ht="13.5" hidden="1" customHeight="1">
      <c r="A135" s="571" t="s">
        <v>2723</v>
      </c>
      <c r="B135" s="572"/>
      <c r="C135" s="572"/>
      <c r="D135" s="572"/>
      <c r="E135" s="572"/>
      <c r="F135" s="572"/>
      <c r="G135" s="572"/>
      <c r="H135" s="572"/>
      <c r="I135" s="572"/>
      <c r="J135" s="572"/>
      <c r="K135" s="573"/>
      <c r="L135" s="242" t="s">
        <v>2724</v>
      </c>
      <c r="M135" s="245">
        <f>AF52</f>
        <v>0</v>
      </c>
      <c r="N135" s="246" t="s">
        <v>2722</v>
      </c>
      <c r="O135" s="247" t="s">
        <v>2725</v>
      </c>
      <c r="P135" s="245">
        <f>AH52</f>
        <v>0</v>
      </c>
      <c r="Q135" s="246" t="s">
        <v>2722</v>
      </c>
      <c r="R135" s="247" t="s">
        <v>2726</v>
      </c>
      <c r="S135" s="245">
        <f>AJ52</f>
        <v>0</v>
      </c>
      <c r="T135" s="76" t="s">
        <v>2722</v>
      </c>
      <c r="V135" s="71">
        <f t="shared" si="7"/>
        <v>124</v>
      </c>
      <c r="W135" s="432">
        <f t="shared" si="5"/>
        <v>135124</v>
      </c>
      <c r="X135" s="433">
        <f>IFERROR(VLOOKUP(W135,総括表!CA$4:CB$203,2,),)</f>
        <v>0</v>
      </c>
      <c r="Y135" s="433" t="str">
        <f t="shared" si="8"/>
        <v/>
      </c>
      <c r="Z135" s="71">
        <f>IFERROR(VLOOKUP($Y135,総括表!$B$4:$P$203,2,),)</f>
        <v>0</v>
      </c>
      <c r="AA135" s="327" t="str">
        <f>IFERROR(VLOOKUP($Y135,総括表!$B$4:$P$203,3,),"")</f>
        <v/>
      </c>
      <c r="AB135" s="71" t="str">
        <f>IFERROR(VLOOKUP($Y135,総括表!$B$4:$P$203,4,),"")</f>
        <v/>
      </c>
      <c r="AC135" s="71" t="str">
        <f>IFERROR(VLOOKUP($Y135,総括表!$B$4:$P$203,5,),"")</f>
        <v/>
      </c>
      <c r="AD135" s="72">
        <f>IFERROR(VLOOKUP($Y135,総括表!B128:G327,6,),)</f>
        <v>0</v>
      </c>
      <c r="AE135" s="72">
        <f>IFERROR(VLOOKUP($Y135,総括表!B128:R327,17,),)</f>
        <v>0</v>
      </c>
    </row>
    <row r="136" spans="1:31" hidden="1">
      <c r="A136" s="574"/>
      <c r="B136" s="575"/>
      <c r="C136" s="575"/>
      <c r="D136" s="575"/>
      <c r="E136" s="575"/>
      <c r="F136" s="575"/>
      <c r="G136" s="575"/>
      <c r="H136" s="575"/>
      <c r="I136" s="575"/>
      <c r="J136" s="575"/>
      <c r="K136" s="576"/>
      <c r="L136" s="243" t="s">
        <v>2727</v>
      </c>
      <c r="M136" s="299">
        <f>AG52</f>
        <v>0</v>
      </c>
      <c r="N136" s="300" t="s">
        <v>2728</v>
      </c>
      <c r="O136" s="301" t="s">
        <v>2727</v>
      </c>
      <c r="P136" s="299">
        <f>AI52</f>
        <v>0</v>
      </c>
      <c r="Q136" s="300" t="s">
        <v>2728</v>
      </c>
      <c r="R136" s="301" t="s">
        <v>2727</v>
      </c>
      <c r="S136" s="299">
        <f>AK52</f>
        <v>0</v>
      </c>
      <c r="T136" s="79" t="s">
        <v>2728</v>
      </c>
      <c r="V136" s="71">
        <f t="shared" si="7"/>
        <v>125</v>
      </c>
      <c r="W136" s="432">
        <f t="shared" si="5"/>
        <v>135125</v>
      </c>
      <c r="X136" s="433">
        <f>IFERROR(VLOOKUP(W136,総括表!CA$4:CB$203,2,),)</f>
        <v>0</v>
      </c>
      <c r="Y136" s="433" t="str">
        <f t="shared" si="8"/>
        <v/>
      </c>
      <c r="Z136" s="71">
        <f>IFERROR(VLOOKUP($Y136,総括表!$B$4:$P$203,2,),)</f>
        <v>0</v>
      </c>
      <c r="AA136" s="327" t="str">
        <f>IFERROR(VLOOKUP($Y136,総括表!$B$4:$P$203,3,),"")</f>
        <v/>
      </c>
      <c r="AB136" s="71" t="str">
        <f>IFERROR(VLOOKUP($Y136,総括表!$B$4:$P$203,4,),"")</f>
        <v/>
      </c>
      <c r="AC136" s="71" t="str">
        <f>IFERROR(VLOOKUP($Y136,総括表!$B$4:$P$203,5,),"")</f>
        <v/>
      </c>
      <c r="AD136" s="72">
        <f>IFERROR(VLOOKUP($Y136,総括表!B129:G328,6,),)</f>
        <v>0</v>
      </c>
      <c r="AE136" s="72">
        <f>IFERROR(VLOOKUP($Y136,総括表!B129:R328,17,),)</f>
        <v>0</v>
      </c>
    </row>
    <row r="137" spans="1:31" ht="18.75" hidden="1" customHeight="1">
      <c r="A137" s="593" t="str">
        <f>AA53</f>
        <v/>
      </c>
      <c r="B137" s="594"/>
      <c r="C137" s="594"/>
      <c r="D137" s="594"/>
      <c r="E137" s="594"/>
      <c r="F137" s="594"/>
      <c r="G137" s="594"/>
      <c r="H137" s="594"/>
      <c r="I137" s="594"/>
      <c r="J137" s="595"/>
      <c r="K137" s="241" t="str">
        <f>AB53</f>
        <v/>
      </c>
      <c r="L137" s="593" t="str">
        <f>AC53</f>
        <v/>
      </c>
      <c r="M137" s="594"/>
      <c r="N137" s="595"/>
      <c r="O137" s="569">
        <f>AD53</f>
        <v>0</v>
      </c>
      <c r="P137" s="570"/>
      <c r="Q137" s="244" t="s">
        <v>2721</v>
      </c>
      <c r="R137" s="569">
        <f>AE53</f>
        <v>0</v>
      </c>
      <c r="S137" s="570"/>
      <c r="T137" s="75" t="s">
        <v>2722</v>
      </c>
      <c r="V137" s="71">
        <f t="shared" si="7"/>
        <v>126</v>
      </c>
      <c r="W137" s="432">
        <f t="shared" si="5"/>
        <v>135126</v>
      </c>
      <c r="X137" s="433">
        <f>IFERROR(VLOOKUP(W137,総括表!CA$4:CB$203,2,),)</f>
        <v>0</v>
      </c>
      <c r="Y137" s="433" t="str">
        <f t="shared" si="8"/>
        <v/>
      </c>
      <c r="Z137" s="71">
        <f>IFERROR(VLOOKUP($Y137,総括表!$B$4:$P$203,2,),)</f>
        <v>0</v>
      </c>
      <c r="AA137" s="327" t="str">
        <f>IFERROR(VLOOKUP($Y137,総括表!$B$4:$P$203,3,),"")</f>
        <v/>
      </c>
      <c r="AB137" s="71" t="str">
        <f>IFERROR(VLOOKUP($Y137,総括表!$B$4:$P$203,4,),"")</f>
        <v/>
      </c>
      <c r="AC137" s="71" t="str">
        <f>IFERROR(VLOOKUP($Y137,総括表!$B$4:$P$203,5,),"")</f>
        <v/>
      </c>
      <c r="AD137" s="72">
        <f>IFERROR(VLOOKUP($Y137,総括表!B130:G329,6,),)</f>
        <v>0</v>
      </c>
      <c r="AE137" s="72">
        <f>IFERROR(VLOOKUP($Y137,総括表!B130:R329,17,),)</f>
        <v>0</v>
      </c>
    </row>
    <row r="138" spans="1:31" ht="13.5" hidden="1" customHeight="1">
      <c r="A138" s="571" t="s">
        <v>2723</v>
      </c>
      <c r="B138" s="572"/>
      <c r="C138" s="572"/>
      <c r="D138" s="572"/>
      <c r="E138" s="572"/>
      <c r="F138" s="572"/>
      <c r="G138" s="572"/>
      <c r="H138" s="572"/>
      <c r="I138" s="572"/>
      <c r="J138" s="572"/>
      <c r="K138" s="573"/>
      <c r="L138" s="242" t="s">
        <v>2724</v>
      </c>
      <c r="M138" s="245">
        <f>AF53</f>
        <v>0</v>
      </c>
      <c r="N138" s="246" t="s">
        <v>2722</v>
      </c>
      <c r="O138" s="247" t="s">
        <v>2725</v>
      </c>
      <c r="P138" s="245">
        <f>AH53</f>
        <v>0</v>
      </c>
      <c r="Q138" s="246" t="s">
        <v>2722</v>
      </c>
      <c r="R138" s="247" t="s">
        <v>2726</v>
      </c>
      <c r="S138" s="245">
        <f>AJ53</f>
        <v>0</v>
      </c>
      <c r="T138" s="76" t="s">
        <v>2722</v>
      </c>
      <c r="V138" s="71">
        <f t="shared" si="7"/>
        <v>127</v>
      </c>
      <c r="W138" s="432">
        <f t="shared" si="5"/>
        <v>135127</v>
      </c>
      <c r="X138" s="433">
        <f>IFERROR(VLOOKUP(W138,総括表!CA$4:CB$203,2,),)</f>
        <v>0</v>
      </c>
      <c r="Y138" s="433" t="str">
        <f t="shared" si="8"/>
        <v/>
      </c>
      <c r="Z138" s="71">
        <f>IFERROR(VLOOKUP($Y138,総括表!$B$4:$P$203,2,),)</f>
        <v>0</v>
      </c>
      <c r="AA138" s="327" t="str">
        <f>IFERROR(VLOOKUP($Y138,総括表!$B$4:$P$203,3,),"")</f>
        <v/>
      </c>
      <c r="AB138" s="71" t="str">
        <f>IFERROR(VLOOKUP($Y138,総括表!$B$4:$P$203,4,),"")</f>
        <v/>
      </c>
      <c r="AC138" s="71" t="str">
        <f>IFERROR(VLOOKUP($Y138,総括表!$B$4:$P$203,5,),"")</f>
        <v/>
      </c>
      <c r="AD138" s="72">
        <f>IFERROR(VLOOKUP($Y138,総括表!B131:G330,6,),)</f>
        <v>0</v>
      </c>
      <c r="AE138" s="72">
        <f>IFERROR(VLOOKUP($Y138,総括表!B131:R330,17,),)</f>
        <v>0</v>
      </c>
    </row>
    <row r="139" spans="1:31" hidden="1">
      <c r="A139" s="574"/>
      <c r="B139" s="575"/>
      <c r="C139" s="575"/>
      <c r="D139" s="575"/>
      <c r="E139" s="575"/>
      <c r="F139" s="575"/>
      <c r="G139" s="575"/>
      <c r="H139" s="575"/>
      <c r="I139" s="575"/>
      <c r="J139" s="575"/>
      <c r="K139" s="576"/>
      <c r="L139" s="243" t="s">
        <v>2727</v>
      </c>
      <c r="M139" s="299">
        <f>AG53</f>
        <v>0</v>
      </c>
      <c r="N139" s="300" t="s">
        <v>2728</v>
      </c>
      <c r="O139" s="301" t="s">
        <v>2727</v>
      </c>
      <c r="P139" s="299">
        <f>AI53</f>
        <v>0</v>
      </c>
      <c r="Q139" s="300" t="s">
        <v>2728</v>
      </c>
      <c r="R139" s="301" t="s">
        <v>2727</v>
      </c>
      <c r="S139" s="299">
        <f>AK53</f>
        <v>0</v>
      </c>
      <c r="T139" s="79" t="s">
        <v>2728</v>
      </c>
      <c r="V139" s="71">
        <f t="shared" si="7"/>
        <v>128</v>
      </c>
      <c r="W139" s="432">
        <f t="shared" si="5"/>
        <v>135128</v>
      </c>
      <c r="X139" s="433">
        <f>IFERROR(VLOOKUP(W139,総括表!CA$4:CB$203,2,),)</f>
        <v>0</v>
      </c>
      <c r="Y139" s="433" t="str">
        <f t="shared" si="8"/>
        <v/>
      </c>
      <c r="Z139" s="71">
        <f>IFERROR(VLOOKUP($Y139,総括表!$B$4:$P$203,2,),)</f>
        <v>0</v>
      </c>
      <c r="AA139" s="327" t="str">
        <f>IFERROR(VLOOKUP($Y139,総括表!$B$4:$P$203,3,),"")</f>
        <v/>
      </c>
      <c r="AB139" s="71" t="str">
        <f>IFERROR(VLOOKUP($Y139,総括表!$B$4:$P$203,4,),"")</f>
        <v/>
      </c>
      <c r="AC139" s="71" t="str">
        <f>IFERROR(VLOOKUP($Y139,総括表!$B$4:$P$203,5,),"")</f>
        <v/>
      </c>
      <c r="AD139" s="72">
        <f>IFERROR(VLOOKUP($Y139,総括表!B132:G331,6,),)</f>
        <v>0</v>
      </c>
      <c r="AE139" s="72">
        <f>IFERROR(VLOOKUP($Y139,総括表!B132:R331,17,),)</f>
        <v>0</v>
      </c>
    </row>
    <row r="140" spans="1:31" ht="18.75" hidden="1" customHeight="1">
      <c r="A140" s="593" t="str">
        <f>AA54</f>
        <v/>
      </c>
      <c r="B140" s="594"/>
      <c r="C140" s="594"/>
      <c r="D140" s="594"/>
      <c r="E140" s="594"/>
      <c r="F140" s="594"/>
      <c r="G140" s="594"/>
      <c r="H140" s="594"/>
      <c r="I140" s="594"/>
      <c r="J140" s="595"/>
      <c r="K140" s="241" t="str">
        <f>AB54</f>
        <v/>
      </c>
      <c r="L140" s="593" t="str">
        <f>AC54</f>
        <v/>
      </c>
      <c r="M140" s="594"/>
      <c r="N140" s="595"/>
      <c r="O140" s="569">
        <f>AD54</f>
        <v>0</v>
      </c>
      <c r="P140" s="570"/>
      <c r="Q140" s="244" t="s">
        <v>2721</v>
      </c>
      <c r="R140" s="569">
        <f>AE54</f>
        <v>0</v>
      </c>
      <c r="S140" s="570"/>
      <c r="T140" s="75" t="s">
        <v>2722</v>
      </c>
      <c r="V140" s="71">
        <f t="shared" si="7"/>
        <v>129</v>
      </c>
      <c r="W140" s="432">
        <f t="shared" ref="W140:W203" si="9">W$5*1000+V140</f>
        <v>135129</v>
      </c>
      <c r="X140" s="433">
        <f>IFERROR(VLOOKUP(W140,総括表!CA$4:CB$203,2,),)</f>
        <v>0</v>
      </c>
      <c r="Y140" s="433" t="str">
        <f t="shared" si="8"/>
        <v/>
      </c>
      <c r="Z140" s="71">
        <f>IFERROR(VLOOKUP($Y140,総括表!$B$4:$P$203,2,),)</f>
        <v>0</v>
      </c>
      <c r="AA140" s="327" t="str">
        <f>IFERROR(VLOOKUP($Y140,総括表!$B$4:$P$203,3,),"")</f>
        <v/>
      </c>
      <c r="AB140" s="71" t="str">
        <f>IFERROR(VLOOKUP($Y140,総括表!$B$4:$P$203,4,),"")</f>
        <v/>
      </c>
      <c r="AC140" s="71" t="str">
        <f>IFERROR(VLOOKUP($Y140,総括表!$B$4:$P$203,5,),"")</f>
        <v/>
      </c>
      <c r="AD140" s="72">
        <f>IFERROR(VLOOKUP($Y140,総括表!B133:G332,6,),)</f>
        <v>0</v>
      </c>
      <c r="AE140" s="72">
        <f>IFERROR(VLOOKUP($Y140,総括表!B133:R332,17,),)</f>
        <v>0</v>
      </c>
    </row>
    <row r="141" spans="1:31" ht="13.5" hidden="1" customHeight="1">
      <c r="A141" s="571" t="s">
        <v>2723</v>
      </c>
      <c r="B141" s="572"/>
      <c r="C141" s="572"/>
      <c r="D141" s="572"/>
      <c r="E141" s="572"/>
      <c r="F141" s="572"/>
      <c r="G141" s="572"/>
      <c r="H141" s="572"/>
      <c r="I141" s="572"/>
      <c r="J141" s="572"/>
      <c r="K141" s="573"/>
      <c r="L141" s="242" t="s">
        <v>2724</v>
      </c>
      <c r="M141" s="245">
        <f>AF54</f>
        <v>0</v>
      </c>
      <c r="N141" s="246" t="s">
        <v>2722</v>
      </c>
      <c r="O141" s="247" t="s">
        <v>2725</v>
      </c>
      <c r="P141" s="245">
        <f>AH54</f>
        <v>0</v>
      </c>
      <c r="Q141" s="246" t="s">
        <v>2722</v>
      </c>
      <c r="R141" s="247" t="s">
        <v>2726</v>
      </c>
      <c r="S141" s="245">
        <f>AJ54</f>
        <v>0</v>
      </c>
      <c r="T141" s="76" t="s">
        <v>2722</v>
      </c>
      <c r="V141" s="71">
        <f t="shared" ref="V141:V204" si="10">ROW()-11</f>
        <v>130</v>
      </c>
      <c r="W141" s="432">
        <f t="shared" si="9"/>
        <v>135130</v>
      </c>
      <c r="X141" s="433">
        <f>IFERROR(VLOOKUP(W141,総括表!CA$4:CB$203,2,),)</f>
        <v>0</v>
      </c>
      <c r="Y141" s="433" t="str">
        <f t="shared" si="8"/>
        <v/>
      </c>
      <c r="Z141" s="71">
        <f>IFERROR(VLOOKUP($Y141,総括表!$B$4:$P$203,2,),)</f>
        <v>0</v>
      </c>
      <c r="AA141" s="327" t="str">
        <f>IFERROR(VLOOKUP($Y141,総括表!$B$4:$P$203,3,),"")</f>
        <v/>
      </c>
      <c r="AB141" s="71" t="str">
        <f>IFERROR(VLOOKUP($Y141,総括表!$B$4:$P$203,4,),"")</f>
        <v/>
      </c>
      <c r="AC141" s="71" t="str">
        <f>IFERROR(VLOOKUP($Y141,総括表!$B$4:$P$203,5,),"")</f>
        <v/>
      </c>
      <c r="AD141" s="72">
        <f>IFERROR(VLOOKUP($Y141,総括表!B134:G333,6,),)</f>
        <v>0</v>
      </c>
      <c r="AE141" s="72">
        <f>IFERROR(VLOOKUP($Y141,総括表!B134:R333,17,),)</f>
        <v>0</v>
      </c>
    </row>
    <row r="142" spans="1:31" hidden="1">
      <c r="A142" s="574"/>
      <c r="B142" s="575"/>
      <c r="C142" s="575"/>
      <c r="D142" s="575"/>
      <c r="E142" s="575"/>
      <c r="F142" s="575"/>
      <c r="G142" s="575"/>
      <c r="H142" s="575"/>
      <c r="I142" s="575"/>
      <c r="J142" s="575"/>
      <c r="K142" s="576"/>
      <c r="L142" s="243" t="s">
        <v>2727</v>
      </c>
      <c r="M142" s="299">
        <f>AG54</f>
        <v>0</v>
      </c>
      <c r="N142" s="300" t="s">
        <v>2728</v>
      </c>
      <c r="O142" s="301" t="s">
        <v>2727</v>
      </c>
      <c r="P142" s="299">
        <f>AI54</f>
        <v>0</v>
      </c>
      <c r="Q142" s="300" t="s">
        <v>2728</v>
      </c>
      <c r="R142" s="301" t="s">
        <v>2727</v>
      </c>
      <c r="S142" s="299">
        <f>AK54</f>
        <v>0</v>
      </c>
      <c r="T142" s="79" t="s">
        <v>2728</v>
      </c>
      <c r="V142" s="71">
        <f t="shared" si="10"/>
        <v>131</v>
      </c>
      <c r="W142" s="432">
        <f t="shared" si="9"/>
        <v>135131</v>
      </c>
      <c r="X142" s="433">
        <f>IFERROR(VLOOKUP(W142,総括表!CA$4:CB$203,2,),)</f>
        <v>0</v>
      </c>
      <c r="Y142" s="433" t="str">
        <f t="shared" si="8"/>
        <v/>
      </c>
      <c r="Z142" s="71">
        <f>IFERROR(VLOOKUP($Y142,総括表!$B$4:$P$203,2,),)</f>
        <v>0</v>
      </c>
      <c r="AA142" s="327" t="str">
        <f>IFERROR(VLOOKUP($Y142,総括表!$B$4:$P$203,3,),"")</f>
        <v/>
      </c>
      <c r="AB142" s="71" t="str">
        <f>IFERROR(VLOOKUP($Y142,総括表!$B$4:$P$203,4,),"")</f>
        <v/>
      </c>
      <c r="AC142" s="71" t="str">
        <f>IFERROR(VLOOKUP($Y142,総括表!$B$4:$P$203,5,),"")</f>
        <v/>
      </c>
      <c r="AD142" s="72">
        <f>IFERROR(VLOOKUP($Y142,総括表!B135:G334,6,),)</f>
        <v>0</v>
      </c>
      <c r="AE142" s="72">
        <f>IFERROR(VLOOKUP($Y142,総括表!B135:R334,17,),)</f>
        <v>0</v>
      </c>
    </row>
    <row r="143" spans="1:31" ht="18.75" hidden="1" customHeight="1">
      <c r="A143" s="593" t="str">
        <f>AA55</f>
        <v/>
      </c>
      <c r="B143" s="594"/>
      <c r="C143" s="594"/>
      <c r="D143" s="594"/>
      <c r="E143" s="594"/>
      <c r="F143" s="594"/>
      <c r="G143" s="594"/>
      <c r="H143" s="594"/>
      <c r="I143" s="594"/>
      <c r="J143" s="595"/>
      <c r="K143" s="241" t="str">
        <f>AB55</f>
        <v/>
      </c>
      <c r="L143" s="593" t="str">
        <f>AC55</f>
        <v/>
      </c>
      <c r="M143" s="594"/>
      <c r="N143" s="595"/>
      <c r="O143" s="569">
        <f>AD55</f>
        <v>0</v>
      </c>
      <c r="P143" s="570"/>
      <c r="Q143" s="244" t="s">
        <v>2721</v>
      </c>
      <c r="R143" s="569">
        <f>AE55</f>
        <v>0</v>
      </c>
      <c r="S143" s="570"/>
      <c r="T143" s="75" t="s">
        <v>2722</v>
      </c>
      <c r="V143" s="71">
        <f t="shared" si="10"/>
        <v>132</v>
      </c>
      <c r="W143" s="432">
        <f t="shared" si="9"/>
        <v>135132</v>
      </c>
      <c r="X143" s="433">
        <f>IFERROR(VLOOKUP(W143,総括表!CA$4:CB$203,2,),)</f>
        <v>0</v>
      </c>
      <c r="Y143" s="433" t="str">
        <f t="shared" si="8"/>
        <v/>
      </c>
      <c r="Z143" s="71">
        <f>IFERROR(VLOOKUP($Y143,総括表!$B$4:$P$203,2,),)</f>
        <v>0</v>
      </c>
      <c r="AA143" s="327" t="str">
        <f>IFERROR(VLOOKUP($Y143,総括表!$B$4:$P$203,3,),"")</f>
        <v/>
      </c>
      <c r="AB143" s="71" t="str">
        <f>IFERROR(VLOOKUP($Y143,総括表!$B$4:$P$203,4,),"")</f>
        <v/>
      </c>
      <c r="AC143" s="71" t="str">
        <f>IFERROR(VLOOKUP($Y143,総括表!$B$4:$P$203,5,),"")</f>
        <v/>
      </c>
      <c r="AD143" s="72">
        <f>IFERROR(VLOOKUP($Y143,総括表!B136:G335,6,),)</f>
        <v>0</v>
      </c>
      <c r="AE143" s="72">
        <f>IFERROR(VLOOKUP($Y143,総括表!B136:R335,17,),)</f>
        <v>0</v>
      </c>
    </row>
    <row r="144" spans="1:31" ht="13.5" hidden="1" customHeight="1">
      <c r="A144" s="571" t="s">
        <v>2723</v>
      </c>
      <c r="B144" s="572"/>
      <c r="C144" s="572"/>
      <c r="D144" s="572"/>
      <c r="E144" s="572"/>
      <c r="F144" s="572"/>
      <c r="G144" s="572"/>
      <c r="H144" s="572"/>
      <c r="I144" s="572"/>
      <c r="J144" s="572"/>
      <c r="K144" s="573"/>
      <c r="L144" s="242" t="s">
        <v>2724</v>
      </c>
      <c r="M144" s="245">
        <f>AF55</f>
        <v>0</v>
      </c>
      <c r="N144" s="246" t="s">
        <v>2722</v>
      </c>
      <c r="O144" s="247" t="s">
        <v>2725</v>
      </c>
      <c r="P144" s="245">
        <f>AH55</f>
        <v>0</v>
      </c>
      <c r="Q144" s="246" t="s">
        <v>2722</v>
      </c>
      <c r="R144" s="247" t="s">
        <v>2726</v>
      </c>
      <c r="S144" s="245">
        <f>AJ55</f>
        <v>0</v>
      </c>
      <c r="T144" s="76" t="s">
        <v>2722</v>
      </c>
      <c r="V144" s="71">
        <f t="shared" si="10"/>
        <v>133</v>
      </c>
      <c r="W144" s="432">
        <f t="shared" si="9"/>
        <v>135133</v>
      </c>
      <c r="X144" s="433">
        <f>IFERROR(VLOOKUP(W144,総括表!CA$4:CB$203,2,),)</f>
        <v>0</v>
      </c>
      <c r="Y144" s="433" t="str">
        <f t="shared" si="8"/>
        <v/>
      </c>
      <c r="Z144" s="71">
        <f>IFERROR(VLOOKUP($Y144,総括表!$B$4:$P$203,2,),)</f>
        <v>0</v>
      </c>
      <c r="AA144" s="327" t="str">
        <f>IFERROR(VLOOKUP($Y144,総括表!$B$4:$P$203,3,),"")</f>
        <v/>
      </c>
      <c r="AB144" s="71" t="str">
        <f>IFERROR(VLOOKUP($Y144,総括表!$B$4:$P$203,4,),"")</f>
        <v/>
      </c>
      <c r="AC144" s="71" t="str">
        <f>IFERROR(VLOOKUP($Y144,総括表!$B$4:$P$203,5,),"")</f>
        <v/>
      </c>
      <c r="AD144" s="72">
        <f>IFERROR(VLOOKUP($Y144,総括表!B137:G336,6,),)</f>
        <v>0</v>
      </c>
      <c r="AE144" s="72">
        <f>IFERROR(VLOOKUP($Y144,総括表!B137:R336,17,),)</f>
        <v>0</v>
      </c>
    </row>
    <row r="145" spans="1:31" hidden="1">
      <c r="A145" s="574"/>
      <c r="B145" s="575"/>
      <c r="C145" s="575"/>
      <c r="D145" s="575"/>
      <c r="E145" s="575"/>
      <c r="F145" s="575"/>
      <c r="G145" s="575"/>
      <c r="H145" s="575"/>
      <c r="I145" s="575"/>
      <c r="J145" s="575"/>
      <c r="K145" s="576"/>
      <c r="L145" s="243" t="s">
        <v>2727</v>
      </c>
      <c r="M145" s="299">
        <f>AG55</f>
        <v>0</v>
      </c>
      <c r="N145" s="300" t="s">
        <v>2728</v>
      </c>
      <c r="O145" s="301" t="s">
        <v>2727</v>
      </c>
      <c r="P145" s="299">
        <f>AI55</f>
        <v>0</v>
      </c>
      <c r="Q145" s="300" t="s">
        <v>2728</v>
      </c>
      <c r="R145" s="301" t="s">
        <v>2727</v>
      </c>
      <c r="S145" s="299">
        <f>AK55</f>
        <v>0</v>
      </c>
      <c r="T145" s="79" t="s">
        <v>2728</v>
      </c>
      <c r="V145" s="71">
        <f t="shared" si="10"/>
        <v>134</v>
      </c>
      <c r="W145" s="432">
        <f t="shared" si="9"/>
        <v>135134</v>
      </c>
      <c r="X145" s="433">
        <f>IFERROR(VLOOKUP(W145,総括表!CA$4:CB$203,2,),)</f>
        <v>0</v>
      </c>
      <c r="Y145" s="433" t="str">
        <f t="shared" si="8"/>
        <v/>
      </c>
      <c r="Z145" s="71">
        <f>IFERROR(VLOOKUP($Y145,総括表!$B$4:$P$203,2,),)</f>
        <v>0</v>
      </c>
      <c r="AA145" s="327" t="str">
        <f>IFERROR(VLOOKUP($Y145,総括表!$B$4:$P$203,3,),"")</f>
        <v/>
      </c>
      <c r="AB145" s="71" t="str">
        <f>IFERROR(VLOOKUP($Y145,総括表!$B$4:$P$203,4,),"")</f>
        <v/>
      </c>
      <c r="AC145" s="71" t="str">
        <f>IFERROR(VLOOKUP($Y145,総括表!$B$4:$P$203,5,),"")</f>
        <v/>
      </c>
      <c r="AD145" s="72">
        <f>IFERROR(VLOOKUP($Y145,総括表!B138:G337,6,),)</f>
        <v>0</v>
      </c>
      <c r="AE145" s="72">
        <f>IFERROR(VLOOKUP($Y145,総括表!B138:R337,17,),)</f>
        <v>0</v>
      </c>
    </row>
    <row r="146" spans="1:31" ht="18.75" hidden="1" customHeight="1">
      <c r="A146" s="593" t="str">
        <f>AA56</f>
        <v/>
      </c>
      <c r="B146" s="594"/>
      <c r="C146" s="594"/>
      <c r="D146" s="594"/>
      <c r="E146" s="594"/>
      <c r="F146" s="594"/>
      <c r="G146" s="594"/>
      <c r="H146" s="594"/>
      <c r="I146" s="594"/>
      <c r="J146" s="595"/>
      <c r="K146" s="241" t="str">
        <f>AB56</f>
        <v/>
      </c>
      <c r="L146" s="593" t="str">
        <f>AC56</f>
        <v/>
      </c>
      <c r="M146" s="594"/>
      <c r="N146" s="595"/>
      <c r="O146" s="569">
        <f>AD56</f>
        <v>0</v>
      </c>
      <c r="P146" s="570"/>
      <c r="Q146" s="244" t="s">
        <v>2721</v>
      </c>
      <c r="R146" s="569">
        <f>AE56</f>
        <v>0</v>
      </c>
      <c r="S146" s="570"/>
      <c r="T146" s="75" t="s">
        <v>2722</v>
      </c>
      <c r="V146" s="71">
        <f t="shared" si="10"/>
        <v>135</v>
      </c>
      <c r="W146" s="432">
        <f t="shared" si="9"/>
        <v>135135</v>
      </c>
      <c r="X146" s="433">
        <f>IFERROR(VLOOKUP(W146,総括表!CA$4:CB$203,2,),)</f>
        <v>0</v>
      </c>
      <c r="Y146" s="433" t="str">
        <f t="shared" si="8"/>
        <v/>
      </c>
      <c r="Z146" s="71">
        <f>IFERROR(VLOOKUP($Y146,総括表!$B$4:$P$203,2,),)</f>
        <v>0</v>
      </c>
      <c r="AA146" s="327" t="str">
        <f>IFERROR(VLOOKUP($Y146,総括表!$B$4:$P$203,3,),"")</f>
        <v/>
      </c>
      <c r="AB146" s="71" t="str">
        <f>IFERROR(VLOOKUP($Y146,総括表!$B$4:$P$203,4,),"")</f>
        <v/>
      </c>
      <c r="AC146" s="71" t="str">
        <f>IFERROR(VLOOKUP($Y146,総括表!$B$4:$P$203,5,),"")</f>
        <v/>
      </c>
      <c r="AD146" s="72">
        <f>IFERROR(VLOOKUP($Y146,総括表!B139:G338,6,),)</f>
        <v>0</v>
      </c>
      <c r="AE146" s="72">
        <f>IFERROR(VLOOKUP($Y146,総括表!B139:R338,17,),)</f>
        <v>0</v>
      </c>
    </row>
    <row r="147" spans="1:31" ht="13.5" hidden="1" customHeight="1">
      <c r="A147" s="571" t="s">
        <v>2723</v>
      </c>
      <c r="B147" s="572"/>
      <c r="C147" s="572"/>
      <c r="D147" s="572"/>
      <c r="E147" s="572"/>
      <c r="F147" s="572"/>
      <c r="G147" s="572"/>
      <c r="H147" s="572"/>
      <c r="I147" s="572"/>
      <c r="J147" s="572"/>
      <c r="K147" s="573"/>
      <c r="L147" s="242" t="s">
        <v>2724</v>
      </c>
      <c r="M147" s="245">
        <f>AF56</f>
        <v>0</v>
      </c>
      <c r="N147" s="246" t="s">
        <v>2722</v>
      </c>
      <c r="O147" s="247" t="s">
        <v>2725</v>
      </c>
      <c r="P147" s="245">
        <f>AH56</f>
        <v>0</v>
      </c>
      <c r="Q147" s="246" t="s">
        <v>2722</v>
      </c>
      <c r="R147" s="247" t="s">
        <v>2726</v>
      </c>
      <c r="S147" s="245">
        <f>AJ56</f>
        <v>0</v>
      </c>
      <c r="T147" s="76" t="s">
        <v>2722</v>
      </c>
      <c r="V147" s="71">
        <f t="shared" si="10"/>
        <v>136</v>
      </c>
      <c r="W147" s="432">
        <f t="shared" si="9"/>
        <v>135136</v>
      </c>
      <c r="X147" s="433">
        <f>IFERROR(VLOOKUP(W147,総括表!CA$4:CB$203,2,),)</f>
        <v>0</v>
      </c>
      <c r="Y147" s="433" t="str">
        <f t="shared" si="8"/>
        <v/>
      </c>
      <c r="Z147" s="71">
        <f>IFERROR(VLOOKUP($Y147,総括表!$B$4:$P$203,2,),)</f>
        <v>0</v>
      </c>
      <c r="AA147" s="327" t="str">
        <f>IFERROR(VLOOKUP($Y147,総括表!$B$4:$P$203,3,),"")</f>
        <v/>
      </c>
      <c r="AB147" s="71" t="str">
        <f>IFERROR(VLOOKUP($Y147,総括表!$B$4:$P$203,4,),"")</f>
        <v/>
      </c>
      <c r="AC147" s="71" t="str">
        <f>IFERROR(VLOOKUP($Y147,総括表!$B$4:$P$203,5,),"")</f>
        <v/>
      </c>
      <c r="AD147" s="72">
        <f>IFERROR(VLOOKUP($Y147,総括表!B140:G339,6,),)</f>
        <v>0</v>
      </c>
      <c r="AE147" s="72">
        <f>IFERROR(VLOOKUP($Y147,総括表!B140:R339,17,),)</f>
        <v>0</v>
      </c>
    </row>
    <row r="148" spans="1:31" hidden="1">
      <c r="A148" s="574"/>
      <c r="B148" s="575"/>
      <c r="C148" s="575"/>
      <c r="D148" s="575"/>
      <c r="E148" s="575"/>
      <c r="F148" s="575"/>
      <c r="G148" s="575"/>
      <c r="H148" s="575"/>
      <c r="I148" s="575"/>
      <c r="J148" s="575"/>
      <c r="K148" s="576"/>
      <c r="L148" s="243" t="s">
        <v>2727</v>
      </c>
      <c r="M148" s="299">
        <f>AG56</f>
        <v>0</v>
      </c>
      <c r="N148" s="300" t="s">
        <v>2728</v>
      </c>
      <c r="O148" s="301" t="s">
        <v>2727</v>
      </c>
      <c r="P148" s="299">
        <f>AI56</f>
        <v>0</v>
      </c>
      <c r="Q148" s="300" t="s">
        <v>2728</v>
      </c>
      <c r="R148" s="301" t="s">
        <v>2727</v>
      </c>
      <c r="S148" s="299">
        <f>AK56</f>
        <v>0</v>
      </c>
      <c r="T148" s="79" t="s">
        <v>2728</v>
      </c>
      <c r="V148" s="71">
        <f t="shared" si="10"/>
        <v>137</v>
      </c>
      <c r="W148" s="432">
        <f t="shared" si="9"/>
        <v>135137</v>
      </c>
      <c r="X148" s="433">
        <f>IFERROR(VLOOKUP(W148,総括表!CA$4:CB$203,2,),)</f>
        <v>0</v>
      </c>
      <c r="Y148" s="433" t="str">
        <f t="shared" si="8"/>
        <v/>
      </c>
      <c r="Z148" s="71">
        <f>IFERROR(VLOOKUP($Y148,総括表!$B$4:$P$203,2,),)</f>
        <v>0</v>
      </c>
      <c r="AA148" s="327" t="str">
        <f>IFERROR(VLOOKUP($Y148,総括表!$B$4:$P$203,3,),"")</f>
        <v/>
      </c>
      <c r="AB148" s="71" t="str">
        <f>IFERROR(VLOOKUP($Y148,総括表!$B$4:$P$203,4,),"")</f>
        <v/>
      </c>
      <c r="AC148" s="71" t="str">
        <f>IFERROR(VLOOKUP($Y148,総括表!$B$4:$P$203,5,),"")</f>
        <v/>
      </c>
      <c r="AD148" s="72">
        <f>IFERROR(VLOOKUP($Y148,総括表!B141:G340,6,),)</f>
        <v>0</v>
      </c>
      <c r="AE148" s="72">
        <f>IFERROR(VLOOKUP($Y148,総括表!B141:R340,17,),)</f>
        <v>0</v>
      </c>
    </row>
    <row r="149" spans="1:31" ht="18.75" hidden="1" customHeight="1">
      <c r="A149" s="593" t="str">
        <f>AA57</f>
        <v/>
      </c>
      <c r="B149" s="594"/>
      <c r="C149" s="594"/>
      <c r="D149" s="594"/>
      <c r="E149" s="594"/>
      <c r="F149" s="594"/>
      <c r="G149" s="594"/>
      <c r="H149" s="594"/>
      <c r="I149" s="594"/>
      <c r="J149" s="595"/>
      <c r="K149" s="241" t="str">
        <f>AB57</f>
        <v/>
      </c>
      <c r="L149" s="593" t="str">
        <f>AC57</f>
        <v/>
      </c>
      <c r="M149" s="594"/>
      <c r="N149" s="595"/>
      <c r="O149" s="569">
        <f>AD57</f>
        <v>0</v>
      </c>
      <c r="P149" s="570"/>
      <c r="Q149" s="244" t="s">
        <v>2721</v>
      </c>
      <c r="R149" s="569">
        <f>AE57</f>
        <v>0</v>
      </c>
      <c r="S149" s="570"/>
      <c r="T149" s="75" t="s">
        <v>2722</v>
      </c>
      <c r="V149" s="71">
        <f t="shared" si="10"/>
        <v>138</v>
      </c>
      <c r="W149" s="432">
        <f t="shared" si="9"/>
        <v>135138</v>
      </c>
      <c r="X149" s="433">
        <f>IFERROR(VLOOKUP(W149,総括表!CA$4:CB$203,2,),)</f>
        <v>0</v>
      </c>
      <c r="Y149" s="433" t="str">
        <f t="shared" si="8"/>
        <v/>
      </c>
      <c r="Z149" s="71">
        <f>IFERROR(VLOOKUP($Y149,総括表!$B$4:$P$203,2,),)</f>
        <v>0</v>
      </c>
      <c r="AA149" s="327" t="str">
        <f>IFERROR(VLOOKUP($Y149,総括表!$B$4:$P$203,3,),"")</f>
        <v/>
      </c>
      <c r="AB149" s="71" t="str">
        <f>IFERROR(VLOOKUP($Y149,総括表!$B$4:$P$203,4,),"")</f>
        <v/>
      </c>
      <c r="AC149" s="71" t="str">
        <f>IFERROR(VLOOKUP($Y149,総括表!$B$4:$P$203,5,),"")</f>
        <v/>
      </c>
      <c r="AD149" s="72">
        <f>IFERROR(VLOOKUP($Y149,総括表!B142:G341,6,),)</f>
        <v>0</v>
      </c>
      <c r="AE149" s="72">
        <f>IFERROR(VLOOKUP($Y149,総括表!B142:R341,17,),)</f>
        <v>0</v>
      </c>
    </row>
    <row r="150" spans="1:31" ht="13.5" hidden="1" customHeight="1">
      <c r="A150" s="571" t="s">
        <v>2723</v>
      </c>
      <c r="B150" s="572"/>
      <c r="C150" s="572"/>
      <c r="D150" s="572"/>
      <c r="E150" s="572"/>
      <c r="F150" s="572"/>
      <c r="G150" s="572"/>
      <c r="H150" s="572"/>
      <c r="I150" s="572"/>
      <c r="J150" s="572"/>
      <c r="K150" s="573"/>
      <c r="L150" s="242" t="s">
        <v>2724</v>
      </c>
      <c r="M150" s="245">
        <f>AF57</f>
        <v>0</v>
      </c>
      <c r="N150" s="246" t="s">
        <v>2722</v>
      </c>
      <c r="O150" s="247" t="s">
        <v>2725</v>
      </c>
      <c r="P150" s="245">
        <f>AH57</f>
        <v>0</v>
      </c>
      <c r="Q150" s="246" t="s">
        <v>2722</v>
      </c>
      <c r="R150" s="247" t="s">
        <v>2726</v>
      </c>
      <c r="S150" s="245">
        <f>AJ57</f>
        <v>0</v>
      </c>
      <c r="T150" s="76" t="s">
        <v>2722</v>
      </c>
      <c r="V150" s="71">
        <f t="shared" si="10"/>
        <v>139</v>
      </c>
      <c r="W150" s="432">
        <f t="shared" si="9"/>
        <v>135139</v>
      </c>
      <c r="X150" s="433">
        <f>IFERROR(VLOOKUP(W150,総括表!CA$4:CB$203,2,),)</f>
        <v>0</v>
      </c>
      <c r="Y150" s="433" t="str">
        <f t="shared" si="8"/>
        <v/>
      </c>
      <c r="Z150" s="71">
        <f>IFERROR(VLOOKUP($Y150,総括表!$B$4:$P$203,2,),)</f>
        <v>0</v>
      </c>
      <c r="AA150" s="327" t="str">
        <f>IFERROR(VLOOKUP($Y150,総括表!$B$4:$P$203,3,),"")</f>
        <v/>
      </c>
      <c r="AB150" s="71" t="str">
        <f>IFERROR(VLOOKUP($Y150,総括表!$B$4:$P$203,4,),"")</f>
        <v/>
      </c>
      <c r="AC150" s="71" t="str">
        <f>IFERROR(VLOOKUP($Y150,総括表!$B$4:$P$203,5,),"")</f>
        <v/>
      </c>
      <c r="AD150" s="72">
        <f>IFERROR(VLOOKUP($Y150,総括表!B143:G342,6,),)</f>
        <v>0</v>
      </c>
      <c r="AE150" s="72">
        <f>IFERROR(VLOOKUP($Y150,総括表!B143:R342,17,),)</f>
        <v>0</v>
      </c>
    </row>
    <row r="151" spans="1:31" hidden="1">
      <c r="A151" s="574"/>
      <c r="B151" s="575"/>
      <c r="C151" s="575"/>
      <c r="D151" s="575"/>
      <c r="E151" s="575"/>
      <c r="F151" s="575"/>
      <c r="G151" s="575"/>
      <c r="H151" s="575"/>
      <c r="I151" s="575"/>
      <c r="J151" s="575"/>
      <c r="K151" s="576"/>
      <c r="L151" s="243" t="s">
        <v>2727</v>
      </c>
      <c r="M151" s="299">
        <f>AG57</f>
        <v>0</v>
      </c>
      <c r="N151" s="300" t="s">
        <v>2728</v>
      </c>
      <c r="O151" s="301" t="s">
        <v>2727</v>
      </c>
      <c r="P151" s="299">
        <f>AI57</f>
        <v>0</v>
      </c>
      <c r="Q151" s="300" t="s">
        <v>2728</v>
      </c>
      <c r="R151" s="301" t="s">
        <v>2727</v>
      </c>
      <c r="S151" s="299">
        <f>AK57</f>
        <v>0</v>
      </c>
      <c r="T151" s="79" t="s">
        <v>2728</v>
      </c>
      <c r="V151" s="71">
        <f t="shared" si="10"/>
        <v>140</v>
      </c>
      <c r="W151" s="432">
        <f t="shared" si="9"/>
        <v>135140</v>
      </c>
      <c r="X151" s="433">
        <f>IFERROR(VLOOKUP(W151,総括表!CA$4:CB$203,2,),)</f>
        <v>0</v>
      </c>
      <c r="Y151" s="433" t="str">
        <f t="shared" si="8"/>
        <v/>
      </c>
      <c r="Z151" s="71">
        <f>IFERROR(VLOOKUP($Y151,総括表!$B$4:$P$203,2,),)</f>
        <v>0</v>
      </c>
      <c r="AA151" s="327" t="str">
        <f>IFERROR(VLOOKUP($Y151,総括表!$B$4:$P$203,3,),"")</f>
        <v/>
      </c>
      <c r="AB151" s="71" t="str">
        <f>IFERROR(VLOOKUP($Y151,総括表!$B$4:$P$203,4,),"")</f>
        <v/>
      </c>
      <c r="AC151" s="71" t="str">
        <f>IFERROR(VLOOKUP($Y151,総括表!$B$4:$P$203,5,),"")</f>
        <v/>
      </c>
      <c r="AD151" s="72">
        <f>IFERROR(VLOOKUP($Y151,総括表!B144:G343,6,),)</f>
        <v>0</v>
      </c>
      <c r="AE151" s="72">
        <f>IFERROR(VLOOKUP($Y151,総括表!B144:R343,17,),)</f>
        <v>0</v>
      </c>
    </row>
    <row r="152" spans="1:31" ht="18.75" hidden="1" customHeight="1">
      <c r="A152" s="593" t="str">
        <f>AA58</f>
        <v/>
      </c>
      <c r="B152" s="594"/>
      <c r="C152" s="594"/>
      <c r="D152" s="594"/>
      <c r="E152" s="594"/>
      <c r="F152" s="594"/>
      <c r="G152" s="594"/>
      <c r="H152" s="594"/>
      <c r="I152" s="594"/>
      <c r="J152" s="595"/>
      <c r="K152" s="241" t="str">
        <f>AB58</f>
        <v/>
      </c>
      <c r="L152" s="593" t="str">
        <f>AC58</f>
        <v/>
      </c>
      <c r="M152" s="594"/>
      <c r="N152" s="595"/>
      <c r="O152" s="569">
        <f>AD58</f>
        <v>0</v>
      </c>
      <c r="P152" s="570"/>
      <c r="Q152" s="244" t="s">
        <v>2721</v>
      </c>
      <c r="R152" s="569">
        <f>AE58</f>
        <v>0</v>
      </c>
      <c r="S152" s="570"/>
      <c r="T152" s="75" t="s">
        <v>2722</v>
      </c>
      <c r="V152" s="71">
        <f t="shared" si="10"/>
        <v>141</v>
      </c>
      <c r="W152" s="432">
        <f t="shared" si="9"/>
        <v>135141</v>
      </c>
      <c r="X152" s="433">
        <f>IFERROR(VLOOKUP(W152,総括表!CA$4:CB$203,2,),)</f>
        <v>0</v>
      </c>
      <c r="Y152" s="433" t="str">
        <f t="shared" si="8"/>
        <v/>
      </c>
      <c r="Z152" s="71">
        <f>IFERROR(VLOOKUP($Y152,総括表!$B$4:$P$203,2,),)</f>
        <v>0</v>
      </c>
      <c r="AA152" s="327" t="str">
        <f>IFERROR(VLOOKUP($Y152,総括表!$B$4:$P$203,3,),"")</f>
        <v/>
      </c>
      <c r="AB152" s="71" t="str">
        <f>IFERROR(VLOOKUP($Y152,総括表!$B$4:$P$203,4,),"")</f>
        <v/>
      </c>
      <c r="AC152" s="71" t="str">
        <f>IFERROR(VLOOKUP($Y152,総括表!$B$4:$P$203,5,),"")</f>
        <v/>
      </c>
      <c r="AD152" s="72">
        <f>IFERROR(VLOOKUP($Y152,総括表!B145:G344,6,),)</f>
        <v>0</v>
      </c>
      <c r="AE152" s="72">
        <f>IFERROR(VLOOKUP($Y152,総括表!B145:R344,17,),)</f>
        <v>0</v>
      </c>
    </row>
    <row r="153" spans="1:31" ht="13.5" hidden="1" customHeight="1">
      <c r="A153" s="571" t="s">
        <v>2723</v>
      </c>
      <c r="B153" s="572"/>
      <c r="C153" s="572"/>
      <c r="D153" s="572"/>
      <c r="E153" s="572"/>
      <c r="F153" s="572"/>
      <c r="G153" s="572"/>
      <c r="H153" s="572"/>
      <c r="I153" s="572"/>
      <c r="J153" s="572"/>
      <c r="K153" s="573"/>
      <c r="L153" s="242" t="s">
        <v>2724</v>
      </c>
      <c r="M153" s="245">
        <f>AF58</f>
        <v>0</v>
      </c>
      <c r="N153" s="246" t="s">
        <v>2722</v>
      </c>
      <c r="O153" s="247" t="s">
        <v>2725</v>
      </c>
      <c r="P153" s="245">
        <f>AH58</f>
        <v>0</v>
      </c>
      <c r="Q153" s="246" t="s">
        <v>2722</v>
      </c>
      <c r="R153" s="247" t="s">
        <v>2726</v>
      </c>
      <c r="S153" s="245">
        <f>AJ58</f>
        <v>0</v>
      </c>
      <c r="T153" s="76" t="s">
        <v>2722</v>
      </c>
      <c r="V153" s="71">
        <f t="shared" si="10"/>
        <v>142</v>
      </c>
      <c r="W153" s="432">
        <f t="shared" si="9"/>
        <v>135142</v>
      </c>
      <c r="X153" s="433">
        <f>IFERROR(VLOOKUP(W153,総括表!CA$4:CB$203,2,),)</f>
        <v>0</v>
      </c>
      <c r="Y153" s="433" t="str">
        <f t="shared" si="8"/>
        <v/>
      </c>
      <c r="Z153" s="71">
        <f>IFERROR(VLOOKUP($Y153,総括表!$B$4:$P$203,2,),)</f>
        <v>0</v>
      </c>
      <c r="AA153" s="327" t="str">
        <f>IFERROR(VLOOKUP($Y153,総括表!$B$4:$P$203,3,),"")</f>
        <v/>
      </c>
      <c r="AB153" s="71" t="str">
        <f>IFERROR(VLOOKUP($Y153,総括表!$B$4:$P$203,4,),"")</f>
        <v/>
      </c>
      <c r="AC153" s="71" t="str">
        <f>IFERROR(VLOOKUP($Y153,総括表!$B$4:$P$203,5,),"")</f>
        <v/>
      </c>
      <c r="AD153" s="72">
        <f>IFERROR(VLOOKUP($Y153,総括表!B146:G345,6,),)</f>
        <v>0</v>
      </c>
      <c r="AE153" s="72">
        <f>IFERROR(VLOOKUP($Y153,総括表!B146:R345,17,),)</f>
        <v>0</v>
      </c>
    </row>
    <row r="154" spans="1:31" hidden="1">
      <c r="A154" s="574"/>
      <c r="B154" s="575"/>
      <c r="C154" s="575"/>
      <c r="D154" s="575"/>
      <c r="E154" s="575"/>
      <c r="F154" s="575"/>
      <c r="G154" s="575"/>
      <c r="H154" s="575"/>
      <c r="I154" s="575"/>
      <c r="J154" s="575"/>
      <c r="K154" s="576"/>
      <c r="L154" s="243" t="s">
        <v>2727</v>
      </c>
      <c r="M154" s="299">
        <f>AG58</f>
        <v>0</v>
      </c>
      <c r="N154" s="300" t="s">
        <v>2728</v>
      </c>
      <c r="O154" s="301" t="s">
        <v>2727</v>
      </c>
      <c r="P154" s="299">
        <f>AI58</f>
        <v>0</v>
      </c>
      <c r="Q154" s="300" t="s">
        <v>2728</v>
      </c>
      <c r="R154" s="301" t="s">
        <v>2727</v>
      </c>
      <c r="S154" s="299">
        <f>AK58</f>
        <v>0</v>
      </c>
      <c r="T154" s="79" t="s">
        <v>2728</v>
      </c>
      <c r="V154" s="71">
        <f t="shared" si="10"/>
        <v>143</v>
      </c>
      <c r="W154" s="432">
        <f t="shared" si="9"/>
        <v>135143</v>
      </c>
      <c r="X154" s="433">
        <f>IFERROR(VLOOKUP(W154,総括表!CA$4:CB$203,2,),)</f>
        <v>0</v>
      </c>
      <c r="Y154" s="433" t="str">
        <f t="shared" si="8"/>
        <v/>
      </c>
      <c r="Z154" s="71">
        <f>IFERROR(VLOOKUP($Y154,総括表!$B$4:$P$203,2,),)</f>
        <v>0</v>
      </c>
      <c r="AA154" s="327" t="str">
        <f>IFERROR(VLOOKUP($Y154,総括表!$B$4:$P$203,3,),"")</f>
        <v/>
      </c>
      <c r="AB154" s="71" t="str">
        <f>IFERROR(VLOOKUP($Y154,総括表!$B$4:$P$203,4,),"")</f>
        <v/>
      </c>
      <c r="AC154" s="71" t="str">
        <f>IFERROR(VLOOKUP($Y154,総括表!$B$4:$P$203,5,),"")</f>
        <v/>
      </c>
      <c r="AD154" s="72">
        <f>IFERROR(VLOOKUP($Y154,総括表!B147:G346,6,),)</f>
        <v>0</v>
      </c>
      <c r="AE154" s="72">
        <f>IFERROR(VLOOKUP($Y154,総括表!B147:R346,17,),)</f>
        <v>0</v>
      </c>
    </row>
    <row r="155" spans="1:31" ht="18.75" hidden="1" customHeight="1">
      <c r="A155" s="593" t="str">
        <f>AA59</f>
        <v/>
      </c>
      <c r="B155" s="594"/>
      <c r="C155" s="594"/>
      <c r="D155" s="594"/>
      <c r="E155" s="594"/>
      <c r="F155" s="594"/>
      <c r="G155" s="594"/>
      <c r="H155" s="594"/>
      <c r="I155" s="594"/>
      <c r="J155" s="595"/>
      <c r="K155" s="241" t="str">
        <f>AB59</f>
        <v/>
      </c>
      <c r="L155" s="593" t="str">
        <f>AC59</f>
        <v/>
      </c>
      <c r="M155" s="594"/>
      <c r="N155" s="595"/>
      <c r="O155" s="569">
        <f>AD59</f>
        <v>0</v>
      </c>
      <c r="P155" s="570"/>
      <c r="Q155" s="244" t="s">
        <v>2721</v>
      </c>
      <c r="R155" s="569">
        <f>AE59</f>
        <v>0</v>
      </c>
      <c r="S155" s="570"/>
      <c r="T155" s="75" t="s">
        <v>2722</v>
      </c>
      <c r="V155" s="71">
        <f t="shared" si="10"/>
        <v>144</v>
      </c>
      <c r="W155" s="432">
        <f t="shared" si="9"/>
        <v>135144</v>
      </c>
      <c r="X155" s="433">
        <f>IFERROR(VLOOKUP(W155,総括表!CA$4:CB$203,2,),)</f>
        <v>0</v>
      </c>
      <c r="Y155" s="433" t="str">
        <f t="shared" si="8"/>
        <v/>
      </c>
      <c r="Z155" s="71">
        <f>IFERROR(VLOOKUP($Y155,総括表!$B$4:$P$203,2,),)</f>
        <v>0</v>
      </c>
      <c r="AA155" s="327" t="str">
        <f>IFERROR(VLOOKUP($Y155,総括表!$B$4:$P$203,3,),"")</f>
        <v/>
      </c>
      <c r="AB155" s="71" t="str">
        <f>IFERROR(VLOOKUP($Y155,総括表!$B$4:$P$203,4,),"")</f>
        <v/>
      </c>
      <c r="AC155" s="71" t="str">
        <f>IFERROR(VLOOKUP($Y155,総括表!$B$4:$P$203,5,),"")</f>
        <v/>
      </c>
      <c r="AD155" s="72">
        <f>IFERROR(VLOOKUP($Y155,総括表!B148:G347,6,),)</f>
        <v>0</v>
      </c>
      <c r="AE155" s="72">
        <f>IFERROR(VLOOKUP($Y155,総括表!B148:R347,17,),)</f>
        <v>0</v>
      </c>
    </row>
    <row r="156" spans="1:31" ht="13.5" hidden="1" customHeight="1">
      <c r="A156" s="571" t="s">
        <v>2723</v>
      </c>
      <c r="B156" s="572"/>
      <c r="C156" s="572"/>
      <c r="D156" s="572"/>
      <c r="E156" s="572"/>
      <c r="F156" s="572"/>
      <c r="G156" s="572"/>
      <c r="H156" s="572"/>
      <c r="I156" s="572"/>
      <c r="J156" s="572"/>
      <c r="K156" s="573"/>
      <c r="L156" s="242" t="s">
        <v>2724</v>
      </c>
      <c r="M156" s="245">
        <f>AF59</f>
        <v>0</v>
      </c>
      <c r="N156" s="246" t="s">
        <v>2722</v>
      </c>
      <c r="O156" s="247" t="s">
        <v>2725</v>
      </c>
      <c r="P156" s="245">
        <f>AH59</f>
        <v>0</v>
      </c>
      <c r="Q156" s="246" t="s">
        <v>2722</v>
      </c>
      <c r="R156" s="247" t="s">
        <v>2726</v>
      </c>
      <c r="S156" s="245">
        <f>AJ59</f>
        <v>0</v>
      </c>
      <c r="T156" s="76" t="s">
        <v>2722</v>
      </c>
      <c r="V156" s="71">
        <f t="shared" si="10"/>
        <v>145</v>
      </c>
      <c r="W156" s="432">
        <f t="shared" si="9"/>
        <v>135145</v>
      </c>
      <c r="X156" s="433">
        <f>IFERROR(VLOOKUP(W156,総括表!CA$4:CB$203,2,),)</f>
        <v>0</v>
      </c>
      <c r="Y156" s="433" t="str">
        <f t="shared" si="8"/>
        <v/>
      </c>
      <c r="Z156" s="71">
        <f>IFERROR(VLOOKUP($Y156,総括表!$B$4:$P$203,2,),)</f>
        <v>0</v>
      </c>
      <c r="AA156" s="327" t="str">
        <f>IFERROR(VLOOKUP($Y156,総括表!$B$4:$P$203,3,),"")</f>
        <v/>
      </c>
      <c r="AB156" s="71" t="str">
        <f>IFERROR(VLOOKUP($Y156,総括表!$B$4:$P$203,4,),"")</f>
        <v/>
      </c>
      <c r="AC156" s="71" t="str">
        <f>IFERROR(VLOOKUP($Y156,総括表!$B$4:$P$203,5,),"")</f>
        <v/>
      </c>
      <c r="AD156" s="72">
        <f>IFERROR(VLOOKUP($Y156,総括表!B149:G348,6,),)</f>
        <v>0</v>
      </c>
      <c r="AE156" s="72">
        <f>IFERROR(VLOOKUP($Y156,総括表!B149:R348,17,),)</f>
        <v>0</v>
      </c>
    </row>
    <row r="157" spans="1:31" hidden="1">
      <c r="A157" s="574"/>
      <c r="B157" s="575"/>
      <c r="C157" s="575"/>
      <c r="D157" s="575"/>
      <c r="E157" s="575"/>
      <c r="F157" s="575"/>
      <c r="G157" s="575"/>
      <c r="H157" s="575"/>
      <c r="I157" s="575"/>
      <c r="J157" s="575"/>
      <c r="K157" s="576"/>
      <c r="L157" s="243" t="s">
        <v>2727</v>
      </c>
      <c r="M157" s="299">
        <f>AG59</f>
        <v>0</v>
      </c>
      <c r="N157" s="300" t="s">
        <v>2728</v>
      </c>
      <c r="O157" s="301" t="s">
        <v>2727</v>
      </c>
      <c r="P157" s="299">
        <f>AI59</f>
        <v>0</v>
      </c>
      <c r="Q157" s="300" t="s">
        <v>2728</v>
      </c>
      <c r="R157" s="301" t="s">
        <v>2727</v>
      </c>
      <c r="S157" s="299">
        <f>AK59</f>
        <v>0</v>
      </c>
      <c r="T157" s="79" t="s">
        <v>2728</v>
      </c>
      <c r="V157" s="71">
        <f t="shared" si="10"/>
        <v>146</v>
      </c>
      <c r="W157" s="432">
        <f t="shared" si="9"/>
        <v>135146</v>
      </c>
      <c r="X157" s="433">
        <f>IFERROR(VLOOKUP(W157,総括表!CA$4:CB$203,2,),)</f>
        <v>0</v>
      </c>
      <c r="Y157" s="433" t="str">
        <f t="shared" si="8"/>
        <v/>
      </c>
      <c r="Z157" s="71">
        <f>IFERROR(VLOOKUP($Y157,総括表!$B$4:$P$203,2,),)</f>
        <v>0</v>
      </c>
      <c r="AA157" s="327" t="str">
        <f>IFERROR(VLOOKUP($Y157,総括表!$B$4:$P$203,3,),"")</f>
        <v/>
      </c>
      <c r="AB157" s="71" t="str">
        <f>IFERROR(VLOOKUP($Y157,総括表!$B$4:$P$203,4,),"")</f>
        <v/>
      </c>
      <c r="AC157" s="71" t="str">
        <f>IFERROR(VLOOKUP($Y157,総括表!$B$4:$P$203,5,),"")</f>
        <v/>
      </c>
      <c r="AD157" s="72">
        <f>IFERROR(VLOOKUP($Y157,総括表!B150:G349,6,),)</f>
        <v>0</v>
      </c>
      <c r="AE157" s="72">
        <f>IFERROR(VLOOKUP($Y157,総括表!B150:R349,17,),)</f>
        <v>0</v>
      </c>
    </row>
    <row r="158" spans="1:31" ht="18.75" hidden="1" customHeight="1">
      <c r="A158" s="593" t="str">
        <f>AA60</f>
        <v/>
      </c>
      <c r="B158" s="594"/>
      <c r="C158" s="594"/>
      <c r="D158" s="594"/>
      <c r="E158" s="594"/>
      <c r="F158" s="594"/>
      <c r="G158" s="594"/>
      <c r="H158" s="594"/>
      <c r="I158" s="594"/>
      <c r="J158" s="595"/>
      <c r="K158" s="241" t="str">
        <f>AB60</f>
        <v/>
      </c>
      <c r="L158" s="593" t="str">
        <f>AC60</f>
        <v/>
      </c>
      <c r="M158" s="594"/>
      <c r="N158" s="595"/>
      <c r="O158" s="569">
        <f>AD60</f>
        <v>0</v>
      </c>
      <c r="P158" s="570"/>
      <c r="Q158" s="244" t="s">
        <v>2721</v>
      </c>
      <c r="R158" s="569">
        <f>AE60</f>
        <v>0</v>
      </c>
      <c r="S158" s="570"/>
      <c r="T158" s="75" t="s">
        <v>2722</v>
      </c>
      <c r="V158" s="71">
        <f t="shared" si="10"/>
        <v>147</v>
      </c>
      <c r="W158" s="432">
        <f t="shared" si="9"/>
        <v>135147</v>
      </c>
      <c r="X158" s="433">
        <f>IFERROR(VLOOKUP(W158,総括表!CA$4:CB$203,2,),)</f>
        <v>0</v>
      </c>
      <c r="Y158" s="433" t="str">
        <f t="shared" si="8"/>
        <v/>
      </c>
      <c r="Z158" s="71">
        <f>IFERROR(VLOOKUP($Y158,総括表!$B$4:$P$203,2,),)</f>
        <v>0</v>
      </c>
      <c r="AA158" s="327" t="str">
        <f>IFERROR(VLOOKUP($Y158,総括表!$B$4:$P$203,3,),"")</f>
        <v/>
      </c>
      <c r="AB158" s="71" t="str">
        <f>IFERROR(VLOOKUP($Y158,総括表!$B$4:$P$203,4,),"")</f>
        <v/>
      </c>
      <c r="AC158" s="71" t="str">
        <f>IFERROR(VLOOKUP($Y158,総括表!$B$4:$P$203,5,),"")</f>
        <v/>
      </c>
      <c r="AD158" s="72">
        <f>IFERROR(VLOOKUP($Y158,総括表!B151:G350,6,),)</f>
        <v>0</v>
      </c>
      <c r="AE158" s="72">
        <f>IFERROR(VLOOKUP($Y158,総括表!B151:R350,17,),)</f>
        <v>0</v>
      </c>
    </row>
    <row r="159" spans="1:31" ht="13.5" hidden="1" customHeight="1">
      <c r="A159" s="571" t="s">
        <v>2723</v>
      </c>
      <c r="B159" s="572"/>
      <c r="C159" s="572"/>
      <c r="D159" s="572"/>
      <c r="E159" s="572"/>
      <c r="F159" s="572"/>
      <c r="G159" s="572"/>
      <c r="H159" s="572"/>
      <c r="I159" s="572"/>
      <c r="J159" s="572"/>
      <c r="K159" s="573"/>
      <c r="L159" s="242" t="s">
        <v>2724</v>
      </c>
      <c r="M159" s="245">
        <f>AF60</f>
        <v>0</v>
      </c>
      <c r="N159" s="246" t="s">
        <v>2722</v>
      </c>
      <c r="O159" s="247" t="s">
        <v>2725</v>
      </c>
      <c r="P159" s="245">
        <f>AH60</f>
        <v>0</v>
      </c>
      <c r="Q159" s="246" t="s">
        <v>2722</v>
      </c>
      <c r="R159" s="247" t="s">
        <v>2726</v>
      </c>
      <c r="S159" s="245">
        <f>AJ60</f>
        <v>0</v>
      </c>
      <c r="T159" s="76" t="s">
        <v>2722</v>
      </c>
      <c r="V159" s="71">
        <f t="shared" si="10"/>
        <v>148</v>
      </c>
      <c r="W159" s="432">
        <f t="shared" si="9"/>
        <v>135148</v>
      </c>
      <c r="X159" s="433">
        <f>IFERROR(VLOOKUP(W159,総括表!CA$4:CB$203,2,),)</f>
        <v>0</v>
      </c>
      <c r="Y159" s="433" t="str">
        <f t="shared" si="8"/>
        <v/>
      </c>
      <c r="Z159" s="71">
        <f>IFERROR(VLOOKUP($Y159,総括表!$B$4:$P$203,2,),)</f>
        <v>0</v>
      </c>
      <c r="AA159" s="327" t="str">
        <f>IFERROR(VLOOKUP($Y159,総括表!$B$4:$P$203,3,),"")</f>
        <v/>
      </c>
      <c r="AB159" s="71" t="str">
        <f>IFERROR(VLOOKUP($Y159,総括表!$B$4:$P$203,4,),"")</f>
        <v/>
      </c>
      <c r="AC159" s="71" t="str">
        <f>IFERROR(VLOOKUP($Y159,総括表!$B$4:$P$203,5,),"")</f>
        <v/>
      </c>
      <c r="AD159" s="72">
        <f>IFERROR(VLOOKUP($Y159,総括表!B152:G351,6,),)</f>
        <v>0</v>
      </c>
      <c r="AE159" s="72">
        <f>IFERROR(VLOOKUP($Y159,総括表!B152:R351,17,),)</f>
        <v>0</v>
      </c>
    </row>
    <row r="160" spans="1:31" ht="15" hidden="1" thickBot="1">
      <c r="A160" s="574"/>
      <c r="B160" s="575"/>
      <c r="C160" s="575"/>
      <c r="D160" s="575"/>
      <c r="E160" s="575"/>
      <c r="F160" s="575"/>
      <c r="G160" s="575"/>
      <c r="H160" s="575"/>
      <c r="I160" s="575"/>
      <c r="J160" s="575"/>
      <c r="K160" s="576"/>
      <c r="L160" s="243" t="s">
        <v>2727</v>
      </c>
      <c r="M160" s="299">
        <f>AG60</f>
        <v>0</v>
      </c>
      <c r="N160" s="300" t="s">
        <v>2728</v>
      </c>
      <c r="O160" s="301" t="s">
        <v>2727</v>
      </c>
      <c r="P160" s="299">
        <f>AI60</f>
        <v>0</v>
      </c>
      <c r="Q160" s="300" t="s">
        <v>2728</v>
      </c>
      <c r="R160" s="301" t="s">
        <v>2727</v>
      </c>
      <c r="S160" s="299">
        <f>AK60</f>
        <v>0</v>
      </c>
      <c r="T160" s="79" t="s">
        <v>2728</v>
      </c>
      <c r="V160" s="71">
        <f t="shared" si="10"/>
        <v>149</v>
      </c>
      <c r="W160" s="432">
        <f t="shared" si="9"/>
        <v>135149</v>
      </c>
      <c r="X160" s="433">
        <f>IFERROR(VLOOKUP(W160,総括表!CA$4:CB$203,2,),)</f>
        <v>0</v>
      </c>
      <c r="Y160" s="433" t="str">
        <f t="shared" si="8"/>
        <v/>
      </c>
      <c r="Z160" s="71">
        <f>IFERROR(VLOOKUP($Y160,総括表!$B$4:$P$203,2,),)</f>
        <v>0</v>
      </c>
      <c r="AA160" s="327" t="str">
        <f>IFERROR(VLOOKUP($Y160,総括表!$B$4:$P$203,3,),"")</f>
        <v/>
      </c>
      <c r="AB160" s="71" t="str">
        <f>IFERROR(VLOOKUP($Y160,総括表!$B$4:$P$203,4,),"")</f>
        <v/>
      </c>
      <c r="AC160" s="71" t="str">
        <f>IFERROR(VLOOKUP($Y160,総括表!$B$4:$P$203,5,),"")</f>
        <v/>
      </c>
      <c r="AD160" s="72">
        <f>IFERROR(VLOOKUP($Y160,総括表!B153:G352,6,),)</f>
        <v>0</v>
      </c>
      <c r="AE160" s="72">
        <f>IFERROR(VLOOKUP($Y160,総括表!B153:R352,17,),)</f>
        <v>0</v>
      </c>
    </row>
    <row r="161" spans="1:31" ht="13.5" customHeight="1">
      <c r="A161" s="596" t="s">
        <v>2733</v>
      </c>
      <c r="B161" s="597"/>
      <c r="C161" s="597"/>
      <c r="D161" s="597"/>
      <c r="E161" s="597"/>
      <c r="F161" s="597"/>
      <c r="G161" s="597"/>
      <c r="H161" s="597"/>
      <c r="I161" s="597"/>
      <c r="J161" s="597"/>
      <c r="K161" s="600" t="s">
        <v>2715</v>
      </c>
      <c r="L161" s="602" t="s">
        <v>2715</v>
      </c>
      <c r="M161" s="603"/>
      <c r="N161" s="604"/>
      <c r="O161" s="608" t="s">
        <v>2716</v>
      </c>
      <c r="P161" s="581">
        <f>SUM(O11,O14,O17,O20,O23,O26,O29,O32,O35,O38,O41,O44,O47,O50,O53,O56,O59,O62,O65,O68,O71,O74,O77,O80,O83,O86,O89,O92,O95,O98,O101,O104,O107,O110,O113,O116,O119,O122,O125,O128,O131,O134,O137,O140,O143,O146,O149,O152,O155,O158)</f>
        <v>0</v>
      </c>
      <c r="Q161" s="577" t="s">
        <v>2722</v>
      </c>
      <c r="R161" s="579" t="s">
        <v>2717</v>
      </c>
      <c r="S161" s="581">
        <f>SUM(R11,R14,R17,R20,R23,R26,R29,R32,R35,R38,R41,R44,R47,R50,R53,R56,R59,R62,R65,R68,R71,R74,R77,R80,R83,R86,R89,R92,R95,R98,R101,R104,R107,R110,R113,R116,R119,R122,R125,R128,R131,R134,R137,R140,R143,R146,R149,R152,R155,R158,)</f>
        <v>0</v>
      </c>
      <c r="T161" s="583" t="s">
        <v>2722</v>
      </c>
      <c r="V161" s="71">
        <f t="shared" si="10"/>
        <v>150</v>
      </c>
      <c r="W161" s="432">
        <f t="shared" si="9"/>
        <v>135150</v>
      </c>
      <c r="X161" s="433">
        <f>IFERROR(VLOOKUP(W161,総括表!CA$4:CB$203,2,),)</f>
        <v>0</v>
      </c>
      <c r="Y161" s="433" t="str">
        <f t="shared" si="8"/>
        <v/>
      </c>
      <c r="AD161" s="72">
        <f>IFERROR(VLOOKUP($Y161,総括表!B154:G353,6,),)</f>
        <v>0</v>
      </c>
      <c r="AE161" s="72">
        <f>IFERROR(VLOOKUP($Y161,総括表!B154:R353,17,),)</f>
        <v>0</v>
      </c>
    </row>
    <row r="162" spans="1:31" ht="7.5" customHeight="1" thickBot="1">
      <c r="A162" s="598"/>
      <c r="B162" s="599"/>
      <c r="C162" s="599"/>
      <c r="D162" s="599"/>
      <c r="E162" s="599"/>
      <c r="F162" s="599"/>
      <c r="G162" s="599"/>
      <c r="H162" s="599"/>
      <c r="I162" s="599"/>
      <c r="J162" s="599"/>
      <c r="K162" s="601"/>
      <c r="L162" s="605"/>
      <c r="M162" s="606"/>
      <c r="N162" s="607"/>
      <c r="O162" s="609"/>
      <c r="P162" s="582"/>
      <c r="Q162" s="578"/>
      <c r="R162" s="580"/>
      <c r="S162" s="582"/>
      <c r="T162" s="584"/>
      <c r="V162" s="71">
        <f t="shared" si="10"/>
        <v>151</v>
      </c>
      <c r="W162" s="432">
        <f t="shared" si="9"/>
        <v>135151</v>
      </c>
      <c r="X162" s="433">
        <f>IFERROR(VLOOKUP(W162,総括表!CA$4:CB$203,2,),)</f>
        <v>0</v>
      </c>
      <c r="Y162" s="433" t="str">
        <f t="shared" si="8"/>
        <v/>
      </c>
      <c r="AD162" s="72">
        <f>IFERROR(VLOOKUP($Y162,総括表!B155:G354,6,),)</f>
        <v>0</v>
      </c>
      <c r="AE162" s="72">
        <f>IFERROR(VLOOKUP($Y162,総括表!B155:R354,17,),)</f>
        <v>0</v>
      </c>
    </row>
    <row r="163" spans="1:31">
      <c r="A163" s="80" t="s">
        <v>2731</v>
      </c>
      <c r="V163" s="71">
        <f t="shared" si="10"/>
        <v>152</v>
      </c>
      <c r="W163" s="432">
        <f t="shared" si="9"/>
        <v>135152</v>
      </c>
      <c r="X163" s="433">
        <f>IFERROR(VLOOKUP(W163,総括表!CA$4:CB$203,2,),)</f>
        <v>0</v>
      </c>
      <c r="Y163" s="433" t="str">
        <f t="shared" si="8"/>
        <v/>
      </c>
      <c r="AD163" s="72">
        <f>IFERROR(VLOOKUP($Y163,総括表!B156:G355,6,),)</f>
        <v>0</v>
      </c>
      <c r="AE163" s="72">
        <f>IFERROR(VLOOKUP($Y163,総括表!B156:R355,17,),)</f>
        <v>0</v>
      </c>
    </row>
    <row r="164" spans="1:31">
      <c r="A164" s="80" t="s">
        <v>2732</v>
      </c>
      <c r="V164" s="71">
        <f t="shared" si="10"/>
        <v>153</v>
      </c>
      <c r="W164" s="432">
        <f t="shared" si="9"/>
        <v>135153</v>
      </c>
      <c r="X164" s="433">
        <f>IFERROR(VLOOKUP(W164,総括表!CA$4:CB$203,2,),)</f>
        <v>0</v>
      </c>
      <c r="Y164" s="433" t="str">
        <f t="shared" si="8"/>
        <v/>
      </c>
      <c r="AD164" s="72">
        <f>IFERROR(VLOOKUP($Y164,総括表!B157:G356,6,),)</f>
        <v>0</v>
      </c>
      <c r="AE164" s="72">
        <f>IFERROR(VLOOKUP($Y164,総括表!B157:R356,17,),)</f>
        <v>0</v>
      </c>
    </row>
    <row r="165" spans="1:31">
      <c r="A165" s="70"/>
      <c r="V165" s="71">
        <f t="shared" si="10"/>
        <v>154</v>
      </c>
      <c r="W165" s="432">
        <f t="shared" si="9"/>
        <v>135154</v>
      </c>
      <c r="X165" s="433">
        <f>IFERROR(VLOOKUP(W165,総括表!CA$4:CB$203,2,),)</f>
        <v>0</v>
      </c>
      <c r="Y165" s="433" t="str">
        <f t="shared" si="8"/>
        <v/>
      </c>
      <c r="AD165" s="72">
        <f>IFERROR(VLOOKUP($Y165,総括表!B158:G357,6,),)</f>
        <v>0</v>
      </c>
      <c r="AE165" s="72">
        <f>IFERROR(VLOOKUP($Y165,総括表!B158:R357,17,),)</f>
        <v>0</v>
      </c>
    </row>
    <row r="166" spans="1:31" s="312" customFormat="1" ht="18">
      <c r="B166" s="312" t="s">
        <v>2971</v>
      </c>
      <c r="M166" s="313"/>
      <c r="N166" s="313"/>
      <c r="O166" s="313"/>
      <c r="P166" s="313"/>
      <c r="Q166" s="313"/>
      <c r="R166" s="313"/>
      <c r="S166" s="313"/>
      <c r="V166" s="71">
        <f t="shared" si="10"/>
        <v>155</v>
      </c>
      <c r="W166" s="432">
        <f t="shared" si="9"/>
        <v>135155</v>
      </c>
      <c r="X166" s="433">
        <f>IFERROR(VLOOKUP(W166,総括表!CA$4:CB$203,2,),)</f>
        <v>0</v>
      </c>
      <c r="Y166" s="433" t="str">
        <f t="shared" si="8"/>
        <v/>
      </c>
      <c r="AA166" s="434"/>
      <c r="AD166" s="72">
        <f>IFERROR(VLOOKUP($Y166,総括表!B159:G358,6,),)</f>
        <v>0</v>
      </c>
      <c r="AE166" s="72">
        <f>IFERROR(VLOOKUP($Y166,総括表!B159:R358,17,),)</f>
        <v>0</v>
      </c>
    </row>
    <row r="167" spans="1:31">
      <c r="V167" s="71">
        <f t="shared" si="10"/>
        <v>156</v>
      </c>
      <c r="W167" s="432">
        <f t="shared" si="9"/>
        <v>135156</v>
      </c>
      <c r="X167" s="433">
        <f>IFERROR(VLOOKUP(W167,総括表!CA$4:CB$203,2,),)</f>
        <v>0</v>
      </c>
      <c r="Y167" s="433" t="str">
        <f t="shared" si="8"/>
        <v/>
      </c>
      <c r="AD167" s="72">
        <f>IFERROR(VLOOKUP($Y167,総括表!B160:G359,6,),)</f>
        <v>0</v>
      </c>
      <c r="AE167" s="72">
        <f>IFERROR(VLOOKUP($Y167,総括表!B160:R359,17,),)</f>
        <v>0</v>
      </c>
    </row>
    <row r="168" spans="1:31">
      <c r="V168" s="71">
        <f t="shared" si="10"/>
        <v>157</v>
      </c>
      <c r="W168" s="432">
        <f t="shared" si="9"/>
        <v>135157</v>
      </c>
      <c r="X168" s="433">
        <f>IFERROR(VLOOKUP(W168,総括表!CA$4:CB$203,2,),)</f>
        <v>0</v>
      </c>
      <c r="Y168" s="433" t="str">
        <f t="shared" si="8"/>
        <v/>
      </c>
      <c r="AD168" s="72">
        <f>IFERROR(VLOOKUP($Y168,総括表!B161:G360,6,),)</f>
        <v>0</v>
      </c>
      <c r="AE168" s="72">
        <f>IFERROR(VLOOKUP($Y168,総括表!B161:R360,17,),)</f>
        <v>0</v>
      </c>
    </row>
    <row r="169" spans="1:31">
      <c r="V169" s="71">
        <f t="shared" si="10"/>
        <v>158</v>
      </c>
      <c r="W169" s="432">
        <f t="shared" si="9"/>
        <v>135158</v>
      </c>
      <c r="X169" s="433">
        <f>IFERROR(VLOOKUP(W169,総括表!CA$4:CB$203,2,),)</f>
        <v>0</v>
      </c>
      <c r="Y169" s="433" t="str">
        <f t="shared" si="8"/>
        <v/>
      </c>
      <c r="AD169" s="72">
        <f>IFERROR(VLOOKUP($Y169,総括表!B162:G361,6,),)</f>
        <v>0</v>
      </c>
      <c r="AE169" s="72">
        <f>IFERROR(VLOOKUP($Y169,総括表!B162:R361,17,),)</f>
        <v>0</v>
      </c>
    </row>
    <row r="170" spans="1:31">
      <c r="V170" s="71">
        <f t="shared" si="10"/>
        <v>159</v>
      </c>
      <c r="W170" s="432">
        <f t="shared" si="9"/>
        <v>135159</v>
      </c>
      <c r="X170" s="433">
        <f>IFERROR(VLOOKUP(W170,総括表!CA$4:CB$203,2,),)</f>
        <v>0</v>
      </c>
      <c r="Y170" s="433" t="str">
        <f t="shared" si="8"/>
        <v/>
      </c>
      <c r="AD170" s="72">
        <f>IFERROR(VLOOKUP($Y170,総括表!B163:G362,6,),)</f>
        <v>0</v>
      </c>
      <c r="AE170" s="72">
        <f>IFERROR(VLOOKUP($Y170,総括表!B163:R362,17,),)</f>
        <v>0</v>
      </c>
    </row>
    <row r="171" spans="1:31">
      <c r="V171" s="71">
        <f t="shared" si="10"/>
        <v>160</v>
      </c>
      <c r="W171" s="432">
        <f t="shared" si="9"/>
        <v>135160</v>
      </c>
      <c r="X171" s="433">
        <f>IFERROR(VLOOKUP(W171,総括表!CA$4:CB$203,2,),)</f>
        <v>0</v>
      </c>
      <c r="Y171" s="433" t="str">
        <f t="shared" si="8"/>
        <v/>
      </c>
      <c r="AD171" s="72">
        <f>IFERROR(VLOOKUP($Y171,総括表!B164:G363,6,),)</f>
        <v>0</v>
      </c>
      <c r="AE171" s="72">
        <f>IFERROR(VLOOKUP($Y171,総括表!B164:R363,17,),)</f>
        <v>0</v>
      </c>
    </row>
    <row r="172" spans="1:31">
      <c r="V172" s="71">
        <f t="shared" si="10"/>
        <v>161</v>
      </c>
      <c r="W172" s="432">
        <f t="shared" si="9"/>
        <v>135161</v>
      </c>
      <c r="X172" s="433">
        <f>IFERROR(VLOOKUP(W172,総括表!CA$4:CB$203,2,),)</f>
        <v>0</v>
      </c>
      <c r="Y172" s="433" t="str">
        <f t="shared" si="8"/>
        <v/>
      </c>
      <c r="AD172" s="72">
        <f>IFERROR(VLOOKUP($Y172,総括表!B165:G364,6,),)</f>
        <v>0</v>
      </c>
      <c r="AE172" s="72">
        <f>IFERROR(VLOOKUP($Y172,総括表!B165:R364,17,),)</f>
        <v>0</v>
      </c>
    </row>
    <row r="173" spans="1:31">
      <c r="V173" s="71">
        <f t="shared" si="10"/>
        <v>162</v>
      </c>
      <c r="W173" s="432">
        <f t="shared" si="9"/>
        <v>135162</v>
      </c>
      <c r="X173" s="433">
        <f>IFERROR(VLOOKUP(W173,総括表!CA$4:CB$203,2,),)</f>
        <v>0</v>
      </c>
      <c r="Y173" s="433" t="str">
        <f t="shared" si="8"/>
        <v/>
      </c>
      <c r="AD173" s="72">
        <f>IFERROR(VLOOKUP($Y173,総括表!B166:G365,6,),)</f>
        <v>0</v>
      </c>
      <c r="AE173" s="72">
        <f>IFERROR(VLOOKUP($Y173,総括表!B166:R365,17,),)</f>
        <v>0</v>
      </c>
    </row>
    <row r="174" spans="1:31">
      <c r="V174" s="71">
        <f t="shared" si="10"/>
        <v>163</v>
      </c>
      <c r="W174" s="432">
        <f t="shared" si="9"/>
        <v>135163</v>
      </c>
      <c r="X174" s="433">
        <f>IFERROR(VLOOKUP(W174,総括表!CA$4:CB$203,2,),)</f>
        <v>0</v>
      </c>
      <c r="Y174" s="433" t="str">
        <f t="shared" si="8"/>
        <v/>
      </c>
      <c r="AD174" s="72">
        <f>IFERROR(VLOOKUP($Y174,総括表!B167:G366,6,),)</f>
        <v>0</v>
      </c>
      <c r="AE174" s="72">
        <f>IFERROR(VLOOKUP($Y174,総括表!B167:R366,17,),)</f>
        <v>0</v>
      </c>
    </row>
    <row r="175" spans="1:31">
      <c r="V175" s="71">
        <f t="shared" si="10"/>
        <v>164</v>
      </c>
      <c r="W175" s="432">
        <f t="shared" si="9"/>
        <v>135164</v>
      </c>
      <c r="X175" s="433">
        <f>IFERROR(VLOOKUP(W175,総括表!CA$4:CB$203,2,),)</f>
        <v>0</v>
      </c>
      <c r="Y175" s="433" t="str">
        <f t="shared" si="8"/>
        <v/>
      </c>
      <c r="AD175" s="72">
        <f>IFERROR(VLOOKUP($Y175,総括表!B168:G367,6,),)</f>
        <v>0</v>
      </c>
      <c r="AE175" s="72">
        <f>IFERROR(VLOOKUP($Y175,総括表!B168:R367,17,),)</f>
        <v>0</v>
      </c>
    </row>
    <row r="176" spans="1:31">
      <c r="V176" s="71">
        <f t="shared" si="10"/>
        <v>165</v>
      </c>
      <c r="W176" s="432">
        <f t="shared" si="9"/>
        <v>135165</v>
      </c>
      <c r="X176" s="433">
        <f>IFERROR(VLOOKUP(W176,総括表!CA$4:CB$203,2,),)</f>
        <v>0</v>
      </c>
      <c r="Y176" s="433" t="str">
        <f t="shared" si="8"/>
        <v/>
      </c>
      <c r="AD176" s="72">
        <f>IFERROR(VLOOKUP($Y176,総括表!B169:G368,6,),)</f>
        <v>0</v>
      </c>
      <c r="AE176" s="72">
        <f>IFERROR(VLOOKUP($Y176,総括表!B169:R368,17,),)</f>
        <v>0</v>
      </c>
    </row>
    <row r="177" spans="22:31">
      <c r="V177" s="71">
        <f t="shared" si="10"/>
        <v>166</v>
      </c>
      <c r="W177" s="432">
        <f t="shared" si="9"/>
        <v>135166</v>
      </c>
      <c r="X177" s="433">
        <f>IFERROR(VLOOKUP(W177,総括表!CA$4:CB$203,2,),)</f>
        <v>0</v>
      </c>
      <c r="Y177" s="433" t="str">
        <f t="shared" si="8"/>
        <v/>
      </c>
      <c r="AD177" s="72">
        <f>IFERROR(VLOOKUP($Y177,総括表!B170:G369,6,),)</f>
        <v>0</v>
      </c>
      <c r="AE177" s="72">
        <f>IFERROR(VLOOKUP($Y177,総括表!B170:R369,17,),)</f>
        <v>0</v>
      </c>
    </row>
    <row r="178" spans="22:31">
      <c r="V178" s="71">
        <f t="shared" si="10"/>
        <v>167</v>
      </c>
      <c r="W178" s="432">
        <f t="shared" si="9"/>
        <v>135167</v>
      </c>
      <c r="X178" s="433">
        <f>IFERROR(VLOOKUP(W178,総括表!CA$4:CB$203,2,),)</f>
        <v>0</v>
      </c>
      <c r="Y178" s="433" t="str">
        <f t="shared" si="8"/>
        <v/>
      </c>
      <c r="AD178" s="72">
        <f>IFERROR(VLOOKUP($Y178,総括表!B171:G370,6,),)</f>
        <v>0</v>
      </c>
      <c r="AE178" s="72">
        <f>IFERROR(VLOOKUP($Y178,総括表!B171:R370,17,),)</f>
        <v>0</v>
      </c>
    </row>
    <row r="179" spans="22:31">
      <c r="V179" s="71">
        <f t="shared" si="10"/>
        <v>168</v>
      </c>
      <c r="W179" s="432">
        <f t="shared" si="9"/>
        <v>135168</v>
      </c>
      <c r="X179" s="433">
        <f>IFERROR(VLOOKUP(W179,総括表!CA$4:CB$203,2,),)</f>
        <v>0</v>
      </c>
      <c r="Y179" s="433" t="str">
        <f t="shared" si="8"/>
        <v/>
      </c>
      <c r="AD179" s="72">
        <f>IFERROR(VLOOKUP($Y179,総括表!B172:G371,6,),)</f>
        <v>0</v>
      </c>
      <c r="AE179" s="72">
        <f>IFERROR(VLOOKUP($Y179,総括表!B172:R371,17,),)</f>
        <v>0</v>
      </c>
    </row>
    <row r="180" spans="22:31">
      <c r="V180" s="71">
        <f t="shared" si="10"/>
        <v>169</v>
      </c>
      <c r="W180" s="432">
        <f t="shared" si="9"/>
        <v>135169</v>
      </c>
      <c r="X180" s="433">
        <f>IFERROR(VLOOKUP(W180,総括表!CA$4:CB$203,2,),)</f>
        <v>0</v>
      </c>
      <c r="Y180" s="433" t="str">
        <f t="shared" si="8"/>
        <v/>
      </c>
      <c r="AD180" s="72">
        <f>IFERROR(VLOOKUP($Y180,総括表!B173:G372,6,),)</f>
        <v>0</v>
      </c>
      <c r="AE180" s="72">
        <f>IFERROR(VLOOKUP($Y180,総括表!B173:R372,17,),)</f>
        <v>0</v>
      </c>
    </row>
    <row r="181" spans="22:31">
      <c r="V181" s="71">
        <f t="shared" si="10"/>
        <v>170</v>
      </c>
      <c r="W181" s="432">
        <f t="shared" si="9"/>
        <v>135170</v>
      </c>
      <c r="X181" s="433">
        <f>IFERROR(VLOOKUP(W181,総括表!CA$4:CB$203,2,),)</f>
        <v>0</v>
      </c>
      <c r="Y181" s="433" t="str">
        <f t="shared" si="8"/>
        <v/>
      </c>
      <c r="AD181" s="72">
        <f>IFERROR(VLOOKUP($Y181,総括表!B174:G373,6,),)</f>
        <v>0</v>
      </c>
      <c r="AE181" s="72">
        <f>IFERROR(VLOOKUP($Y181,総括表!B174:R373,17,),)</f>
        <v>0</v>
      </c>
    </row>
    <row r="182" spans="22:31">
      <c r="V182" s="71">
        <f t="shared" si="10"/>
        <v>171</v>
      </c>
      <c r="W182" s="432">
        <f t="shared" si="9"/>
        <v>135171</v>
      </c>
      <c r="X182" s="433">
        <f>IFERROR(VLOOKUP(W182,総括表!CA$4:CB$203,2,),)</f>
        <v>0</v>
      </c>
      <c r="Y182" s="433" t="str">
        <f t="shared" si="8"/>
        <v/>
      </c>
      <c r="AD182" s="72">
        <f>IFERROR(VLOOKUP($Y182,総括表!B175:G374,6,),)</f>
        <v>0</v>
      </c>
      <c r="AE182" s="72">
        <f>IFERROR(VLOOKUP($Y182,総括表!B175:R374,17,),)</f>
        <v>0</v>
      </c>
    </row>
    <row r="183" spans="22:31">
      <c r="V183" s="71">
        <f t="shared" si="10"/>
        <v>172</v>
      </c>
      <c r="W183" s="432">
        <f t="shared" si="9"/>
        <v>135172</v>
      </c>
      <c r="X183" s="433">
        <f>IFERROR(VLOOKUP(W183,総括表!CA$4:CB$203,2,),)</f>
        <v>0</v>
      </c>
      <c r="Y183" s="433" t="str">
        <f t="shared" si="8"/>
        <v/>
      </c>
      <c r="AD183" s="72">
        <f>IFERROR(VLOOKUP($Y183,総括表!B176:G375,6,),)</f>
        <v>0</v>
      </c>
      <c r="AE183" s="72">
        <f>IFERROR(VLOOKUP($Y183,総括表!B176:R375,17,),)</f>
        <v>0</v>
      </c>
    </row>
    <row r="184" spans="22:31">
      <c r="V184" s="71">
        <f t="shared" si="10"/>
        <v>173</v>
      </c>
      <c r="W184" s="432">
        <f t="shared" si="9"/>
        <v>135173</v>
      </c>
      <c r="X184" s="433">
        <f>IFERROR(VLOOKUP(W184,総括表!CA$4:CB$203,2,),)</f>
        <v>0</v>
      </c>
      <c r="Y184" s="433" t="str">
        <f t="shared" ref="Y184:Y211" si="11">IF(ISERR(SMALL(IF(FREQUENCY($X$11:$X$210,$X$11:$X$210),$X$11:$X$210),$V185)),"", SMALL(IF(FREQUENCY($X$11:$X$210,$X$11:$X$210),$X$11:$X$210),$V185))</f>
        <v/>
      </c>
      <c r="AD184" s="72">
        <f>IFERROR(VLOOKUP($Y184,総括表!B177:G376,6,),)</f>
        <v>0</v>
      </c>
      <c r="AE184" s="72">
        <f>IFERROR(VLOOKUP($Y184,総括表!B177:R376,17,),)</f>
        <v>0</v>
      </c>
    </row>
    <row r="185" spans="22:31">
      <c r="V185" s="71">
        <f t="shared" si="10"/>
        <v>174</v>
      </c>
      <c r="W185" s="432">
        <f t="shared" si="9"/>
        <v>135174</v>
      </c>
      <c r="X185" s="433">
        <f>IFERROR(VLOOKUP(W185,総括表!CA$4:CB$203,2,),)</f>
        <v>0</v>
      </c>
      <c r="Y185" s="433" t="str">
        <f t="shared" si="11"/>
        <v/>
      </c>
      <c r="AD185" s="72">
        <f>IFERROR(VLOOKUP($Y185,総括表!B178:G377,6,),)</f>
        <v>0</v>
      </c>
      <c r="AE185" s="72">
        <f>IFERROR(VLOOKUP($Y185,総括表!B178:R377,17,),)</f>
        <v>0</v>
      </c>
    </row>
    <row r="186" spans="22:31">
      <c r="V186" s="71">
        <f t="shared" si="10"/>
        <v>175</v>
      </c>
      <c r="W186" s="432">
        <f t="shared" si="9"/>
        <v>135175</v>
      </c>
      <c r="X186" s="433">
        <f>IFERROR(VLOOKUP(W186,総括表!CA$4:CB$203,2,),)</f>
        <v>0</v>
      </c>
      <c r="Y186" s="433" t="str">
        <f t="shared" si="11"/>
        <v/>
      </c>
      <c r="AD186" s="72">
        <f>IFERROR(VLOOKUP($Y186,総括表!B179:G378,6,),)</f>
        <v>0</v>
      </c>
      <c r="AE186" s="72">
        <f>IFERROR(VLOOKUP($Y186,総括表!B179:R378,17,),)</f>
        <v>0</v>
      </c>
    </row>
    <row r="187" spans="22:31">
      <c r="V187" s="71">
        <f t="shared" si="10"/>
        <v>176</v>
      </c>
      <c r="W187" s="432">
        <f t="shared" si="9"/>
        <v>135176</v>
      </c>
      <c r="X187" s="433">
        <f>IFERROR(VLOOKUP(W187,総括表!CA$4:CB$203,2,),)</f>
        <v>0</v>
      </c>
      <c r="Y187" s="433" t="str">
        <f t="shared" si="11"/>
        <v/>
      </c>
      <c r="AD187" s="72">
        <f>IFERROR(VLOOKUP($Y187,総括表!B180:G379,6,),)</f>
        <v>0</v>
      </c>
      <c r="AE187" s="72">
        <f>IFERROR(VLOOKUP($Y187,総括表!B180:R379,17,),)</f>
        <v>0</v>
      </c>
    </row>
    <row r="188" spans="22:31">
      <c r="V188" s="71">
        <f t="shared" si="10"/>
        <v>177</v>
      </c>
      <c r="W188" s="432">
        <f t="shared" si="9"/>
        <v>135177</v>
      </c>
      <c r="X188" s="433">
        <f>IFERROR(VLOOKUP(W188,総括表!CA$4:CB$203,2,),)</f>
        <v>0</v>
      </c>
      <c r="Y188" s="433" t="str">
        <f t="shared" si="11"/>
        <v/>
      </c>
      <c r="AD188" s="72">
        <f>IFERROR(VLOOKUP($Y188,総括表!B181:G380,6,),)</f>
        <v>0</v>
      </c>
      <c r="AE188" s="72">
        <f>IFERROR(VLOOKUP($Y188,総括表!B181:R380,17,),)</f>
        <v>0</v>
      </c>
    </row>
    <row r="189" spans="22:31">
      <c r="V189" s="71">
        <f t="shared" si="10"/>
        <v>178</v>
      </c>
      <c r="W189" s="432">
        <f t="shared" si="9"/>
        <v>135178</v>
      </c>
      <c r="X189" s="433">
        <f>IFERROR(VLOOKUP(W189,総括表!CA$4:CB$203,2,),)</f>
        <v>0</v>
      </c>
      <c r="Y189" s="433" t="str">
        <f t="shared" si="11"/>
        <v/>
      </c>
      <c r="AD189" s="72">
        <f>IFERROR(VLOOKUP($Y189,総括表!B182:G381,6,),)</f>
        <v>0</v>
      </c>
      <c r="AE189" s="72">
        <f>IFERROR(VLOOKUP($Y189,総括表!B182:R381,17,),)</f>
        <v>0</v>
      </c>
    </row>
    <row r="190" spans="22:31">
      <c r="V190" s="71">
        <f t="shared" si="10"/>
        <v>179</v>
      </c>
      <c r="W190" s="432">
        <f t="shared" si="9"/>
        <v>135179</v>
      </c>
      <c r="X190" s="433">
        <f>IFERROR(VLOOKUP(W190,総括表!CA$4:CB$203,2,),)</f>
        <v>0</v>
      </c>
      <c r="Y190" s="433" t="str">
        <f t="shared" si="11"/>
        <v/>
      </c>
      <c r="AD190" s="72">
        <f>IFERROR(VLOOKUP($Y190,総括表!B183:G382,6,),)</f>
        <v>0</v>
      </c>
      <c r="AE190" s="72">
        <f>IFERROR(VLOOKUP($Y190,総括表!B183:R382,17,),)</f>
        <v>0</v>
      </c>
    </row>
    <row r="191" spans="22:31">
      <c r="V191" s="71">
        <f t="shared" si="10"/>
        <v>180</v>
      </c>
      <c r="W191" s="432">
        <f t="shared" si="9"/>
        <v>135180</v>
      </c>
      <c r="X191" s="433">
        <f>IFERROR(VLOOKUP(W191,総括表!CA$4:CB$203,2,),)</f>
        <v>0</v>
      </c>
      <c r="Y191" s="433" t="str">
        <f t="shared" si="11"/>
        <v/>
      </c>
      <c r="AD191" s="72">
        <f>IFERROR(VLOOKUP($Y191,総括表!B184:G383,6,),)</f>
        <v>0</v>
      </c>
      <c r="AE191" s="72">
        <f>IFERROR(VLOOKUP($Y191,総括表!B184:R383,17,),)</f>
        <v>0</v>
      </c>
    </row>
    <row r="192" spans="22:31">
      <c r="V192" s="71">
        <f t="shared" si="10"/>
        <v>181</v>
      </c>
      <c r="W192" s="432">
        <f t="shared" si="9"/>
        <v>135181</v>
      </c>
      <c r="X192" s="433">
        <f>IFERROR(VLOOKUP(W192,総括表!CA$4:CB$203,2,),)</f>
        <v>0</v>
      </c>
      <c r="Y192" s="433" t="str">
        <f t="shared" si="11"/>
        <v/>
      </c>
      <c r="AD192" s="72">
        <f>IFERROR(VLOOKUP($Y192,総括表!B185:G384,6,),)</f>
        <v>0</v>
      </c>
      <c r="AE192" s="72">
        <f>IFERROR(VLOOKUP($Y192,総括表!B185:R384,17,),)</f>
        <v>0</v>
      </c>
    </row>
    <row r="193" spans="22:31">
      <c r="V193" s="71">
        <f t="shared" si="10"/>
        <v>182</v>
      </c>
      <c r="W193" s="432">
        <f t="shared" si="9"/>
        <v>135182</v>
      </c>
      <c r="X193" s="433">
        <f>IFERROR(VLOOKUP(W193,総括表!CA$4:CB$203,2,),)</f>
        <v>0</v>
      </c>
      <c r="Y193" s="433" t="str">
        <f t="shared" si="11"/>
        <v/>
      </c>
      <c r="AD193" s="72">
        <f>IFERROR(VLOOKUP($Y193,総括表!B186:G385,6,),)</f>
        <v>0</v>
      </c>
      <c r="AE193" s="72">
        <f>IFERROR(VLOOKUP($Y193,総括表!B186:R385,17,),)</f>
        <v>0</v>
      </c>
    </row>
    <row r="194" spans="22:31">
      <c r="V194" s="71">
        <f t="shared" si="10"/>
        <v>183</v>
      </c>
      <c r="W194" s="432">
        <f t="shared" si="9"/>
        <v>135183</v>
      </c>
      <c r="X194" s="433">
        <f>IFERROR(VLOOKUP(W194,総括表!CA$4:CB$203,2,),)</f>
        <v>0</v>
      </c>
      <c r="Y194" s="433" t="str">
        <f t="shared" si="11"/>
        <v/>
      </c>
      <c r="AD194" s="72">
        <f>IFERROR(VLOOKUP($Y194,総括表!B187:G386,6,),)</f>
        <v>0</v>
      </c>
      <c r="AE194" s="72">
        <f>IFERROR(VLOOKUP($Y194,総括表!B187:R386,17,),)</f>
        <v>0</v>
      </c>
    </row>
    <row r="195" spans="22:31">
      <c r="V195" s="71">
        <f t="shared" si="10"/>
        <v>184</v>
      </c>
      <c r="W195" s="432">
        <f t="shared" si="9"/>
        <v>135184</v>
      </c>
      <c r="X195" s="433">
        <f>IFERROR(VLOOKUP(W195,総括表!CA$4:CB$203,2,),)</f>
        <v>0</v>
      </c>
      <c r="Y195" s="433" t="str">
        <f t="shared" si="11"/>
        <v/>
      </c>
      <c r="AD195" s="72">
        <f>IFERROR(VLOOKUP($Y195,総括表!B188:G387,6,),)</f>
        <v>0</v>
      </c>
      <c r="AE195" s="72">
        <f>IFERROR(VLOOKUP($Y195,総括表!B188:R387,17,),)</f>
        <v>0</v>
      </c>
    </row>
    <row r="196" spans="22:31">
      <c r="V196" s="71">
        <f t="shared" si="10"/>
        <v>185</v>
      </c>
      <c r="W196" s="432">
        <f t="shared" si="9"/>
        <v>135185</v>
      </c>
      <c r="X196" s="433">
        <f>IFERROR(VLOOKUP(W196,総括表!CA$4:CB$203,2,),)</f>
        <v>0</v>
      </c>
      <c r="Y196" s="433" t="str">
        <f t="shared" si="11"/>
        <v/>
      </c>
      <c r="AD196" s="72">
        <f>IFERROR(VLOOKUP($Y196,総括表!B189:G388,6,),)</f>
        <v>0</v>
      </c>
      <c r="AE196" s="72">
        <f>IFERROR(VLOOKUP($Y196,総括表!B189:R388,17,),)</f>
        <v>0</v>
      </c>
    </row>
    <row r="197" spans="22:31">
      <c r="V197" s="71">
        <f t="shared" si="10"/>
        <v>186</v>
      </c>
      <c r="W197" s="432">
        <f t="shared" si="9"/>
        <v>135186</v>
      </c>
      <c r="X197" s="433">
        <f>IFERROR(VLOOKUP(W197,総括表!CA$4:CB$203,2,),)</f>
        <v>0</v>
      </c>
      <c r="Y197" s="433" t="str">
        <f t="shared" si="11"/>
        <v/>
      </c>
      <c r="AD197" s="72">
        <f>IFERROR(VLOOKUP($Y197,総括表!B190:G389,6,),)</f>
        <v>0</v>
      </c>
      <c r="AE197" s="72">
        <f>IFERROR(VLOOKUP($Y197,総括表!B190:R389,17,),)</f>
        <v>0</v>
      </c>
    </row>
    <row r="198" spans="22:31">
      <c r="V198" s="71">
        <f t="shared" si="10"/>
        <v>187</v>
      </c>
      <c r="W198" s="432">
        <f t="shared" si="9"/>
        <v>135187</v>
      </c>
      <c r="X198" s="433">
        <f>IFERROR(VLOOKUP(W198,総括表!CA$4:CB$203,2,),)</f>
        <v>0</v>
      </c>
      <c r="Y198" s="433" t="str">
        <f t="shared" si="11"/>
        <v/>
      </c>
      <c r="AD198" s="72">
        <f>IFERROR(VLOOKUP($Y198,総括表!B191:G390,6,),)</f>
        <v>0</v>
      </c>
      <c r="AE198" s="72">
        <f>IFERROR(VLOOKUP($Y198,総括表!B191:R390,17,),)</f>
        <v>0</v>
      </c>
    </row>
    <row r="199" spans="22:31">
      <c r="V199" s="71">
        <f t="shared" si="10"/>
        <v>188</v>
      </c>
      <c r="W199" s="432">
        <f t="shared" si="9"/>
        <v>135188</v>
      </c>
      <c r="X199" s="433">
        <f>IFERROR(VLOOKUP(W199,総括表!CA$4:CB$203,2,),)</f>
        <v>0</v>
      </c>
      <c r="Y199" s="433" t="str">
        <f t="shared" si="11"/>
        <v/>
      </c>
      <c r="AD199" s="72">
        <f>IFERROR(VLOOKUP($Y199,総括表!B192:G391,6,),)</f>
        <v>0</v>
      </c>
      <c r="AE199" s="72">
        <f>IFERROR(VLOOKUP($Y199,総括表!B192:R391,17,),)</f>
        <v>0</v>
      </c>
    </row>
    <row r="200" spans="22:31">
      <c r="V200" s="71">
        <f t="shared" si="10"/>
        <v>189</v>
      </c>
      <c r="W200" s="432">
        <f t="shared" si="9"/>
        <v>135189</v>
      </c>
      <c r="X200" s="433">
        <f>IFERROR(VLOOKUP(W200,総括表!CA$4:CB$203,2,),)</f>
        <v>0</v>
      </c>
      <c r="Y200" s="433" t="str">
        <f t="shared" si="11"/>
        <v/>
      </c>
      <c r="AD200" s="72">
        <f>IFERROR(VLOOKUP($Y200,総括表!B193:G392,6,),)</f>
        <v>0</v>
      </c>
      <c r="AE200" s="72">
        <f>IFERROR(VLOOKUP($Y200,総括表!B193:R392,17,),)</f>
        <v>0</v>
      </c>
    </row>
    <row r="201" spans="22:31">
      <c r="V201" s="71">
        <f t="shared" si="10"/>
        <v>190</v>
      </c>
      <c r="W201" s="432">
        <f t="shared" si="9"/>
        <v>135190</v>
      </c>
      <c r="X201" s="433">
        <f>IFERROR(VLOOKUP(W201,総括表!CA$4:CB$203,2,),)</f>
        <v>0</v>
      </c>
      <c r="Y201" s="433" t="str">
        <f t="shared" si="11"/>
        <v/>
      </c>
      <c r="AD201" s="72">
        <f>IFERROR(VLOOKUP($Y201,総括表!B194:G393,6,),)</f>
        <v>0</v>
      </c>
      <c r="AE201" s="72">
        <f>IFERROR(VLOOKUP($Y201,総括表!B194:R393,17,),)</f>
        <v>0</v>
      </c>
    </row>
    <row r="202" spans="22:31">
      <c r="V202" s="71">
        <f t="shared" si="10"/>
        <v>191</v>
      </c>
      <c r="W202" s="432">
        <f t="shared" si="9"/>
        <v>135191</v>
      </c>
      <c r="X202" s="433">
        <f>IFERROR(VLOOKUP(W202,総括表!CA$4:CB$203,2,),)</f>
        <v>0</v>
      </c>
      <c r="Y202" s="433" t="str">
        <f t="shared" si="11"/>
        <v/>
      </c>
      <c r="AD202" s="72">
        <f>IFERROR(VLOOKUP($Y202,総括表!B195:G394,6,),)</f>
        <v>0</v>
      </c>
      <c r="AE202" s="72">
        <f>IFERROR(VLOOKUP($Y202,総括表!B195:R394,17,),)</f>
        <v>0</v>
      </c>
    </row>
    <row r="203" spans="22:31">
      <c r="V203" s="71">
        <f t="shared" si="10"/>
        <v>192</v>
      </c>
      <c r="W203" s="432">
        <f t="shared" si="9"/>
        <v>135192</v>
      </c>
      <c r="X203" s="433">
        <f>IFERROR(VLOOKUP(W203,総括表!CA$4:CB$203,2,),)</f>
        <v>0</v>
      </c>
      <c r="Y203" s="433" t="str">
        <f t="shared" si="11"/>
        <v/>
      </c>
      <c r="AD203" s="72">
        <f>IFERROR(VLOOKUP($Y203,総括表!B196:G395,6,),)</f>
        <v>0</v>
      </c>
      <c r="AE203" s="72">
        <f>IFERROR(VLOOKUP($Y203,総括表!B196:R395,17,),)</f>
        <v>0</v>
      </c>
    </row>
    <row r="204" spans="22:31">
      <c r="V204" s="71">
        <f t="shared" si="10"/>
        <v>193</v>
      </c>
      <c r="W204" s="432">
        <f t="shared" ref="W204:W211" si="12">W$5*1000+V204</f>
        <v>135193</v>
      </c>
      <c r="X204" s="433">
        <f>IFERROR(VLOOKUP(W204,総括表!CA$4:CB$203,2,),)</f>
        <v>0</v>
      </c>
      <c r="Y204" s="433" t="str">
        <f t="shared" si="11"/>
        <v/>
      </c>
      <c r="AD204" s="72">
        <f>IFERROR(VLOOKUP($Y204,総括表!B197:G396,6,),)</f>
        <v>0</v>
      </c>
      <c r="AE204" s="72">
        <f>IFERROR(VLOOKUP($Y204,総括表!B197:R396,17,),)</f>
        <v>0</v>
      </c>
    </row>
    <row r="205" spans="22:31">
      <c r="V205" s="71">
        <f t="shared" ref="V205:V211" si="13">ROW()-11</f>
        <v>194</v>
      </c>
      <c r="W205" s="432">
        <f t="shared" si="12"/>
        <v>135194</v>
      </c>
      <c r="X205" s="433">
        <f>IFERROR(VLOOKUP(W205,総括表!CA$4:CB$203,2,),)</f>
        <v>0</v>
      </c>
      <c r="Y205" s="433" t="str">
        <f t="shared" si="11"/>
        <v/>
      </c>
      <c r="AD205" s="72">
        <f>IFERROR(VLOOKUP($Y205,総括表!B198:G397,6,),)</f>
        <v>0</v>
      </c>
      <c r="AE205" s="72">
        <f>IFERROR(VLOOKUP($Y205,総括表!B198:R397,17,),)</f>
        <v>0</v>
      </c>
    </row>
    <row r="206" spans="22:31">
      <c r="V206" s="71">
        <f t="shared" si="13"/>
        <v>195</v>
      </c>
      <c r="W206" s="432">
        <f t="shared" si="12"/>
        <v>135195</v>
      </c>
      <c r="X206" s="433">
        <f>IFERROR(VLOOKUP(W206,総括表!CA$4:CB$203,2,),)</f>
        <v>0</v>
      </c>
      <c r="Y206" s="433" t="str">
        <f t="shared" si="11"/>
        <v/>
      </c>
      <c r="AD206" s="72">
        <f>IFERROR(VLOOKUP($Y206,総括表!B199:G398,6,),)</f>
        <v>0</v>
      </c>
      <c r="AE206" s="72">
        <f>IFERROR(VLOOKUP($Y206,総括表!B199:R398,17,),)</f>
        <v>0</v>
      </c>
    </row>
    <row r="207" spans="22:31">
      <c r="V207" s="71">
        <f t="shared" si="13"/>
        <v>196</v>
      </c>
      <c r="W207" s="432">
        <f t="shared" si="12"/>
        <v>135196</v>
      </c>
      <c r="X207" s="433">
        <f>IFERROR(VLOOKUP(W207,総括表!CA$4:CB$203,2,),)</f>
        <v>0</v>
      </c>
      <c r="Y207" s="433" t="str">
        <f t="shared" si="11"/>
        <v/>
      </c>
      <c r="AD207" s="72">
        <f>IFERROR(VLOOKUP($Y207,総括表!B200:G399,6,),)</f>
        <v>0</v>
      </c>
      <c r="AE207" s="72">
        <f>IFERROR(VLOOKUP($Y207,総括表!B200:R399,17,),)</f>
        <v>0</v>
      </c>
    </row>
    <row r="208" spans="22:31">
      <c r="V208" s="71">
        <f t="shared" si="13"/>
        <v>197</v>
      </c>
      <c r="W208" s="432">
        <f t="shared" si="12"/>
        <v>135197</v>
      </c>
      <c r="X208" s="433">
        <f>IFERROR(VLOOKUP(W208,総括表!CA$4:CB$203,2,),)</f>
        <v>0</v>
      </c>
      <c r="Y208" s="433" t="str">
        <f t="shared" si="11"/>
        <v/>
      </c>
      <c r="AD208" s="72">
        <f>IFERROR(VLOOKUP($Y208,総括表!B201:G400,6,),)</f>
        <v>0</v>
      </c>
      <c r="AE208" s="72">
        <f>IFERROR(VLOOKUP($Y208,総括表!B201:R400,17,),)</f>
        <v>0</v>
      </c>
    </row>
    <row r="209" spans="22:31">
      <c r="V209" s="71">
        <f t="shared" si="13"/>
        <v>198</v>
      </c>
      <c r="W209" s="432">
        <f t="shared" si="12"/>
        <v>135198</v>
      </c>
      <c r="X209" s="433">
        <f>IFERROR(VLOOKUP(W209,総括表!CA$4:CB$203,2,),)</f>
        <v>0</v>
      </c>
      <c r="Y209" s="433" t="str">
        <f t="shared" si="11"/>
        <v/>
      </c>
      <c r="AD209" s="72">
        <f>IFERROR(VLOOKUP($Y209,総括表!B202:G401,6,),)</f>
        <v>0</v>
      </c>
      <c r="AE209" s="72">
        <f>IFERROR(VLOOKUP($Y209,総括表!B202:R401,17,),)</f>
        <v>0</v>
      </c>
    </row>
    <row r="210" spans="22:31">
      <c r="V210" s="71">
        <f t="shared" si="13"/>
        <v>199</v>
      </c>
      <c r="W210" s="432">
        <f t="shared" si="12"/>
        <v>135199</v>
      </c>
      <c r="X210" s="433">
        <f>IFERROR(VLOOKUP(W210,総括表!CA$4:CB$203,2,),)</f>
        <v>0</v>
      </c>
      <c r="Y210" s="433" t="str">
        <f t="shared" si="11"/>
        <v/>
      </c>
      <c r="AD210" s="72">
        <f>IFERROR(VLOOKUP($Y210,総括表!B203:G402,6,),)</f>
        <v>0</v>
      </c>
      <c r="AE210" s="72">
        <f>IFERROR(VLOOKUP($Y210,総括表!B203:R402,17,),)</f>
        <v>0</v>
      </c>
    </row>
    <row r="211" spans="22:31">
      <c r="V211" s="71">
        <f t="shared" si="13"/>
        <v>200</v>
      </c>
      <c r="W211" s="432">
        <f t="shared" si="12"/>
        <v>135200</v>
      </c>
      <c r="X211" s="433">
        <f>IFERROR(VLOOKUP(W211,総括表!CA$4:CB$203,2,),)</f>
        <v>0</v>
      </c>
      <c r="Y211" s="433" t="str">
        <f t="shared" si="11"/>
        <v/>
      </c>
      <c r="AD211" s="72">
        <f>IFERROR(VLOOKUP($Y211,総括表!B204:G403,6,),)</f>
        <v>0</v>
      </c>
      <c r="AE211" s="72">
        <f>IFERROR(VLOOKUP($Y211,総括表!B204:R403,17,),)</f>
        <v>0</v>
      </c>
    </row>
  </sheetData>
  <mergeCells count="268">
    <mergeCell ref="A143:J143"/>
    <mergeCell ref="L143:N143"/>
    <mergeCell ref="O143:P143"/>
    <mergeCell ref="R143:S143"/>
    <mergeCell ref="A144:K145"/>
    <mergeCell ref="A140:J140"/>
    <mergeCell ref="L140:N140"/>
    <mergeCell ref="O140:P140"/>
    <mergeCell ref="R140:S140"/>
    <mergeCell ref="A141:K142"/>
    <mergeCell ref="A137:J137"/>
    <mergeCell ref="L137:N137"/>
    <mergeCell ref="O137:P137"/>
    <mergeCell ref="R137:S137"/>
    <mergeCell ref="A138:K139"/>
    <mergeCell ref="A134:J134"/>
    <mergeCell ref="L134:N134"/>
    <mergeCell ref="O134:P134"/>
    <mergeCell ref="R134:S134"/>
    <mergeCell ref="A135:K136"/>
    <mergeCell ref="A131:J131"/>
    <mergeCell ref="L131:N131"/>
    <mergeCell ref="O131:P131"/>
    <mergeCell ref="R131:S131"/>
    <mergeCell ref="A132:K133"/>
    <mergeCell ref="A128:J128"/>
    <mergeCell ref="L128:N128"/>
    <mergeCell ref="O128:P128"/>
    <mergeCell ref="R128:S128"/>
    <mergeCell ref="A129:K130"/>
    <mergeCell ref="A125:J125"/>
    <mergeCell ref="L125:N125"/>
    <mergeCell ref="O125:P125"/>
    <mergeCell ref="R125:S125"/>
    <mergeCell ref="A126:K127"/>
    <mergeCell ref="A122:J122"/>
    <mergeCell ref="L122:N122"/>
    <mergeCell ref="O122:P122"/>
    <mergeCell ref="R122:S122"/>
    <mergeCell ref="A123:K124"/>
    <mergeCell ref="A119:J119"/>
    <mergeCell ref="L119:N119"/>
    <mergeCell ref="O119:P119"/>
    <mergeCell ref="R119:S119"/>
    <mergeCell ref="A120:K121"/>
    <mergeCell ref="A116:J116"/>
    <mergeCell ref="L116:N116"/>
    <mergeCell ref="O116:P116"/>
    <mergeCell ref="R116:S116"/>
    <mergeCell ref="A117:K118"/>
    <mergeCell ref="A113:J113"/>
    <mergeCell ref="L113:N113"/>
    <mergeCell ref="O113:P113"/>
    <mergeCell ref="R113:S113"/>
    <mergeCell ref="A114:K115"/>
    <mergeCell ref="A110:J110"/>
    <mergeCell ref="L110:N110"/>
    <mergeCell ref="O110:P110"/>
    <mergeCell ref="R110:S110"/>
    <mergeCell ref="A111:K112"/>
    <mergeCell ref="A107:J107"/>
    <mergeCell ref="L107:N107"/>
    <mergeCell ref="O107:P107"/>
    <mergeCell ref="R107:S107"/>
    <mergeCell ref="A108:K109"/>
    <mergeCell ref="A104:J104"/>
    <mergeCell ref="L104:N104"/>
    <mergeCell ref="O104:P104"/>
    <mergeCell ref="R104:S104"/>
    <mergeCell ref="A105:K106"/>
    <mergeCell ref="A101:J101"/>
    <mergeCell ref="L101:N101"/>
    <mergeCell ref="O101:P101"/>
    <mergeCell ref="R101:S101"/>
    <mergeCell ref="A102:K103"/>
    <mergeCell ref="A98:J98"/>
    <mergeCell ref="L98:N98"/>
    <mergeCell ref="O98:P98"/>
    <mergeCell ref="R98:S98"/>
    <mergeCell ref="A99:K100"/>
    <mergeCell ref="A95:J95"/>
    <mergeCell ref="L95:N95"/>
    <mergeCell ref="O95:P95"/>
    <mergeCell ref="R95:S95"/>
    <mergeCell ref="A96:K97"/>
    <mergeCell ref="A92:J92"/>
    <mergeCell ref="L92:N92"/>
    <mergeCell ref="O92:P92"/>
    <mergeCell ref="R92:S92"/>
    <mergeCell ref="A93:K94"/>
    <mergeCell ref="A89:J89"/>
    <mergeCell ref="L89:N89"/>
    <mergeCell ref="O89:P89"/>
    <mergeCell ref="R89:S89"/>
    <mergeCell ref="A90:K91"/>
    <mergeCell ref="A86:J86"/>
    <mergeCell ref="L86:N86"/>
    <mergeCell ref="O86:P86"/>
    <mergeCell ref="R86:S86"/>
    <mergeCell ref="A87:K88"/>
    <mergeCell ref="A83:J83"/>
    <mergeCell ref="L83:N83"/>
    <mergeCell ref="O83:P83"/>
    <mergeCell ref="R83:S83"/>
    <mergeCell ref="A84:K85"/>
    <mergeCell ref="A80:J80"/>
    <mergeCell ref="L80:N80"/>
    <mergeCell ref="O80:P80"/>
    <mergeCell ref="R80:S80"/>
    <mergeCell ref="A81:K82"/>
    <mergeCell ref="A77:J77"/>
    <mergeCell ref="L77:N77"/>
    <mergeCell ref="O77:P77"/>
    <mergeCell ref="R77:S77"/>
    <mergeCell ref="A78:K79"/>
    <mergeCell ref="A74:J74"/>
    <mergeCell ref="L74:N74"/>
    <mergeCell ref="O74:P74"/>
    <mergeCell ref="R74:S74"/>
    <mergeCell ref="A75:K76"/>
    <mergeCell ref="A71:J71"/>
    <mergeCell ref="L71:N71"/>
    <mergeCell ref="O71:P71"/>
    <mergeCell ref="R71:S71"/>
    <mergeCell ref="A72:K73"/>
    <mergeCell ref="A68:J68"/>
    <mergeCell ref="L68:N68"/>
    <mergeCell ref="O68:P68"/>
    <mergeCell ref="R68:S68"/>
    <mergeCell ref="A69:K70"/>
    <mergeCell ref="A65:J65"/>
    <mergeCell ref="L65:N65"/>
    <mergeCell ref="O65:P65"/>
    <mergeCell ref="R65:S65"/>
    <mergeCell ref="A66:K67"/>
    <mergeCell ref="A62:J62"/>
    <mergeCell ref="L62:N62"/>
    <mergeCell ref="O62:P62"/>
    <mergeCell ref="R62:S62"/>
    <mergeCell ref="A63:K64"/>
    <mergeCell ref="A59:J59"/>
    <mergeCell ref="L59:N59"/>
    <mergeCell ref="O59:P59"/>
    <mergeCell ref="R59:S59"/>
    <mergeCell ref="A60:K61"/>
    <mergeCell ref="A56:J56"/>
    <mergeCell ref="L56:N56"/>
    <mergeCell ref="O56:P56"/>
    <mergeCell ref="R56:S56"/>
    <mergeCell ref="A57:K58"/>
    <mergeCell ref="A53:J53"/>
    <mergeCell ref="L53:N53"/>
    <mergeCell ref="O53:P53"/>
    <mergeCell ref="R53:S53"/>
    <mergeCell ref="A54:K55"/>
    <mergeCell ref="A50:J50"/>
    <mergeCell ref="L50:N50"/>
    <mergeCell ref="O50:P50"/>
    <mergeCell ref="R50:S50"/>
    <mergeCell ref="A51:K52"/>
    <mergeCell ref="A158:J158"/>
    <mergeCell ref="L158:N158"/>
    <mergeCell ref="O158:P158"/>
    <mergeCell ref="R158:S158"/>
    <mergeCell ref="A159:K160"/>
    <mergeCell ref="A155:J155"/>
    <mergeCell ref="L155:N155"/>
    <mergeCell ref="O155:P155"/>
    <mergeCell ref="R155:S155"/>
    <mergeCell ref="A156:K157"/>
    <mergeCell ref="A152:J152"/>
    <mergeCell ref="L152:N152"/>
    <mergeCell ref="O152:P152"/>
    <mergeCell ref="R152:S152"/>
    <mergeCell ref="A153:K154"/>
    <mergeCell ref="A149:J149"/>
    <mergeCell ref="L149:N149"/>
    <mergeCell ref="O149:P149"/>
    <mergeCell ref="R149:S149"/>
    <mergeCell ref="A150:K151"/>
    <mergeCell ref="A146:J146"/>
    <mergeCell ref="L146:N146"/>
    <mergeCell ref="O146:P146"/>
    <mergeCell ref="R146:S146"/>
    <mergeCell ref="A147:K148"/>
    <mergeCell ref="A7:J7"/>
    <mergeCell ref="A18:K19"/>
    <mergeCell ref="A11:J11"/>
    <mergeCell ref="L11:N11"/>
    <mergeCell ref="O11:P11"/>
    <mergeCell ref="A15:K16"/>
    <mergeCell ref="A17:J17"/>
    <mergeCell ref="L17:N17"/>
    <mergeCell ref="O17:P17"/>
    <mergeCell ref="R11:S11"/>
    <mergeCell ref="A12:K13"/>
    <mergeCell ref="A14:J14"/>
    <mergeCell ref="L14:N14"/>
    <mergeCell ref="O14:P14"/>
    <mergeCell ref="R14:S14"/>
    <mergeCell ref="R17:S17"/>
    <mergeCell ref="A27:K28"/>
    <mergeCell ref="A20:J20"/>
    <mergeCell ref="L20:N20"/>
    <mergeCell ref="A35:J35"/>
    <mergeCell ref="L35:N35"/>
    <mergeCell ref="O35:P35"/>
    <mergeCell ref="R35:S35"/>
    <mergeCell ref="O20:P20"/>
    <mergeCell ref="R20:S20"/>
    <mergeCell ref="A21:K22"/>
    <mergeCell ref="A23:J23"/>
    <mergeCell ref="L23:N23"/>
    <mergeCell ref="O23:P23"/>
    <mergeCell ref="R23:S23"/>
    <mergeCell ref="A24:K25"/>
    <mergeCell ref="A26:J26"/>
    <mergeCell ref="L26:N26"/>
    <mergeCell ref="O26:P26"/>
    <mergeCell ref="R26:S26"/>
    <mergeCell ref="R9:T10"/>
    <mergeCell ref="A42:K43"/>
    <mergeCell ref="A44:J44"/>
    <mergeCell ref="L44:N44"/>
    <mergeCell ref="O44:P44"/>
    <mergeCell ref="R44:S44"/>
    <mergeCell ref="O38:P38"/>
    <mergeCell ref="R38:S38"/>
    <mergeCell ref="A39:K40"/>
    <mergeCell ref="A41:J41"/>
    <mergeCell ref="L41:N41"/>
    <mergeCell ref="O41:P41"/>
    <mergeCell ref="R41:S41"/>
    <mergeCell ref="A36:K37"/>
    <mergeCell ref="A29:J29"/>
    <mergeCell ref="L29:N29"/>
    <mergeCell ref="O29:P29"/>
    <mergeCell ref="R29:S29"/>
    <mergeCell ref="A30:K31"/>
    <mergeCell ref="A32:J32"/>
    <mergeCell ref="L32:N32"/>
    <mergeCell ref="O32:P32"/>
    <mergeCell ref="R32:S32"/>
    <mergeCell ref="A33:K34"/>
    <mergeCell ref="R47:S47"/>
    <mergeCell ref="A48:K49"/>
    <mergeCell ref="Q161:Q162"/>
    <mergeCell ref="R161:R162"/>
    <mergeCell ref="S161:S162"/>
    <mergeCell ref="T161:T162"/>
    <mergeCell ref="A3:T3"/>
    <mergeCell ref="A5:J5"/>
    <mergeCell ref="K5:S5"/>
    <mergeCell ref="A9:J10"/>
    <mergeCell ref="K9:K10"/>
    <mergeCell ref="A45:K46"/>
    <mergeCell ref="A38:J38"/>
    <mergeCell ref="L38:N38"/>
    <mergeCell ref="A161:J162"/>
    <mergeCell ref="K161:K162"/>
    <mergeCell ref="L161:N162"/>
    <mergeCell ref="O161:O162"/>
    <mergeCell ref="P161:P162"/>
    <mergeCell ref="A47:J47"/>
    <mergeCell ref="L47:N47"/>
    <mergeCell ref="O47:P47"/>
    <mergeCell ref="L9:N10"/>
    <mergeCell ref="O9:Q10"/>
  </mergeCells>
  <phoneticPr fontId="2"/>
  <printOptions horizontalCentered="1"/>
  <pageMargins left="0.23622047244094491" right="0.23622047244094491" top="0.74803149606299213" bottom="0.74803149606299213" header="0.31496062992125984" footer="0.31496062992125984"/>
  <pageSetup paperSize="9" scale="87"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総括表!$AJ$4:$AJ$203</xm:f>
          </x14:formula1>
          <xm:sqref>A7:J7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T45"/>
  <sheetViews>
    <sheetView view="pageBreakPreview" topLeftCell="A7" zoomScaleNormal="100" zoomScaleSheetLayoutView="100" workbookViewId="0">
      <selection activeCell="H11" sqref="H11"/>
    </sheetView>
  </sheetViews>
  <sheetFormatPr defaultColWidth="8.88671875" defaultRowHeight="14.25"/>
  <cols>
    <col min="1" max="1" width="8.5546875" style="71" customWidth="1"/>
    <col min="2" max="2" width="3.33203125" style="71" customWidth="1"/>
    <col min="3" max="3" width="9.5546875" style="71" customWidth="1"/>
    <col min="4" max="4" width="2.6640625" style="71" customWidth="1"/>
    <col min="5" max="5" width="3.33203125" style="71" customWidth="1"/>
    <col min="6" max="6" width="9.44140625" style="71" customWidth="1"/>
    <col min="7" max="7" width="2.6640625" style="71" customWidth="1"/>
    <col min="8" max="8" width="7.77734375" style="71" customWidth="1"/>
    <col min="9" max="9" width="3.33203125" style="71" customWidth="1"/>
    <col min="10" max="10" width="4" style="71" customWidth="1"/>
    <col min="11" max="11" width="2.6640625" style="71" customWidth="1"/>
    <col min="12" max="12" width="7.77734375" style="71" customWidth="1"/>
    <col min="13" max="13" width="3.33203125" style="71" customWidth="1"/>
    <col min="14" max="14" width="4" style="71" customWidth="1"/>
    <col min="15" max="15" width="2.6640625" style="71" customWidth="1"/>
    <col min="16" max="16" width="7.77734375" style="71" customWidth="1"/>
    <col min="17" max="17" width="3.33203125" style="71" customWidth="1"/>
    <col min="18" max="18" width="4" style="71" customWidth="1"/>
    <col min="19" max="19" width="2.6640625" style="71" customWidth="1"/>
    <col min="20" max="16384" width="8.88671875" style="71"/>
  </cols>
  <sheetData>
    <row r="1" spans="1:20">
      <c r="A1" s="70" t="s">
        <v>2739</v>
      </c>
    </row>
    <row r="3" spans="1:20">
      <c r="A3" s="585" t="s">
        <v>2740</v>
      </c>
      <c r="B3" s="585"/>
      <c r="C3" s="585"/>
      <c r="D3" s="585"/>
      <c r="E3" s="585"/>
      <c r="F3" s="585"/>
      <c r="G3" s="585"/>
      <c r="H3" s="585"/>
      <c r="I3" s="585"/>
      <c r="J3" s="585"/>
      <c r="K3" s="585"/>
      <c r="L3" s="585"/>
      <c r="M3" s="585"/>
      <c r="N3" s="585"/>
      <c r="O3" s="585"/>
      <c r="P3" s="585"/>
      <c r="Q3" s="585"/>
      <c r="R3" s="585"/>
      <c r="S3" s="585"/>
    </row>
    <row r="5" spans="1:20" ht="24.75" customHeight="1">
      <c r="A5" s="657" t="s">
        <v>2720</v>
      </c>
      <c r="B5" s="658"/>
      <c r="C5" s="659" t="str">
        <f>'別紙様式３　実績報告書'!N50</f>
        <v>総括表に法人名が記入されていません</v>
      </c>
      <c r="D5" s="660"/>
      <c r="E5" s="660"/>
      <c r="F5" s="660"/>
      <c r="G5" s="660"/>
      <c r="H5" s="660"/>
      <c r="I5" s="660"/>
      <c r="J5" s="660"/>
      <c r="K5" s="660"/>
      <c r="L5" s="660"/>
      <c r="M5" s="660"/>
      <c r="N5" s="660"/>
      <c r="O5" s="660"/>
      <c r="P5" s="660"/>
      <c r="Q5" s="660"/>
      <c r="R5" s="661"/>
      <c r="S5" s="73"/>
    </row>
    <row r="7" spans="1:20" ht="15" customHeight="1">
      <c r="A7" s="662" t="s">
        <v>2741</v>
      </c>
      <c r="B7" s="662"/>
    </row>
    <row r="8" spans="1:20" ht="7.5" customHeight="1"/>
    <row r="9" spans="1:20" ht="13.5" customHeight="1">
      <c r="A9" s="622" t="s">
        <v>2742</v>
      </c>
      <c r="B9" s="663" t="s">
        <v>2743</v>
      </c>
      <c r="C9" s="664"/>
      <c r="D9" s="665"/>
      <c r="E9" s="622" t="s">
        <v>2744</v>
      </c>
      <c r="F9" s="622"/>
      <c r="G9" s="622"/>
      <c r="H9" s="622" t="s">
        <v>3035</v>
      </c>
      <c r="I9" s="622"/>
      <c r="J9" s="622"/>
      <c r="K9" s="622"/>
      <c r="L9" s="622" t="s">
        <v>3034</v>
      </c>
      <c r="M9" s="622"/>
      <c r="N9" s="622"/>
      <c r="O9" s="622"/>
      <c r="P9" s="622" t="s">
        <v>3033</v>
      </c>
      <c r="Q9" s="622"/>
      <c r="R9" s="622"/>
      <c r="S9" s="622"/>
    </row>
    <row r="10" spans="1:20" ht="21" customHeight="1">
      <c r="A10" s="622"/>
      <c r="B10" s="666"/>
      <c r="C10" s="667"/>
      <c r="D10" s="668"/>
      <c r="E10" s="622"/>
      <c r="F10" s="622"/>
      <c r="G10" s="622"/>
      <c r="H10" s="622"/>
      <c r="I10" s="622"/>
      <c r="J10" s="622"/>
      <c r="K10" s="622"/>
      <c r="L10" s="622"/>
      <c r="M10" s="622"/>
      <c r="N10" s="622"/>
      <c r="O10" s="622"/>
      <c r="P10" s="622"/>
      <c r="Q10" s="622"/>
      <c r="R10" s="622"/>
      <c r="S10" s="622"/>
    </row>
    <row r="11" spans="1:20" ht="18.75" customHeight="1">
      <c r="A11" s="463" t="e">
        <f>総括表!#REF!</f>
        <v>#REF!</v>
      </c>
      <c r="B11" s="645">
        <f>総括表!BI4</f>
        <v>0</v>
      </c>
      <c r="C11" s="646"/>
      <c r="D11" s="81" t="s">
        <v>2722</v>
      </c>
      <c r="E11" s="645">
        <f>総括表!BJ4</f>
        <v>0</v>
      </c>
      <c r="F11" s="646"/>
      <c r="G11" s="81" t="s">
        <v>2722</v>
      </c>
      <c r="H11" s="82">
        <f>総括表!BT4</f>
        <v>0</v>
      </c>
      <c r="I11" s="83" t="s">
        <v>2745</v>
      </c>
      <c r="J11" s="84">
        <f>総括表!BU4</f>
        <v>0</v>
      </c>
      <c r="K11" s="85" t="s">
        <v>2746</v>
      </c>
      <c r="L11" s="82">
        <f>総括表!BV4</f>
        <v>0</v>
      </c>
      <c r="M11" s="83" t="s">
        <v>2745</v>
      </c>
      <c r="N11" s="84">
        <f>総括表!BW4</f>
        <v>0</v>
      </c>
      <c r="O11" s="85" t="s">
        <v>2746</v>
      </c>
      <c r="P11" s="82">
        <f>総括表!BX4</f>
        <v>0</v>
      </c>
      <c r="Q11" s="83" t="s">
        <v>2745</v>
      </c>
      <c r="R11" s="230">
        <f>総括表!BY4</f>
        <v>0</v>
      </c>
      <c r="S11" s="85" t="s">
        <v>2746</v>
      </c>
      <c r="T11" s="78" t="s">
        <v>2730</v>
      </c>
    </row>
    <row r="12" spans="1:20" ht="18.75" customHeight="1">
      <c r="A12" s="463" t="e">
        <f>総括表!#REF!</f>
        <v>#REF!</v>
      </c>
      <c r="B12" s="645">
        <f>総括表!BI5</f>
        <v>0</v>
      </c>
      <c r="C12" s="646"/>
      <c r="D12" s="81" t="s">
        <v>2722</v>
      </c>
      <c r="E12" s="645">
        <f>総括表!BJ5</f>
        <v>0</v>
      </c>
      <c r="F12" s="646"/>
      <c r="G12" s="81" t="s">
        <v>2722</v>
      </c>
      <c r="H12" s="82">
        <f>総括表!BT5</f>
        <v>0</v>
      </c>
      <c r="I12" s="83" t="s">
        <v>2745</v>
      </c>
      <c r="J12" s="84">
        <f>総括表!BU5</f>
        <v>0</v>
      </c>
      <c r="K12" s="85" t="s">
        <v>2746</v>
      </c>
      <c r="L12" s="82">
        <f>総括表!BV5</f>
        <v>0</v>
      </c>
      <c r="M12" s="83" t="s">
        <v>2745</v>
      </c>
      <c r="N12" s="84">
        <f>総括表!BW5</f>
        <v>0</v>
      </c>
      <c r="O12" s="85" t="s">
        <v>2746</v>
      </c>
      <c r="P12" s="82">
        <f>総括表!BX5</f>
        <v>0</v>
      </c>
      <c r="Q12" s="83" t="s">
        <v>2745</v>
      </c>
      <c r="R12" s="230">
        <f>総括表!BY5</f>
        <v>0</v>
      </c>
      <c r="S12" s="85" t="s">
        <v>2746</v>
      </c>
    </row>
    <row r="13" spans="1:20" ht="18.75" customHeight="1">
      <c r="A13" s="463" t="e">
        <f>総括表!#REF!</f>
        <v>#REF!</v>
      </c>
      <c r="B13" s="645">
        <f>総括表!BI6</f>
        <v>0</v>
      </c>
      <c r="C13" s="646"/>
      <c r="D13" s="81" t="s">
        <v>2722</v>
      </c>
      <c r="E13" s="645">
        <f>総括表!BJ6</f>
        <v>0</v>
      </c>
      <c r="F13" s="646"/>
      <c r="G13" s="81" t="s">
        <v>2722</v>
      </c>
      <c r="H13" s="82">
        <f>総括表!BT6</f>
        <v>0</v>
      </c>
      <c r="I13" s="83" t="s">
        <v>2745</v>
      </c>
      <c r="J13" s="84">
        <f>総括表!BU6</f>
        <v>0</v>
      </c>
      <c r="K13" s="85" t="s">
        <v>2746</v>
      </c>
      <c r="L13" s="82">
        <f>総括表!BV6</f>
        <v>0</v>
      </c>
      <c r="M13" s="83" t="s">
        <v>2745</v>
      </c>
      <c r="N13" s="84">
        <f>総括表!BW6</f>
        <v>0</v>
      </c>
      <c r="O13" s="85" t="s">
        <v>2746</v>
      </c>
      <c r="P13" s="82">
        <f>総括表!BX6</f>
        <v>0</v>
      </c>
      <c r="Q13" s="83" t="s">
        <v>2745</v>
      </c>
      <c r="R13" s="230">
        <f>総括表!BY6</f>
        <v>0</v>
      </c>
      <c r="S13" s="85" t="s">
        <v>2746</v>
      </c>
    </row>
    <row r="14" spans="1:20" ht="18.75" customHeight="1">
      <c r="A14" s="463" t="e">
        <f>総括表!#REF!</f>
        <v>#REF!</v>
      </c>
      <c r="B14" s="645">
        <f>総括表!BI7</f>
        <v>0</v>
      </c>
      <c r="C14" s="646"/>
      <c r="D14" s="81" t="s">
        <v>2722</v>
      </c>
      <c r="E14" s="645">
        <f>総括表!BJ7</f>
        <v>0</v>
      </c>
      <c r="F14" s="646"/>
      <c r="G14" s="81" t="s">
        <v>2722</v>
      </c>
      <c r="H14" s="82">
        <f>総括表!BT7</f>
        <v>0</v>
      </c>
      <c r="I14" s="83" t="s">
        <v>2745</v>
      </c>
      <c r="J14" s="84">
        <f>総括表!BU7</f>
        <v>0</v>
      </c>
      <c r="K14" s="85" t="s">
        <v>2746</v>
      </c>
      <c r="L14" s="82">
        <f>総括表!BV7</f>
        <v>0</v>
      </c>
      <c r="M14" s="83" t="s">
        <v>2745</v>
      </c>
      <c r="N14" s="84">
        <f>総括表!BW7</f>
        <v>0</v>
      </c>
      <c r="O14" s="85" t="s">
        <v>2746</v>
      </c>
      <c r="P14" s="82">
        <f>総括表!BX7</f>
        <v>0</v>
      </c>
      <c r="Q14" s="83" t="s">
        <v>2745</v>
      </c>
      <c r="R14" s="230">
        <f>総括表!BY7</f>
        <v>0</v>
      </c>
      <c r="S14" s="85" t="s">
        <v>2746</v>
      </c>
    </row>
    <row r="15" spans="1:20" ht="18.75" customHeight="1">
      <c r="A15" s="463" t="e">
        <f>総括表!#REF!</f>
        <v>#REF!</v>
      </c>
      <c r="B15" s="645">
        <f>総括表!BI8</f>
        <v>0</v>
      </c>
      <c r="C15" s="646"/>
      <c r="D15" s="81" t="s">
        <v>2722</v>
      </c>
      <c r="E15" s="645">
        <f>総括表!BJ8</f>
        <v>0</v>
      </c>
      <c r="F15" s="646"/>
      <c r="G15" s="81" t="s">
        <v>2722</v>
      </c>
      <c r="H15" s="82">
        <f>総括表!BT8</f>
        <v>0</v>
      </c>
      <c r="I15" s="83" t="s">
        <v>2745</v>
      </c>
      <c r="J15" s="84">
        <f>総括表!BU8</f>
        <v>0</v>
      </c>
      <c r="K15" s="85" t="s">
        <v>2746</v>
      </c>
      <c r="L15" s="82">
        <f>総括表!BV8</f>
        <v>0</v>
      </c>
      <c r="M15" s="83" t="s">
        <v>2745</v>
      </c>
      <c r="N15" s="84">
        <f>総括表!BW8</f>
        <v>0</v>
      </c>
      <c r="O15" s="85" t="s">
        <v>2746</v>
      </c>
      <c r="P15" s="82">
        <f>総括表!BX8</f>
        <v>0</v>
      </c>
      <c r="Q15" s="83" t="s">
        <v>2745</v>
      </c>
      <c r="R15" s="230">
        <f>総括表!BY8</f>
        <v>0</v>
      </c>
      <c r="S15" s="85" t="s">
        <v>2746</v>
      </c>
    </row>
    <row r="16" spans="1:20" ht="18.75" customHeight="1">
      <c r="A16" s="463" t="e">
        <f>総括表!#REF!</f>
        <v>#REF!</v>
      </c>
      <c r="B16" s="645">
        <f>総括表!BI9</f>
        <v>0</v>
      </c>
      <c r="C16" s="646"/>
      <c r="D16" s="81" t="s">
        <v>2722</v>
      </c>
      <c r="E16" s="645">
        <f>総括表!BJ9</f>
        <v>0</v>
      </c>
      <c r="F16" s="646"/>
      <c r="G16" s="81" t="s">
        <v>2722</v>
      </c>
      <c r="H16" s="82">
        <f>総括表!BT9</f>
        <v>0</v>
      </c>
      <c r="I16" s="83" t="s">
        <v>2745</v>
      </c>
      <c r="J16" s="84">
        <f>総括表!BU9</f>
        <v>0</v>
      </c>
      <c r="K16" s="85" t="s">
        <v>2746</v>
      </c>
      <c r="L16" s="82">
        <f>総括表!BV9</f>
        <v>0</v>
      </c>
      <c r="M16" s="83" t="s">
        <v>2745</v>
      </c>
      <c r="N16" s="84">
        <f>総括表!BW9</f>
        <v>0</v>
      </c>
      <c r="O16" s="85" t="s">
        <v>2746</v>
      </c>
      <c r="P16" s="82">
        <f>総括表!BX9</f>
        <v>0</v>
      </c>
      <c r="Q16" s="83" t="s">
        <v>2745</v>
      </c>
      <c r="R16" s="230">
        <f>総括表!BY9</f>
        <v>0</v>
      </c>
      <c r="S16" s="85" t="s">
        <v>2746</v>
      </c>
    </row>
    <row r="17" spans="1:19" ht="18.75" customHeight="1">
      <c r="A17" s="463" t="e">
        <f>総括表!#REF!</f>
        <v>#REF!</v>
      </c>
      <c r="B17" s="645">
        <f>総括表!BI10</f>
        <v>0</v>
      </c>
      <c r="C17" s="646"/>
      <c r="D17" s="81" t="s">
        <v>2722</v>
      </c>
      <c r="E17" s="645">
        <f>総括表!BJ10</f>
        <v>0</v>
      </c>
      <c r="F17" s="646"/>
      <c r="G17" s="81" t="s">
        <v>2722</v>
      </c>
      <c r="H17" s="82">
        <f>総括表!BT10</f>
        <v>0</v>
      </c>
      <c r="I17" s="83" t="s">
        <v>2745</v>
      </c>
      <c r="J17" s="84">
        <f>総括表!BU10</f>
        <v>0</v>
      </c>
      <c r="K17" s="85" t="s">
        <v>2746</v>
      </c>
      <c r="L17" s="82">
        <f>総括表!BV10</f>
        <v>0</v>
      </c>
      <c r="M17" s="83" t="s">
        <v>2745</v>
      </c>
      <c r="N17" s="84">
        <f>総括表!BW10</f>
        <v>0</v>
      </c>
      <c r="O17" s="85" t="s">
        <v>2746</v>
      </c>
      <c r="P17" s="82">
        <f>総括表!BX10</f>
        <v>0</v>
      </c>
      <c r="Q17" s="83" t="s">
        <v>2745</v>
      </c>
      <c r="R17" s="230">
        <f>総括表!BY10</f>
        <v>0</v>
      </c>
      <c r="S17" s="85" t="s">
        <v>2746</v>
      </c>
    </row>
    <row r="18" spans="1:19" ht="18.75" customHeight="1">
      <c r="A18" s="463" t="e">
        <f>総括表!#REF!</f>
        <v>#REF!</v>
      </c>
      <c r="B18" s="645">
        <f>総括表!BI11</f>
        <v>0</v>
      </c>
      <c r="C18" s="646"/>
      <c r="D18" s="81" t="s">
        <v>2722</v>
      </c>
      <c r="E18" s="645">
        <f>総括表!BJ11</f>
        <v>0</v>
      </c>
      <c r="F18" s="646"/>
      <c r="G18" s="81" t="s">
        <v>2722</v>
      </c>
      <c r="H18" s="82">
        <f>総括表!BT11</f>
        <v>0</v>
      </c>
      <c r="I18" s="83" t="s">
        <v>2745</v>
      </c>
      <c r="J18" s="84">
        <f>総括表!BU11</f>
        <v>0</v>
      </c>
      <c r="K18" s="85" t="s">
        <v>2746</v>
      </c>
      <c r="L18" s="82">
        <f>総括表!BV11</f>
        <v>0</v>
      </c>
      <c r="M18" s="83" t="s">
        <v>2745</v>
      </c>
      <c r="N18" s="84">
        <f>総括表!BW11</f>
        <v>0</v>
      </c>
      <c r="O18" s="85" t="s">
        <v>2746</v>
      </c>
      <c r="P18" s="82">
        <f>総括表!BX11</f>
        <v>0</v>
      </c>
      <c r="Q18" s="83" t="s">
        <v>2745</v>
      </c>
      <c r="R18" s="230">
        <f>総括表!BY11</f>
        <v>0</v>
      </c>
      <c r="S18" s="85" t="s">
        <v>2746</v>
      </c>
    </row>
    <row r="19" spans="1:19" ht="18.75" customHeight="1">
      <c r="A19" s="463" t="e">
        <f>総括表!#REF!</f>
        <v>#REF!</v>
      </c>
      <c r="B19" s="645">
        <f>総括表!BI12</f>
        <v>0</v>
      </c>
      <c r="C19" s="646"/>
      <c r="D19" s="81" t="s">
        <v>2722</v>
      </c>
      <c r="E19" s="645">
        <f>総括表!BJ12</f>
        <v>0</v>
      </c>
      <c r="F19" s="646"/>
      <c r="G19" s="81" t="s">
        <v>2722</v>
      </c>
      <c r="H19" s="82">
        <f>総括表!BT12</f>
        <v>0</v>
      </c>
      <c r="I19" s="83" t="s">
        <v>2745</v>
      </c>
      <c r="J19" s="84">
        <f>総括表!BU12</f>
        <v>0</v>
      </c>
      <c r="K19" s="85" t="s">
        <v>2746</v>
      </c>
      <c r="L19" s="82">
        <f>総括表!BV12</f>
        <v>0</v>
      </c>
      <c r="M19" s="83" t="s">
        <v>2745</v>
      </c>
      <c r="N19" s="84">
        <f>総括表!BW12</f>
        <v>0</v>
      </c>
      <c r="O19" s="85" t="s">
        <v>2746</v>
      </c>
      <c r="P19" s="82">
        <f>総括表!BX12</f>
        <v>0</v>
      </c>
      <c r="Q19" s="83" t="s">
        <v>2745</v>
      </c>
      <c r="R19" s="230">
        <f>総括表!BY12</f>
        <v>0</v>
      </c>
      <c r="S19" s="85" t="s">
        <v>2746</v>
      </c>
    </row>
    <row r="20" spans="1:19" ht="18.75" customHeight="1">
      <c r="A20" s="463" t="e">
        <f>総括表!#REF!</f>
        <v>#REF!</v>
      </c>
      <c r="B20" s="645">
        <f>総括表!BI13</f>
        <v>0</v>
      </c>
      <c r="C20" s="646"/>
      <c r="D20" s="81" t="s">
        <v>2722</v>
      </c>
      <c r="E20" s="645">
        <f>総括表!BJ13</f>
        <v>0</v>
      </c>
      <c r="F20" s="646"/>
      <c r="G20" s="81" t="s">
        <v>2722</v>
      </c>
      <c r="H20" s="82">
        <f>総括表!BT13</f>
        <v>0</v>
      </c>
      <c r="I20" s="83" t="s">
        <v>2745</v>
      </c>
      <c r="J20" s="84">
        <f>総括表!BU13</f>
        <v>0</v>
      </c>
      <c r="K20" s="85" t="s">
        <v>2746</v>
      </c>
      <c r="L20" s="82">
        <f>総括表!BV13</f>
        <v>0</v>
      </c>
      <c r="M20" s="83" t="s">
        <v>2745</v>
      </c>
      <c r="N20" s="84">
        <f>総括表!BW13</f>
        <v>0</v>
      </c>
      <c r="O20" s="85" t="s">
        <v>2746</v>
      </c>
      <c r="P20" s="82">
        <f>総括表!BX13</f>
        <v>0</v>
      </c>
      <c r="Q20" s="83" t="s">
        <v>2745</v>
      </c>
      <c r="R20" s="230">
        <f>総括表!BY13</f>
        <v>0</v>
      </c>
      <c r="S20" s="85" t="s">
        <v>2746</v>
      </c>
    </row>
    <row r="21" spans="1:19" ht="18.75" customHeight="1">
      <c r="A21" s="463" t="e">
        <f>総括表!#REF!</f>
        <v>#REF!</v>
      </c>
      <c r="B21" s="645">
        <f>総括表!BI14</f>
        <v>0</v>
      </c>
      <c r="C21" s="646"/>
      <c r="D21" s="81" t="s">
        <v>2722</v>
      </c>
      <c r="E21" s="645">
        <f>総括表!BJ14</f>
        <v>0</v>
      </c>
      <c r="F21" s="646"/>
      <c r="G21" s="81" t="s">
        <v>2722</v>
      </c>
      <c r="H21" s="82">
        <f>総括表!BT14</f>
        <v>0</v>
      </c>
      <c r="I21" s="83" t="s">
        <v>2745</v>
      </c>
      <c r="J21" s="84">
        <f>総括表!BU14</f>
        <v>0</v>
      </c>
      <c r="K21" s="85" t="s">
        <v>2746</v>
      </c>
      <c r="L21" s="82">
        <f>総括表!BV14</f>
        <v>0</v>
      </c>
      <c r="M21" s="83" t="s">
        <v>2745</v>
      </c>
      <c r="N21" s="84">
        <f>総括表!BW14</f>
        <v>0</v>
      </c>
      <c r="O21" s="85" t="s">
        <v>2746</v>
      </c>
      <c r="P21" s="82">
        <f>総括表!BX14</f>
        <v>0</v>
      </c>
      <c r="Q21" s="83" t="s">
        <v>2745</v>
      </c>
      <c r="R21" s="230">
        <f>総括表!BY14</f>
        <v>0</v>
      </c>
      <c r="S21" s="85" t="s">
        <v>2746</v>
      </c>
    </row>
    <row r="22" spans="1:19" ht="18.75" customHeight="1">
      <c r="A22" s="463" t="e">
        <f>総括表!#REF!</f>
        <v>#REF!</v>
      </c>
      <c r="B22" s="645">
        <f>総括表!BI15</f>
        <v>0</v>
      </c>
      <c r="C22" s="646"/>
      <c r="D22" s="81" t="s">
        <v>2722</v>
      </c>
      <c r="E22" s="645">
        <f>総括表!BJ15</f>
        <v>0</v>
      </c>
      <c r="F22" s="646"/>
      <c r="G22" s="81" t="s">
        <v>2722</v>
      </c>
      <c r="H22" s="82">
        <f>総括表!BT15</f>
        <v>0</v>
      </c>
      <c r="I22" s="83" t="s">
        <v>2745</v>
      </c>
      <c r="J22" s="84">
        <f>総括表!BU15</f>
        <v>0</v>
      </c>
      <c r="K22" s="85" t="s">
        <v>2746</v>
      </c>
      <c r="L22" s="82">
        <f>総括表!BV15</f>
        <v>0</v>
      </c>
      <c r="M22" s="83" t="s">
        <v>2745</v>
      </c>
      <c r="N22" s="84">
        <f>総括表!BW15</f>
        <v>0</v>
      </c>
      <c r="O22" s="85" t="s">
        <v>2746</v>
      </c>
      <c r="P22" s="82">
        <f>総括表!BX15</f>
        <v>0</v>
      </c>
      <c r="Q22" s="83" t="s">
        <v>2745</v>
      </c>
      <c r="R22" s="230">
        <f>総括表!BY15</f>
        <v>0</v>
      </c>
      <c r="S22" s="85" t="s">
        <v>2746</v>
      </c>
    </row>
    <row r="23" spans="1:19" ht="18.75" customHeight="1">
      <c r="A23" s="463" t="e">
        <f>総括表!#REF!</f>
        <v>#REF!</v>
      </c>
      <c r="B23" s="645">
        <f>総括表!BI16</f>
        <v>0</v>
      </c>
      <c r="C23" s="646"/>
      <c r="D23" s="81" t="s">
        <v>2722</v>
      </c>
      <c r="E23" s="645">
        <f>総括表!BJ16</f>
        <v>0</v>
      </c>
      <c r="F23" s="646"/>
      <c r="G23" s="81" t="s">
        <v>2722</v>
      </c>
      <c r="H23" s="82">
        <f>総括表!BT16</f>
        <v>0</v>
      </c>
      <c r="I23" s="83" t="s">
        <v>2745</v>
      </c>
      <c r="J23" s="84">
        <f>総括表!BU16</f>
        <v>0</v>
      </c>
      <c r="K23" s="85" t="s">
        <v>2746</v>
      </c>
      <c r="L23" s="82">
        <f>総括表!BV16</f>
        <v>0</v>
      </c>
      <c r="M23" s="83" t="s">
        <v>2745</v>
      </c>
      <c r="N23" s="84">
        <f>総括表!BW16</f>
        <v>0</v>
      </c>
      <c r="O23" s="85" t="s">
        <v>2746</v>
      </c>
      <c r="P23" s="82">
        <f>総括表!BX16</f>
        <v>0</v>
      </c>
      <c r="Q23" s="83" t="s">
        <v>2745</v>
      </c>
      <c r="R23" s="230">
        <f>総括表!BY16</f>
        <v>0</v>
      </c>
      <c r="S23" s="85" t="s">
        <v>2746</v>
      </c>
    </row>
    <row r="24" spans="1:19" ht="18.75" customHeight="1">
      <c r="A24" s="463" t="e">
        <f>総括表!#REF!</f>
        <v>#REF!</v>
      </c>
      <c r="B24" s="645">
        <f>総括表!BI17</f>
        <v>0</v>
      </c>
      <c r="C24" s="646"/>
      <c r="D24" s="81" t="s">
        <v>2722</v>
      </c>
      <c r="E24" s="645">
        <f>総括表!BJ17</f>
        <v>0</v>
      </c>
      <c r="F24" s="646"/>
      <c r="G24" s="81" t="s">
        <v>2722</v>
      </c>
      <c r="H24" s="82">
        <f>総括表!BT17</f>
        <v>0</v>
      </c>
      <c r="I24" s="83" t="s">
        <v>2745</v>
      </c>
      <c r="J24" s="84">
        <f>総括表!BU17</f>
        <v>0</v>
      </c>
      <c r="K24" s="85" t="s">
        <v>2746</v>
      </c>
      <c r="L24" s="82">
        <f>総括表!BV17</f>
        <v>0</v>
      </c>
      <c r="M24" s="83" t="s">
        <v>2745</v>
      </c>
      <c r="N24" s="84">
        <f>総括表!BW17</f>
        <v>0</v>
      </c>
      <c r="O24" s="85" t="s">
        <v>2746</v>
      </c>
      <c r="P24" s="82">
        <f>総括表!BX17</f>
        <v>0</v>
      </c>
      <c r="Q24" s="83" t="s">
        <v>2745</v>
      </c>
      <c r="R24" s="230">
        <f>総括表!BY17</f>
        <v>0</v>
      </c>
      <c r="S24" s="85" t="s">
        <v>2746</v>
      </c>
    </row>
    <row r="25" spans="1:19" ht="18.75" customHeight="1">
      <c r="A25" s="463" t="e">
        <f>総括表!#REF!</f>
        <v>#REF!</v>
      </c>
      <c r="B25" s="645">
        <f>総括表!BI18</f>
        <v>0</v>
      </c>
      <c r="C25" s="646"/>
      <c r="D25" s="81" t="s">
        <v>2722</v>
      </c>
      <c r="E25" s="645">
        <f>総括表!BJ18</f>
        <v>0</v>
      </c>
      <c r="F25" s="646"/>
      <c r="G25" s="81" t="s">
        <v>2722</v>
      </c>
      <c r="H25" s="82">
        <f>総括表!BT18</f>
        <v>0</v>
      </c>
      <c r="I25" s="83" t="s">
        <v>2745</v>
      </c>
      <c r="J25" s="84">
        <f>総括表!BU18</f>
        <v>0</v>
      </c>
      <c r="K25" s="85" t="s">
        <v>2746</v>
      </c>
      <c r="L25" s="82">
        <f>総括表!BV18</f>
        <v>0</v>
      </c>
      <c r="M25" s="83" t="s">
        <v>2745</v>
      </c>
      <c r="N25" s="84">
        <f>総括表!BW18</f>
        <v>0</v>
      </c>
      <c r="O25" s="85" t="s">
        <v>2746</v>
      </c>
      <c r="P25" s="82">
        <f>総括表!BX18</f>
        <v>0</v>
      </c>
      <c r="Q25" s="83" t="s">
        <v>2745</v>
      </c>
      <c r="R25" s="230">
        <f>総括表!BY18</f>
        <v>0</v>
      </c>
      <c r="S25" s="85" t="s">
        <v>2746</v>
      </c>
    </row>
    <row r="26" spans="1:19" ht="18.75" customHeight="1">
      <c r="A26" s="463" t="e">
        <f>総括表!#REF!</f>
        <v>#REF!</v>
      </c>
      <c r="B26" s="645">
        <f>総括表!BI19</f>
        <v>0</v>
      </c>
      <c r="C26" s="646"/>
      <c r="D26" s="81" t="s">
        <v>2722</v>
      </c>
      <c r="E26" s="645">
        <f>総括表!BJ19</f>
        <v>0</v>
      </c>
      <c r="F26" s="646"/>
      <c r="G26" s="81" t="s">
        <v>2722</v>
      </c>
      <c r="H26" s="82">
        <f>総括表!BT19</f>
        <v>0</v>
      </c>
      <c r="I26" s="83" t="s">
        <v>2745</v>
      </c>
      <c r="J26" s="84">
        <f>総括表!BU19</f>
        <v>0</v>
      </c>
      <c r="K26" s="85" t="s">
        <v>2746</v>
      </c>
      <c r="L26" s="82">
        <f>総括表!BV19</f>
        <v>0</v>
      </c>
      <c r="M26" s="83" t="s">
        <v>2745</v>
      </c>
      <c r="N26" s="84">
        <f>総括表!BW19</f>
        <v>0</v>
      </c>
      <c r="O26" s="85" t="s">
        <v>2746</v>
      </c>
      <c r="P26" s="82">
        <f>総括表!BX19</f>
        <v>0</v>
      </c>
      <c r="Q26" s="83" t="s">
        <v>2745</v>
      </c>
      <c r="R26" s="230">
        <f>総括表!BY19</f>
        <v>0</v>
      </c>
      <c r="S26" s="85" t="s">
        <v>2746</v>
      </c>
    </row>
    <row r="27" spans="1:19" ht="18.75" customHeight="1">
      <c r="A27" s="463" t="e">
        <f>総括表!#REF!</f>
        <v>#REF!</v>
      </c>
      <c r="B27" s="645">
        <f>総括表!BI20</f>
        <v>0</v>
      </c>
      <c r="C27" s="646"/>
      <c r="D27" s="81" t="s">
        <v>2722</v>
      </c>
      <c r="E27" s="645">
        <f>総括表!BJ20</f>
        <v>0</v>
      </c>
      <c r="F27" s="646"/>
      <c r="G27" s="81" t="s">
        <v>2722</v>
      </c>
      <c r="H27" s="82">
        <f>総括表!BT20</f>
        <v>0</v>
      </c>
      <c r="I27" s="83" t="s">
        <v>2745</v>
      </c>
      <c r="J27" s="84">
        <f>総括表!BU20</f>
        <v>0</v>
      </c>
      <c r="K27" s="85" t="s">
        <v>2746</v>
      </c>
      <c r="L27" s="82">
        <f>総括表!BV20</f>
        <v>0</v>
      </c>
      <c r="M27" s="83" t="s">
        <v>2745</v>
      </c>
      <c r="N27" s="84">
        <f>総括表!BW20</f>
        <v>0</v>
      </c>
      <c r="O27" s="85" t="s">
        <v>2746</v>
      </c>
      <c r="P27" s="82">
        <f>総括表!BX20</f>
        <v>0</v>
      </c>
      <c r="Q27" s="83" t="s">
        <v>2745</v>
      </c>
      <c r="R27" s="230">
        <f>総括表!BY20</f>
        <v>0</v>
      </c>
      <c r="S27" s="85" t="s">
        <v>2746</v>
      </c>
    </row>
    <row r="28" spans="1:19" ht="18.75" customHeight="1">
      <c r="A28" s="463" t="e">
        <f>総括表!#REF!</f>
        <v>#REF!</v>
      </c>
      <c r="B28" s="645">
        <f>総括表!BI21</f>
        <v>0</v>
      </c>
      <c r="C28" s="646"/>
      <c r="D28" s="81" t="s">
        <v>2722</v>
      </c>
      <c r="E28" s="645">
        <f>総括表!BJ21</f>
        <v>0</v>
      </c>
      <c r="F28" s="646"/>
      <c r="G28" s="81" t="s">
        <v>2722</v>
      </c>
      <c r="H28" s="82">
        <f>総括表!BT21</f>
        <v>0</v>
      </c>
      <c r="I28" s="83" t="s">
        <v>2745</v>
      </c>
      <c r="J28" s="84">
        <f>総括表!BU21</f>
        <v>0</v>
      </c>
      <c r="K28" s="85" t="s">
        <v>2746</v>
      </c>
      <c r="L28" s="82">
        <f>総括表!BV21</f>
        <v>0</v>
      </c>
      <c r="M28" s="83" t="s">
        <v>2745</v>
      </c>
      <c r="N28" s="84">
        <f>総括表!BW21</f>
        <v>0</v>
      </c>
      <c r="O28" s="85" t="s">
        <v>2746</v>
      </c>
      <c r="P28" s="82">
        <f>総括表!BX21</f>
        <v>0</v>
      </c>
      <c r="Q28" s="83" t="s">
        <v>2745</v>
      </c>
      <c r="R28" s="230">
        <f>総括表!BY21</f>
        <v>0</v>
      </c>
      <c r="S28" s="85" t="s">
        <v>2746</v>
      </c>
    </row>
    <row r="29" spans="1:19" ht="18.75" customHeight="1">
      <c r="A29" s="463" t="e">
        <f>総括表!#REF!</f>
        <v>#REF!</v>
      </c>
      <c r="B29" s="645">
        <f>総括表!BI22</f>
        <v>0</v>
      </c>
      <c r="C29" s="646"/>
      <c r="D29" s="81" t="s">
        <v>2722</v>
      </c>
      <c r="E29" s="645">
        <f>総括表!BJ22</f>
        <v>0</v>
      </c>
      <c r="F29" s="646"/>
      <c r="G29" s="81" t="s">
        <v>2722</v>
      </c>
      <c r="H29" s="82">
        <f>総括表!BT22</f>
        <v>0</v>
      </c>
      <c r="I29" s="83" t="s">
        <v>2745</v>
      </c>
      <c r="J29" s="84">
        <f>総括表!BU22</f>
        <v>0</v>
      </c>
      <c r="K29" s="85" t="s">
        <v>2746</v>
      </c>
      <c r="L29" s="82">
        <f>総括表!BV22</f>
        <v>0</v>
      </c>
      <c r="M29" s="83" t="s">
        <v>2745</v>
      </c>
      <c r="N29" s="84">
        <f>総括表!BW22</f>
        <v>0</v>
      </c>
      <c r="O29" s="85" t="s">
        <v>2746</v>
      </c>
      <c r="P29" s="82">
        <f>総括表!BX22</f>
        <v>0</v>
      </c>
      <c r="Q29" s="83" t="s">
        <v>2745</v>
      </c>
      <c r="R29" s="230">
        <f>総括表!BY22</f>
        <v>0</v>
      </c>
      <c r="S29" s="85" t="s">
        <v>2746</v>
      </c>
    </row>
    <row r="30" spans="1:19" ht="18.75" customHeight="1">
      <c r="A30" s="463" t="e">
        <f>総括表!#REF!</f>
        <v>#REF!</v>
      </c>
      <c r="B30" s="645">
        <f>総括表!BI23</f>
        <v>0</v>
      </c>
      <c r="C30" s="646"/>
      <c r="D30" s="81" t="s">
        <v>2722</v>
      </c>
      <c r="E30" s="645">
        <f>総括表!BJ23</f>
        <v>0</v>
      </c>
      <c r="F30" s="646"/>
      <c r="G30" s="81" t="s">
        <v>2722</v>
      </c>
      <c r="H30" s="82">
        <f>総括表!BT23</f>
        <v>0</v>
      </c>
      <c r="I30" s="83" t="s">
        <v>2745</v>
      </c>
      <c r="J30" s="84">
        <f>総括表!BU23</f>
        <v>0</v>
      </c>
      <c r="K30" s="85" t="s">
        <v>2746</v>
      </c>
      <c r="L30" s="82">
        <f>総括表!BV23</f>
        <v>0</v>
      </c>
      <c r="M30" s="83" t="s">
        <v>2745</v>
      </c>
      <c r="N30" s="84">
        <f>総括表!BW23</f>
        <v>0</v>
      </c>
      <c r="O30" s="85" t="s">
        <v>2746</v>
      </c>
      <c r="P30" s="82">
        <f>総括表!BX23</f>
        <v>0</v>
      </c>
      <c r="Q30" s="83" t="s">
        <v>2745</v>
      </c>
      <c r="R30" s="230">
        <f>総括表!BY23</f>
        <v>0</v>
      </c>
      <c r="S30" s="85" t="s">
        <v>2746</v>
      </c>
    </row>
    <row r="31" spans="1:19" ht="18.75" customHeight="1">
      <c r="A31" s="463" t="e">
        <f>総括表!#REF!</f>
        <v>#REF!</v>
      </c>
      <c r="B31" s="645">
        <f>総括表!BI24</f>
        <v>0</v>
      </c>
      <c r="C31" s="646"/>
      <c r="D31" s="81" t="s">
        <v>2722</v>
      </c>
      <c r="E31" s="645">
        <f>総括表!BJ24</f>
        <v>0</v>
      </c>
      <c r="F31" s="646"/>
      <c r="G31" s="81" t="s">
        <v>2722</v>
      </c>
      <c r="H31" s="82">
        <f>総括表!BT24</f>
        <v>0</v>
      </c>
      <c r="I31" s="83" t="s">
        <v>2745</v>
      </c>
      <c r="J31" s="84">
        <f>総括表!BU24</f>
        <v>0</v>
      </c>
      <c r="K31" s="85" t="s">
        <v>2746</v>
      </c>
      <c r="L31" s="82">
        <f>総括表!BV24</f>
        <v>0</v>
      </c>
      <c r="M31" s="83" t="s">
        <v>2745</v>
      </c>
      <c r="N31" s="84">
        <f>総括表!BW24</f>
        <v>0</v>
      </c>
      <c r="O31" s="85" t="s">
        <v>2746</v>
      </c>
      <c r="P31" s="82">
        <f>総括表!BX24</f>
        <v>0</v>
      </c>
      <c r="Q31" s="83" t="s">
        <v>2745</v>
      </c>
      <c r="R31" s="230">
        <f>総括表!BY24</f>
        <v>0</v>
      </c>
      <c r="S31" s="85" t="s">
        <v>2746</v>
      </c>
    </row>
    <row r="32" spans="1:19" ht="18.75" customHeight="1">
      <c r="A32" s="463" t="e">
        <f>総括表!#REF!</f>
        <v>#REF!</v>
      </c>
      <c r="B32" s="645">
        <f>総括表!BI25</f>
        <v>0</v>
      </c>
      <c r="C32" s="646"/>
      <c r="D32" s="81" t="s">
        <v>2722</v>
      </c>
      <c r="E32" s="645">
        <f>総括表!BJ25</f>
        <v>0</v>
      </c>
      <c r="F32" s="646"/>
      <c r="G32" s="81" t="s">
        <v>2722</v>
      </c>
      <c r="H32" s="82">
        <f>総括表!BT25</f>
        <v>0</v>
      </c>
      <c r="I32" s="83" t="s">
        <v>2745</v>
      </c>
      <c r="J32" s="84">
        <f>総括表!BU25</f>
        <v>0</v>
      </c>
      <c r="K32" s="85" t="s">
        <v>2746</v>
      </c>
      <c r="L32" s="82">
        <f>総括表!BV25</f>
        <v>0</v>
      </c>
      <c r="M32" s="83" t="s">
        <v>2745</v>
      </c>
      <c r="N32" s="84">
        <f>総括表!BW25</f>
        <v>0</v>
      </c>
      <c r="O32" s="85" t="s">
        <v>2746</v>
      </c>
      <c r="P32" s="82">
        <f>総括表!BX25</f>
        <v>0</v>
      </c>
      <c r="Q32" s="83" t="s">
        <v>2745</v>
      </c>
      <c r="R32" s="230">
        <f>総括表!BY25</f>
        <v>0</v>
      </c>
      <c r="S32" s="85" t="s">
        <v>2746</v>
      </c>
    </row>
    <row r="33" spans="1:19" ht="18.75" customHeight="1">
      <c r="A33" s="463" t="e">
        <f>総括表!#REF!</f>
        <v>#REF!</v>
      </c>
      <c r="B33" s="645">
        <f>総括表!BI26</f>
        <v>0</v>
      </c>
      <c r="C33" s="646"/>
      <c r="D33" s="81" t="s">
        <v>2722</v>
      </c>
      <c r="E33" s="645">
        <f>総括表!BJ26</f>
        <v>0</v>
      </c>
      <c r="F33" s="646"/>
      <c r="G33" s="81" t="s">
        <v>2722</v>
      </c>
      <c r="H33" s="82">
        <f>総括表!BT26</f>
        <v>0</v>
      </c>
      <c r="I33" s="83" t="s">
        <v>2745</v>
      </c>
      <c r="J33" s="84">
        <f>総括表!BU26</f>
        <v>0</v>
      </c>
      <c r="K33" s="85" t="s">
        <v>2746</v>
      </c>
      <c r="L33" s="82">
        <f>総括表!BV26</f>
        <v>0</v>
      </c>
      <c r="M33" s="83" t="s">
        <v>2745</v>
      </c>
      <c r="N33" s="84">
        <f>総括表!BW26</f>
        <v>0</v>
      </c>
      <c r="O33" s="85" t="s">
        <v>2746</v>
      </c>
      <c r="P33" s="82">
        <f>総括表!BX26</f>
        <v>0</v>
      </c>
      <c r="Q33" s="83" t="s">
        <v>2745</v>
      </c>
      <c r="R33" s="230">
        <f>総括表!BY26</f>
        <v>0</v>
      </c>
      <c r="S33" s="85" t="s">
        <v>2746</v>
      </c>
    </row>
    <row r="34" spans="1:19" ht="18.75" customHeight="1">
      <c r="A34" s="463" t="e">
        <f>総括表!#REF!</f>
        <v>#REF!</v>
      </c>
      <c r="B34" s="645">
        <f>総括表!BI27</f>
        <v>0</v>
      </c>
      <c r="C34" s="646"/>
      <c r="D34" s="81" t="s">
        <v>2722</v>
      </c>
      <c r="E34" s="645">
        <f>総括表!BJ27</f>
        <v>0</v>
      </c>
      <c r="F34" s="646"/>
      <c r="G34" s="81" t="s">
        <v>2722</v>
      </c>
      <c r="H34" s="82">
        <f>総括表!BT27</f>
        <v>0</v>
      </c>
      <c r="I34" s="83" t="s">
        <v>2745</v>
      </c>
      <c r="J34" s="84">
        <f>総括表!BU27</f>
        <v>0</v>
      </c>
      <c r="K34" s="85" t="s">
        <v>2746</v>
      </c>
      <c r="L34" s="82">
        <f>総括表!BV27</f>
        <v>0</v>
      </c>
      <c r="M34" s="83" t="s">
        <v>2745</v>
      </c>
      <c r="N34" s="84">
        <f>総括表!BW27</f>
        <v>0</v>
      </c>
      <c r="O34" s="85" t="s">
        <v>2746</v>
      </c>
      <c r="P34" s="82">
        <f>総括表!BX27</f>
        <v>0</v>
      </c>
      <c r="Q34" s="83" t="s">
        <v>2745</v>
      </c>
      <c r="R34" s="230">
        <f>総括表!BY27</f>
        <v>0</v>
      </c>
      <c r="S34" s="85" t="s">
        <v>2746</v>
      </c>
    </row>
    <row r="35" spans="1:19" ht="18.75" customHeight="1">
      <c r="A35" s="463" t="e">
        <f>総括表!#REF!</f>
        <v>#REF!</v>
      </c>
      <c r="B35" s="645">
        <f>総括表!BI28</f>
        <v>0</v>
      </c>
      <c r="C35" s="646"/>
      <c r="D35" s="81" t="s">
        <v>2722</v>
      </c>
      <c r="E35" s="645">
        <f>総括表!BJ28</f>
        <v>0</v>
      </c>
      <c r="F35" s="646"/>
      <c r="G35" s="81" t="s">
        <v>2722</v>
      </c>
      <c r="H35" s="82">
        <f>総括表!BT28</f>
        <v>0</v>
      </c>
      <c r="I35" s="83" t="s">
        <v>2745</v>
      </c>
      <c r="J35" s="84">
        <f>総括表!BU28</f>
        <v>0</v>
      </c>
      <c r="K35" s="85" t="s">
        <v>2746</v>
      </c>
      <c r="L35" s="82">
        <f>総括表!BV28</f>
        <v>0</v>
      </c>
      <c r="M35" s="83" t="s">
        <v>2745</v>
      </c>
      <c r="N35" s="84">
        <f>総括表!BW28</f>
        <v>0</v>
      </c>
      <c r="O35" s="85" t="s">
        <v>2746</v>
      </c>
      <c r="P35" s="82">
        <f>総括表!BX28</f>
        <v>0</v>
      </c>
      <c r="Q35" s="83" t="s">
        <v>2745</v>
      </c>
      <c r="R35" s="230">
        <f>総括表!BY28</f>
        <v>0</v>
      </c>
      <c r="S35" s="85" t="s">
        <v>2746</v>
      </c>
    </row>
    <row r="36" spans="1:19" ht="18.75" customHeight="1">
      <c r="A36" s="463" t="e">
        <f>総括表!#REF!</f>
        <v>#REF!</v>
      </c>
      <c r="B36" s="645">
        <f>総括表!BI29</f>
        <v>0</v>
      </c>
      <c r="C36" s="646"/>
      <c r="D36" s="81" t="s">
        <v>2722</v>
      </c>
      <c r="E36" s="645">
        <f>総括表!BJ29</f>
        <v>0</v>
      </c>
      <c r="F36" s="646"/>
      <c r="G36" s="81" t="s">
        <v>2722</v>
      </c>
      <c r="H36" s="82">
        <f>総括表!BT29</f>
        <v>0</v>
      </c>
      <c r="I36" s="83" t="s">
        <v>2745</v>
      </c>
      <c r="J36" s="84">
        <f>総括表!BU29</f>
        <v>0</v>
      </c>
      <c r="K36" s="85" t="s">
        <v>2746</v>
      </c>
      <c r="L36" s="82">
        <f>総括表!BV29</f>
        <v>0</v>
      </c>
      <c r="M36" s="83" t="s">
        <v>2745</v>
      </c>
      <c r="N36" s="84">
        <f>総括表!BW29</f>
        <v>0</v>
      </c>
      <c r="O36" s="85" t="s">
        <v>2746</v>
      </c>
      <c r="P36" s="82">
        <f>総括表!BX29</f>
        <v>0</v>
      </c>
      <c r="Q36" s="83" t="s">
        <v>2745</v>
      </c>
      <c r="R36" s="230">
        <f>総括表!BY29</f>
        <v>0</v>
      </c>
      <c r="S36" s="85" t="s">
        <v>2746</v>
      </c>
    </row>
    <row r="37" spans="1:19" ht="18.75" customHeight="1">
      <c r="A37" s="463" t="e">
        <f>総括表!#REF!</f>
        <v>#REF!</v>
      </c>
      <c r="B37" s="645">
        <f>総括表!BI30</f>
        <v>0</v>
      </c>
      <c r="C37" s="646"/>
      <c r="D37" s="81" t="s">
        <v>2722</v>
      </c>
      <c r="E37" s="645">
        <f>総括表!BJ30</f>
        <v>0</v>
      </c>
      <c r="F37" s="646"/>
      <c r="G37" s="81" t="s">
        <v>2722</v>
      </c>
      <c r="H37" s="82">
        <f>総括表!BT30</f>
        <v>0</v>
      </c>
      <c r="I37" s="83" t="s">
        <v>2745</v>
      </c>
      <c r="J37" s="84">
        <f>総括表!BU30</f>
        <v>0</v>
      </c>
      <c r="K37" s="85" t="s">
        <v>2746</v>
      </c>
      <c r="L37" s="82">
        <f>総括表!BV30</f>
        <v>0</v>
      </c>
      <c r="M37" s="83" t="s">
        <v>2745</v>
      </c>
      <c r="N37" s="84">
        <f>総括表!BW30</f>
        <v>0</v>
      </c>
      <c r="O37" s="85" t="s">
        <v>2746</v>
      </c>
      <c r="P37" s="82">
        <f>総括表!BX30</f>
        <v>0</v>
      </c>
      <c r="Q37" s="83" t="s">
        <v>2745</v>
      </c>
      <c r="R37" s="230">
        <f>総括表!BY30</f>
        <v>0</v>
      </c>
      <c r="S37" s="85" t="s">
        <v>2746</v>
      </c>
    </row>
    <row r="38" spans="1:19" ht="18.75" customHeight="1" thickBot="1">
      <c r="A38" s="463" t="e">
        <f>総括表!#REF!</f>
        <v>#REF!</v>
      </c>
      <c r="B38" s="645">
        <f>総括表!BI31</f>
        <v>0</v>
      </c>
      <c r="C38" s="646"/>
      <c r="D38" s="86" t="s">
        <v>2722</v>
      </c>
      <c r="E38" s="645">
        <f>総括表!BJ31</f>
        <v>0</v>
      </c>
      <c r="F38" s="646"/>
      <c r="G38" s="86" t="s">
        <v>2722</v>
      </c>
      <c r="H38" s="82">
        <f>総括表!BT31</f>
        <v>0</v>
      </c>
      <c r="I38" s="87" t="s">
        <v>2745</v>
      </c>
      <c r="J38" s="84">
        <f>総括表!BU31</f>
        <v>0</v>
      </c>
      <c r="K38" s="88" t="s">
        <v>2746</v>
      </c>
      <c r="L38" s="82">
        <f>総括表!BV31</f>
        <v>0</v>
      </c>
      <c r="M38" s="87" t="s">
        <v>2745</v>
      </c>
      <c r="N38" s="84">
        <f>総括表!BW31</f>
        <v>0</v>
      </c>
      <c r="O38" s="88" t="s">
        <v>2746</v>
      </c>
      <c r="P38" s="82">
        <f>総括表!BX31</f>
        <v>0</v>
      </c>
      <c r="Q38" s="87" t="s">
        <v>2745</v>
      </c>
      <c r="R38" s="230">
        <f>総括表!BY31</f>
        <v>0</v>
      </c>
      <c r="S38" s="88" t="s">
        <v>2746</v>
      </c>
    </row>
    <row r="39" spans="1:19" ht="13.5" customHeight="1">
      <c r="A39" s="647" t="s">
        <v>2715</v>
      </c>
      <c r="B39" s="649" t="s">
        <v>2747</v>
      </c>
      <c r="C39" s="651">
        <f>SUM(B11:C38)</f>
        <v>0</v>
      </c>
      <c r="D39" s="653" t="s">
        <v>2722</v>
      </c>
      <c r="E39" s="649" t="s">
        <v>2748</v>
      </c>
      <c r="F39" s="655">
        <f>SUM(E11:F38)</f>
        <v>0</v>
      </c>
      <c r="G39" s="626" t="s">
        <v>2722</v>
      </c>
      <c r="H39" s="628" t="s">
        <v>2736</v>
      </c>
      <c r="I39" s="629"/>
      <c r="J39" s="629"/>
      <c r="K39" s="630"/>
      <c r="L39" s="628" t="s">
        <v>2736</v>
      </c>
      <c r="M39" s="629"/>
      <c r="N39" s="629"/>
      <c r="O39" s="630"/>
      <c r="P39" s="628" t="s">
        <v>2736</v>
      </c>
      <c r="Q39" s="629"/>
      <c r="R39" s="629"/>
      <c r="S39" s="634"/>
    </row>
    <row r="40" spans="1:19" ht="7.5" customHeight="1" thickBot="1">
      <c r="A40" s="648"/>
      <c r="B40" s="650"/>
      <c r="C40" s="652"/>
      <c r="D40" s="654"/>
      <c r="E40" s="650"/>
      <c r="F40" s="656"/>
      <c r="G40" s="627"/>
      <c r="H40" s="631"/>
      <c r="I40" s="632"/>
      <c r="J40" s="632"/>
      <c r="K40" s="633"/>
      <c r="L40" s="631"/>
      <c r="M40" s="632"/>
      <c r="N40" s="632"/>
      <c r="O40" s="633"/>
      <c r="P40" s="631"/>
      <c r="Q40" s="632"/>
      <c r="R40" s="632"/>
      <c r="S40" s="635"/>
    </row>
    <row r="41" spans="1:19">
      <c r="A41" s="80" t="s">
        <v>2749</v>
      </c>
    </row>
    <row r="43" spans="1:19" ht="13.5" customHeight="1">
      <c r="F43" s="89"/>
      <c r="J43" s="89"/>
      <c r="N43" s="636" t="s">
        <v>2750</v>
      </c>
      <c r="O43" s="637"/>
      <c r="P43" s="637"/>
      <c r="Q43" s="637"/>
      <c r="R43" s="637"/>
      <c r="S43" s="638"/>
    </row>
    <row r="44" spans="1:19">
      <c r="F44" s="90"/>
      <c r="J44" s="90"/>
      <c r="N44" s="639"/>
      <c r="O44" s="640"/>
      <c r="P44" s="640"/>
      <c r="Q44" s="640"/>
      <c r="R44" s="640"/>
      <c r="S44" s="641"/>
    </row>
    <row r="45" spans="1:19">
      <c r="F45" s="90"/>
      <c r="J45" s="90"/>
      <c r="N45" s="642"/>
      <c r="O45" s="643"/>
      <c r="P45" s="643"/>
      <c r="Q45" s="643"/>
      <c r="R45" s="643"/>
      <c r="S45" s="644"/>
    </row>
  </sheetData>
  <mergeCells count="77">
    <mergeCell ref="A3:S3"/>
    <mergeCell ref="A5:B5"/>
    <mergeCell ref="C5:R5"/>
    <mergeCell ref="A7:B7"/>
    <mergeCell ref="A9:A10"/>
    <mergeCell ref="B9:D10"/>
    <mergeCell ref="E9:G10"/>
    <mergeCell ref="H9:K10"/>
    <mergeCell ref="L9:O10"/>
    <mergeCell ref="P9:S10"/>
    <mergeCell ref="B11:C11"/>
    <mergeCell ref="E11:F11"/>
    <mergeCell ref="B12:C12"/>
    <mergeCell ref="E12:F12"/>
    <mergeCell ref="B13:C13"/>
    <mergeCell ref="E13:F13"/>
    <mergeCell ref="B14:C14"/>
    <mergeCell ref="E14:F14"/>
    <mergeCell ref="B15:C15"/>
    <mergeCell ref="E15:F15"/>
    <mergeCell ref="B16:C16"/>
    <mergeCell ref="E16:F16"/>
    <mergeCell ref="B17:C17"/>
    <mergeCell ref="E17:F17"/>
    <mergeCell ref="B18:C18"/>
    <mergeCell ref="E18:F18"/>
    <mergeCell ref="B19:C19"/>
    <mergeCell ref="E19:F19"/>
    <mergeCell ref="B20:C20"/>
    <mergeCell ref="E20:F20"/>
    <mergeCell ref="B21:C21"/>
    <mergeCell ref="E21:F21"/>
    <mergeCell ref="B22:C22"/>
    <mergeCell ref="E22:F22"/>
    <mergeCell ref="B23:C23"/>
    <mergeCell ref="E23:F23"/>
    <mergeCell ref="B24:C24"/>
    <mergeCell ref="E24:F24"/>
    <mergeCell ref="B25:C25"/>
    <mergeCell ref="E25:F25"/>
    <mergeCell ref="B26:C26"/>
    <mergeCell ref="E26:F26"/>
    <mergeCell ref="B27:C27"/>
    <mergeCell ref="E27:F27"/>
    <mergeCell ref="B28:C28"/>
    <mergeCell ref="E28:F28"/>
    <mergeCell ref="B29:C29"/>
    <mergeCell ref="E29:F29"/>
    <mergeCell ref="B30:C30"/>
    <mergeCell ref="E30:F30"/>
    <mergeCell ref="B31:C31"/>
    <mergeCell ref="E31:F31"/>
    <mergeCell ref="B32:C32"/>
    <mergeCell ref="E32:F32"/>
    <mergeCell ref="B33:C33"/>
    <mergeCell ref="E33:F33"/>
    <mergeCell ref="B34:C34"/>
    <mergeCell ref="E34:F34"/>
    <mergeCell ref="B35:C35"/>
    <mergeCell ref="E35:F35"/>
    <mergeCell ref="B36:C36"/>
    <mergeCell ref="E36:F36"/>
    <mergeCell ref="B37:C37"/>
    <mergeCell ref="E37:F37"/>
    <mergeCell ref="B38:C38"/>
    <mergeCell ref="E38:F38"/>
    <mergeCell ref="A39:A40"/>
    <mergeCell ref="B39:B40"/>
    <mergeCell ref="C39:C40"/>
    <mergeCell ref="D39:D40"/>
    <mergeCell ref="E39:E40"/>
    <mergeCell ref="F39:F40"/>
    <mergeCell ref="G39:G40"/>
    <mergeCell ref="H39:K40"/>
    <mergeCell ref="L39:O40"/>
    <mergeCell ref="P39:S40"/>
    <mergeCell ref="N43:S45"/>
  </mergeCells>
  <phoneticPr fontId="2"/>
  <pageMargins left="0.23622047244094491" right="0.23622047244094491" top="0.74803149606299213" bottom="0.74803149606299213" header="0.31496062992125984" footer="0.31496062992125984"/>
  <pageSetup paperSize="9" scale="9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Y59"/>
  <sheetViews>
    <sheetView view="pageBreakPreview" topLeftCell="A10" zoomScaleNormal="100" zoomScaleSheetLayoutView="100" workbookViewId="0">
      <selection activeCell="H32" sqref="H32"/>
    </sheetView>
  </sheetViews>
  <sheetFormatPr defaultColWidth="8.88671875" defaultRowHeight="14.25"/>
  <cols>
    <col min="1" max="1" width="6.6640625" style="228" customWidth="1"/>
    <col min="2" max="2" width="3.33203125" style="71" customWidth="1"/>
    <col min="3" max="3" width="10" style="71" customWidth="1"/>
    <col min="4" max="4" width="2.33203125" style="71" customWidth="1"/>
    <col min="5" max="5" width="3.33203125" style="71" customWidth="1"/>
    <col min="6" max="6" width="10" style="71" customWidth="1"/>
    <col min="7" max="7" width="2.33203125" style="71" customWidth="1"/>
    <col min="8" max="8" width="8.88671875" style="71" customWidth="1"/>
    <col min="9" max="9" width="3.33203125" style="71" customWidth="1"/>
    <col min="10" max="10" width="4.44140625" style="71" customWidth="1"/>
    <col min="11" max="11" width="2.77734375" style="71" customWidth="1"/>
    <col min="12" max="12" width="8.88671875" style="71" customWidth="1"/>
    <col min="13" max="13" width="3.33203125" style="71" customWidth="1"/>
    <col min="14" max="14" width="4.44140625" style="71" customWidth="1"/>
    <col min="15" max="15" width="2.77734375" style="71" customWidth="1"/>
    <col min="16" max="16" width="8.88671875" style="71" customWidth="1"/>
    <col min="17" max="17" width="3.33203125" style="71" customWidth="1"/>
    <col min="18" max="18" width="4.44140625" style="71" customWidth="1"/>
    <col min="19" max="19" width="2.77734375" style="71" customWidth="1"/>
    <col min="20" max="16384" width="8.88671875" style="71"/>
  </cols>
  <sheetData>
    <row r="1" spans="1:19">
      <c r="A1" s="288" t="s">
        <v>2896</v>
      </c>
    </row>
    <row r="3" spans="1:19">
      <c r="A3" s="585" t="s">
        <v>2897</v>
      </c>
      <c r="B3" s="585"/>
      <c r="C3" s="585"/>
      <c r="D3" s="585"/>
      <c r="E3" s="585"/>
      <c r="F3" s="585"/>
      <c r="G3" s="585"/>
      <c r="H3" s="585"/>
      <c r="I3" s="585"/>
      <c r="J3" s="585"/>
      <c r="K3" s="585"/>
      <c r="L3" s="585"/>
      <c r="M3" s="585"/>
      <c r="N3" s="585"/>
      <c r="O3" s="585"/>
      <c r="P3" s="585"/>
      <c r="Q3" s="585"/>
      <c r="R3" s="585"/>
      <c r="S3" s="585"/>
    </row>
    <row r="5" spans="1:19" ht="24.75" customHeight="1">
      <c r="A5" s="657" t="s">
        <v>2720</v>
      </c>
      <c r="B5" s="658"/>
      <c r="C5" s="659" t="str">
        <f>'別紙様式３　実績報告書'!N50</f>
        <v>総括表に法人名が記入されていません</v>
      </c>
      <c r="D5" s="660"/>
      <c r="E5" s="660"/>
      <c r="F5" s="660"/>
      <c r="G5" s="660"/>
      <c r="H5" s="660"/>
      <c r="I5" s="660"/>
      <c r="J5" s="660"/>
      <c r="K5" s="660"/>
      <c r="L5" s="660"/>
      <c r="M5" s="660"/>
      <c r="N5" s="660"/>
      <c r="O5" s="660"/>
      <c r="P5" s="660"/>
      <c r="Q5" s="660"/>
      <c r="R5" s="661"/>
      <c r="S5" s="73"/>
    </row>
    <row r="7" spans="1:19" ht="7.5" customHeight="1"/>
    <row r="8" spans="1:19" ht="13.5" customHeight="1">
      <c r="A8" s="622" t="s">
        <v>2898</v>
      </c>
      <c r="B8" s="663" t="s">
        <v>2743</v>
      </c>
      <c r="C8" s="664"/>
      <c r="D8" s="665"/>
      <c r="E8" s="622" t="s">
        <v>2744</v>
      </c>
      <c r="F8" s="622"/>
      <c r="G8" s="622"/>
      <c r="H8" s="622" t="s">
        <v>3035</v>
      </c>
      <c r="I8" s="622"/>
      <c r="J8" s="622"/>
      <c r="K8" s="622"/>
      <c r="L8" s="622" t="s">
        <v>3034</v>
      </c>
      <c r="M8" s="622"/>
      <c r="N8" s="622"/>
      <c r="O8" s="622"/>
      <c r="P8" s="622" t="s">
        <v>3033</v>
      </c>
      <c r="Q8" s="622"/>
      <c r="R8" s="622"/>
      <c r="S8" s="622"/>
    </row>
    <row r="9" spans="1:19" ht="21" customHeight="1">
      <c r="A9" s="695"/>
      <c r="B9" s="666"/>
      <c r="C9" s="667"/>
      <c r="D9" s="668"/>
      <c r="E9" s="622"/>
      <c r="F9" s="622"/>
      <c r="G9" s="622"/>
      <c r="H9" s="622"/>
      <c r="I9" s="622"/>
      <c r="J9" s="622"/>
      <c r="K9" s="622"/>
      <c r="L9" s="622"/>
      <c r="M9" s="622"/>
      <c r="N9" s="622"/>
      <c r="O9" s="622"/>
      <c r="P9" s="622"/>
      <c r="Q9" s="622"/>
      <c r="R9" s="622"/>
      <c r="S9" s="622"/>
    </row>
    <row r="10" spans="1:19" ht="13.5" customHeight="1">
      <c r="A10" s="229" t="s">
        <v>2899</v>
      </c>
      <c r="B10" s="677"/>
      <c r="C10" s="678"/>
      <c r="D10" s="289" t="s">
        <v>2722</v>
      </c>
      <c r="E10" s="679"/>
      <c r="F10" s="678"/>
      <c r="G10" s="289" t="s">
        <v>2722</v>
      </c>
      <c r="H10" s="290"/>
      <c r="I10" s="291" t="s">
        <v>2745</v>
      </c>
      <c r="J10" s="292"/>
      <c r="K10" s="289" t="s">
        <v>2746</v>
      </c>
      <c r="L10" s="290"/>
      <c r="M10" s="291" t="s">
        <v>2745</v>
      </c>
      <c r="N10" s="292"/>
      <c r="O10" s="289" t="s">
        <v>2746</v>
      </c>
      <c r="P10" s="290"/>
      <c r="Q10" s="291" t="s">
        <v>2745</v>
      </c>
      <c r="R10" s="292"/>
      <c r="S10" s="289" t="s">
        <v>2746</v>
      </c>
    </row>
    <row r="11" spans="1:19" ht="13.5" customHeight="1">
      <c r="A11" s="229" t="s">
        <v>2900</v>
      </c>
      <c r="B11" s="677"/>
      <c r="C11" s="678"/>
      <c r="D11" s="289" t="s">
        <v>2722</v>
      </c>
      <c r="E11" s="679"/>
      <c r="F11" s="678"/>
      <c r="G11" s="289" t="s">
        <v>2722</v>
      </c>
      <c r="H11" s="290"/>
      <c r="I11" s="291" t="s">
        <v>2745</v>
      </c>
      <c r="J11" s="292"/>
      <c r="K11" s="289" t="s">
        <v>2746</v>
      </c>
      <c r="L11" s="290"/>
      <c r="M11" s="291" t="s">
        <v>2745</v>
      </c>
      <c r="N11" s="292"/>
      <c r="O11" s="289" t="s">
        <v>2746</v>
      </c>
      <c r="P11" s="290"/>
      <c r="Q11" s="291" t="s">
        <v>2745</v>
      </c>
      <c r="R11" s="292"/>
      <c r="S11" s="289" t="s">
        <v>2746</v>
      </c>
    </row>
    <row r="12" spans="1:19" ht="13.5" customHeight="1">
      <c r="A12" s="229" t="s">
        <v>2901</v>
      </c>
      <c r="B12" s="677"/>
      <c r="C12" s="678"/>
      <c r="D12" s="289" t="s">
        <v>2722</v>
      </c>
      <c r="E12" s="679"/>
      <c r="F12" s="678"/>
      <c r="G12" s="289" t="s">
        <v>2722</v>
      </c>
      <c r="H12" s="290"/>
      <c r="I12" s="291" t="s">
        <v>2745</v>
      </c>
      <c r="J12" s="292"/>
      <c r="K12" s="289" t="s">
        <v>2746</v>
      </c>
      <c r="L12" s="290"/>
      <c r="M12" s="291" t="s">
        <v>2745</v>
      </c>
      <c r="N12" s="292"/>
      <c r="O12" s="289" t="s">
        <v>2746</v>
      </c>
      <c r="P12" s="290"/>
      <c r="Q12" s="291" t="s">
        <v>2745</v>
      </c>
      <c r="R12" s="292"/>
      <c r="S12" s="289" t="s">
        <v>2746</v>
      </c>
    </row>
    <row r="13" spans="1:19" ht="13.5" customHeight="1">
      <c r="A13" s="229" t="s">
        <v>2902</v>
      </c>
      <c r="B13" s="677"/>
      <c r="C13" s="678"/>
      <c r="D13" s="289" t="s">
        <v>2722</v>
      </c>
      <c r="E13" s="679"/>
      <c r="F13" s="678"/>
      <c r="G13" s="289" t="s">
        <v>2722</v>
      </c>
      <c r="H13" s="290"/>
      <c r="I13" s="291" t="s">
        <v>2745</v>
      </c>
      <c r="J13" s="292"/>
      <c r="K13" s="289" t="s">
        <v>2746</v>
      </c>
      <c r="L13" s="290"/>
      <c r="M13" s="291" t="s">
        <v>2745</v>
      </c>
      <c r="N13" s="292"/>
      <c r="O13" s="289" t="s">
        <v>2746</v>
      </c>
      <c r="P13" s="290"/>
      <c r="Q13" s="291" t="s">
        <v>2745</v>
      </c>
      <c r="R13" s="292"/>
      <c r="S13" s="289" t="s">
        <v>2746</v>
      </c>
    </row>
    <row r="14" spans="1:19" ht="13.5" customHeight="1">
      <c r="A14" s="229" t="s">
        <v>2903</v>
      </c>
      <c r="B14" s="677"/>
      <c r="C14" s="678"/>
      <c r="D14" s="289" t="s">
        <v>2722</v>
      </c>
      <c r="E14" s="679"/>
      <c r="F14" s="678"/>
      <c r="G14" s="289" t="s">
        <v>2722</v>
      </c>
      <c r="H14" s="290"/>
      <c r="I14" s="291" t="s">
        <v>2745</v>
      </c>
      <c r="J14" s="292"/>
      <c r="K14" s="289" t="s">
        <v>2746</v>
      </c>
      <c r="L14" s="290"/>
      <c r="M14" s="291" t="s">
        <v>2745</v>
      </c>
      <c r="N14" s="292"/>
      <c r="O14" s="289" t="s">
        <v>2746</v>
      </c>
      <c r="P14" s="290"/>
      <c r="Q14" s="291" t="s">
        <v>2745</v>
      </c>
      <c r="R14" s="292"/>
      <c r="S14" s="289" t="s">
        <v>2746</v>
      </c>
    </row>
    <row r="15" spans="1:19" ht="13.5" customHeight="1">
      <c r="A15" s="229" t="s">
        <v>2904</v>
      </c>
      <c r="B15" s="677"/>
      <c r="C15" s="678"/>
      <c r="D15" s="289" t="s">
        <v>2722</v>
      </c>
      <c r="E15" s="679"/>
      <c r="F15" s="678"/>
      <c r="G15" s="289" t="s">
        <v>2722</v>
      </c>
      <c r="H15" s="290"/>
      <c r="I15" s="291" t="s">
        <v>2745</v>
      </c>
      <c r="J15" s="292"/>
      <c r="K15" s="289" t="s">
        <v>2746</v>
      </c>
      <c r="L15" s="290"/>
      <c r="M15" s="291" t="s">
        <v>2745</v>
      </c>
      <c r="N15" s="292"/>
      <c r="O15" s="289" t="s">
        <v>2746</v>
      </c>
      <c r="P15" s="290"/>
      <c r="Q15" s="291" t="s">
        <v>2745</v>
      </c>
      <c r="R15" s="292"/>
      <c r="S15" s="289" t="s">
        <v>2746</v>
      </c>
    </row>
    <row r="16" spans="1:19" ht="13.5" customHeight="1">
      <c r="A16" s="229" t="s">
        <v>2905</v>
      </c>
      <c r="B16" s="677"/>
      <c r="C16" s="678"/>
      <c r="D16" s="289" t="s">
        <v>2722</v>
      </c>
      <c r="E16" s="679"/>
      <c r="F16" s="678"/>
      <c r="G16" s="289" t="s">
        <v>2722</v>
      </c>
      <c r="H16" s="290"/>
      <c r="I16" s="291" t="s">
        <v>2745</v>
      </c>
      <c r="J16" s="292"/>
      <c r="K16" s="289" t="s">
        <v>2746</v>
      </c>
      <c r="L16" s="290"/>
      <c r="M16" s="291" t="s">
        <v>2745</v>
      </c>
      <c r="N16" s="292"/>
      <c r="O16" s="289" t="s">
        <v>2746</v>
      </c>
      <c r="P16" s="290"/>
      <c r="Q16" s="291" t="s">
        <v>2745</v>
      </c>
      <c r="R16" s="292"/>
      <c r="S16" s="289" t="s">
        <v>2746</v>
      </c>
    </row>
    <row r="17" spans="1:25" ht="13.5" customHeight="1">
      <c r="A17" s="229" t="s">
        <v>2906</v>
      </c>
      <c r="B17" s="677"/>
      <c r="C17" s="678"/>
      <c r="D17" s="289" t="s">
        <v>2722</v>
      </c>
      <c r="E17" s="679"/>
      <c r="F17" s="678"/>
      <c r="G17" s="289" t="s">
        <v>2722</v>
      </c>
      <c r="H17" s="290"/>
      <c r="I17" s="291" t="s">
        <v>2745</v>
      </c>
      <c r="J17" s="292"/>
      <c r="K17" s="289" t="s">
        <v>2746</v>
      </c>
      <c r="L17" s="290"/>
      <c r="M17" s="291" t="s">
        <v>2745</v>
      </c>
      <c r="N17" s="292"/>
      <c r="O17" s="289" t="s">
        <v>2746</v>
      </c>
      <c r="P17" s="290"/>
      <c r="Q17" s="291" t="s">
        <v>2745</v>
      </c>
      <c r="R17" s="292"/>
      <c r="S17" s="289" t="s">
        <v>2746</v>
      </c>
    </row>
    <row r="18" spans="1:25" ht="13.5" customHeight="1">
      <c r="A18" s="229" t="s">
        <v>2907</v>
      </c>
      <c r="B18" s="677"/>
      <c r="C18" s="678"/>
      <c r="D18" s="289" t="s">
        <v>2722</v>
      </c>
      <c r="E18" s="679"/>
      <c r="F18" s="678"/>
      <c r="G18" s="289" t="s">
        <v>2722</v>
      </c>
      <c r="H18" s="290"/>
      <c r="I18" s="291" t="s">
        <v>2745</v>
      </c>
      <c r="J18" s="292"/>
      <c r="K18" s="289" t="s">
        <v>2746</v>
      </c>
      <c r="L18" s="290"/>
      <c r="M18" s="291" t="s">
        <v>2745</v>
      </c>
      <c r="N18" s="292"/>
      <c r="O18" s="289" t="s">
        <v>2746</v>
      </c>
      <c r="P18" s="290"/>
      <c r="Q18" s="291" t="s">
        <v>2745</v>
      </c>
      <c r="R18" s="292"/>
      <c r="S18" s="289" t="s">
        <v>2746</v>
      </c>
    </row>
    <row r="19" spans="1:25" ht="13.5" customHeight="1">
      <c r="A19" s="229" t="s">
        <v>2908</v>
      </c>
      <c r="B19" s="677"/>
      <c r="C19" s="678"/>
      <c r="D19" s="289" t="s">
        <v>2722</v>
      </c>
      <c r="E19" s="679"/>
      <c r="F19" s="678"/>
      <c r="G19" s="289" t="s">
        <v>2722</v>
      </c>
      <c r="H19" s="290"/>
      <c r="I19" s="291" t="s">
        <v>2745</v>
      </c>
      <c r="J19" s="292"/>
      <c r="K19" s="289" t="s">
        <v>2746</v>
      </c>
      <c r="L19" s="290"/>
      <c r="M19" s="291" t="s">
        <v>2745</v>
      </c>
      <c r="N19" s="292"/>
      <c r="O19" s="289" t="s">
        <v>2746</v>
      </c>
      <c r="P19" s="290"/>
      <c r="Q19" s="291" t="s">
        <v>2745</v>
      </c>
      <c r="R19" s="292"/>
      <c r="S19" s="289" t="s">
        <v>2746</v>
      </c>
    </row>
    <row r="20" spans="1:25" ht="13.5" customHeight="1">
      <c r="A20" s="229" t="s">
        <v>2909</v>
      </c>
      <c r="B20" s="677"/>
      <c r="C20" s="678"/>
      <c r="D20" s="289" t="s">
        <v>2722</v>
      </c>
      <c r="E20" s="679"/>
      <c r="F20" s="678"/>
      <c r="G20" s="289" t="s">
        <v>2722</v>
      </c>
      <c r="H20" s="290"/>
      <c r="I20" s="291" t="s">
        <v>2745</v>
      </c>
      <c r="J20" s="292"/>
      <c r="K20" s="289" t="s">
        <v>2746</v>
      </c>
      <c r="L20" s="290"/>
      <c r="M20" s="291" t="s">
        <v>2745</v>
      </c>
      <c r="N20" s="292"/>
      <c r="O20" s="289" t="s">
        <v>2746</v>
      </c>
      <c r="P20" s="290"/>
      <c r="Q20" s="291" t="s">
        <v>2745</v>
      </c>
      <c r="R20" s="292"/>
      <c r="S20" s="289" t="s">
        <v>2746</v>
      </c>
    </row>
    <row r="21" spans="1:25" ht="13.5" customHeight="1">
      <c r="A21" s="229" t="s">
        <v>2910</v>
      </c>
      <c r="B21" s="677"/>
      <c r="C21" s="678"/>
      <c r="D21" s="289" t="s">
        <v>2722</v>
      </c>
      <c r="E21" s="679"/>
      <c r="F21" s="678"/>
      <c r="G21" s="289" t="s">
        <v>2722</v>
      </c>
      <c r="H21" s="290"/>
      <c r="I21" s="291" t="s">
        <v>2745</v>
      </c>
      <c r="J21" s="292"/>
      <c r="K21" s="289" t="s">
        <v>2746</v>
      </c>
      <c r="L21" s="290"/>
      <c r="M21" s="291" t="s">
        <v>2745</v>
      </c>
      <c r="N21" s="292"/>
      <c r="O21" s="289" t="s">
        <v>2746</v>
      </c>
      <c r="P21" s="290"/>
      <c r="Q21" s="291" t="s">
        <v>2745</v>
      </c>
      <c r="R21" s="292"/>
      <c r="S21" s="289" t="s">
        <v>2746</v>
      </c>
    </row>
    <row r="22" spans="1:25" ht="13.5" customHeight="1">
      <c r="A22" s="229" t="s">
        <v>2911</v>
      </c>
      <c r="B22" s="677"/>
      <c r="C22" s="678"/>
      <c r="D22" s="289" t="s">
        <v>2722</v>
      </c>
      <c r="E22" s="679"/>
      <c r="F22" s="678"/>
      <c r="G22" s="289" t="s">
        <v>2722</v>
      </c>
      <c r="H22" s="290"/>
      <c r="I22" s="291" t="s">
        <v>2745</v>
      </c>
      <c r="J22" s="292"/>
      <c r="K22" s="289" t="s">
        <v>2746</v>
      </c>
      <c r="L22" s="290"/>
      <c r="M22" s="291" t="s">
        <v>2745</v>
      </c>
      <c r="N22" s="292"/>
      <c r="O22" s="289" t="s">
        <v>2746</v>
      </c>
      <c r="P22" s="290"/>
      <c r="Q22" s="291" t="s">
        <v>2745</v>
      </c>
      <c r="R22" s="292"/>
      <c r="S22" s="289" t="s">
        <v>2746</v>
      </c>
    </row>
    <row r="23" spans="1:25" ht="13.5" customHeight="1">
      <c r="A23" s="229" t="s">
        <v>2912</v>
      </c>
      <c r="B23" s="677"/>
      <c r="C23" s="678"/>
      <c r="D23" s="289" t="s">
        <v>2722</v>
      </c>
      <c r="E23" s="679"/>
      <c r="F23" s="678"/>
      <c r="G23" s="289" t="s">
        <v>2722</v>
      </c>
      <c r="H23" s="290"/>
      <c r="I23" s="291" t="s">
        <v>2745</v>
      </c>
      <c r="J23" s="292"/>
      <c r="K23" s="289" t="s">
        <v>2746</v>
      </c>
      <c r="L23" s="290"/>
      <c r="M23" s="291" t="s">
        <v>2745</v>
      </c>
      <c r="N23" s="292"/>
      <c r="O23" s="289" t="s">
        <v>2746</v>
      </c>
      <c r="P23" s="290"/>
      <c r="Q23" s="291" t="s">
        <v>2745</v>
      </c>
      <c r="R23" s="292"/>
      <c r="S23" s="289" t="s">
        <v>2746</v>
      </c>
    </row>
    <row r="24" spans="1:25" ht="13.5" customHeight="1">
      <c r="A24" s="229" t="s">
        <v>2913</v>
      </c>
      <c r="B24" s="677"/>
      <c r="C24" s="678"/>
      <c r="D24" s="289" t="s">
        <v>2722</v>
      </c>
      <c r="E24" s="679"/>
      <c r="F24" s="678"/>
      <c r="G24" s="289" t="s">
        <v>2722</v>
      </c>
      <c r="H24" s="290"/>
      <c r="I24" s="291" t="s">
        <v>2745</v>
      </c>
      <c r="J24" s="292"/>
      <c r="K24" s="289" t="s">
        <v>2746</v>
      </c>
      <c r="L24" s="290"/>
      <c r="M24" s="291" t="s">
        <v>2745</v>
      </c>
      <c r="N24" s="292"/>
      <c r="O24" s="289" t="s">
        <v>2746</v>
      </c>
      <c r="P24" s="290"/>
      <c r="Q24" s="291" t="s">
        <v>2745</v>
      </c>
      <c r="R24" s="292"/>
      <c r="S24" s="289" t="s">
        <v>2746</v>
      </c>
    </row>
    <row r="25" spans="1:25" ht="13.5" customHeight="1">
      <c r="A25" s="229" t="s">
        <v>2914</v>
      </c>
      <c r="B25" s="677"/>
      <c r="C25" s="678"/>
      <c r="D25" s="289" t="s">
        <v>2722</v>
      </c>
      <c r="E25" s="679"/>
      <c r="F25" s="678"/>
      <c r="G25" s="289" t="s">
        <v>2722</v>
      </c>
      <c r="H25" s="290"/>
      <c r="I25" s="291" t="s">
        <v>2745</v>
      </c>
      <c r="J25" s="292"/>
      <c r="K25" s="289" t="s">
        <v>2746</v>
      </c>
      <c r="L25" s="290"/>
      <c r="M25" s="291" t="s">
        <v>2745</v>
      </c>
      <c r="N25" s="292"/>
      <c r="O25" s="289" t="s">
        <v>2746</v>
      </c>
      <c r="P25" s="290"/>
      <c r="Q25" s="291" t="s">
        <v>2745</v>
      </c>
      <c r="R25" s="292"/>
      <c r="S25" s="289" t="s">
        <v>2746</v>
      </c>
    </row>
    <row r="26" spans="1:25" ht="13.5" customHeight="1">
      <c r="A26" s="229" t="s">
        <v>2915</v>
      </c>
      <c r="B26" s="677"/>
      <c r="C26" s="678"/>
      <c r="D26" s="289" t="s">
        <v>2722</v>
      </c>
      <c r="E26" s="679"/>
      <c r="F26" s="678"/>
      <c r="G26" s="289" t="s">
        <v>2722</v>
      </c>
      <c r="H26" s="290"/>
      <c r="I26" s="291" t="s">
        <v>2745</v>
      </c>
      <c r="J26" s="292"/>
      <c r="K26" s="289" t="s">
        <v>2746</v>
      </c>
      <c r="L26" s="290"/>
      <c r="M26" s="291" t="s">
        <v>2745</v>
      </c>
      <c r="N26" s="292"/>
      <c r="O26" s="289" t="s">
        <v>2746</v>
      </c>
      <c r="P26" s="290"/>
      <c r="Q26" s="291" t="s">
        <v>2745</v>
      </c>
      <c r="R26" s="292"/>
      <c r="S26" s="289" t="s">
        <v>2746</v>
      </c>
    </row>
    <row r="27" spans="1:25" ht="13.5" customHeight="1">
      <c r="A27" s="229" t="s">
        <v>2916</v>
      </c>
      <c r="B27" s="677"/>
      <c r="C27" s="678"/>
      <c r="D27" s="289" t="s">
        <v>2722</v>
      </c>
      <c r="E27" s="679"/>
      <c r="F27" s="678"/>
      <c r="G27" s="289" t="s">
        <v>2722</v>
      </c>
      <c r="H27" s="290"/>
      <c r="I27" s="291" t="s">
        <v>2745</v>
      </c>
      <c r="J27" s="292"/>
      <c r="K27" s="289" t="s">
        <v>2746</v>
      </c>
      <c r="L27" s="290"/>
      <c r="M27" s="291" t="s">
        <v>2745</v>
      </c>
      <c r="N27" s="292"/>
      <c r="O27" s="289" t="s">
        <v>2746</v>
      </c>
      <c r="P27" s="290"/>
      <c r="Q27" s="291" t="s">
        <v>2745</v>
      </c>
      <c r="R27" s="292"/>
      <c r="S27" s="289" t="s">
        <v>2746</v>
      </c>
    </row>
    <row r="28" spans="1:25" ht="13.5" customHeight="1">
      <c r="A28" s="229" t="s">
        <v>2917</v>
      </c>
      <c r="B28" s="677"/>
      <c r="C28" s="678"/>
      <c r="D28" s="289" t="s">
        <v>2722</v>
      </c>
      <c r="E28" s="679"/>
      <c r="F28" s="678"/>
      <c r="G28" s="289" t="s">
        <v>2722</v>
      </c>
      <c r="H28" s="290"/>
      <c r="I28" s="291" t="s">
        <v>2745</v>
      </c>
      <c r="J28" s="292"/>
      <c r="K28" s="289" t="s">
        <v>2746</v>
      </c>
      <c r="L28" s="290"/>
      <c r="M28" s="291" t="s">
        <v>2745</v>
      </c>
      <c r="N28" s="292"/>
      <c r="O28" s="289" t="s">
        <v>2746</v>
      </c>
      <c r="P28" s="290"/>
      <c r="Q28" s="291" t="s">
        <v>2745</v>
      </c>
      <c r="R28" s="292"/>
      <c r="S28" s="289" t="s">
        <v>2746</v>
      </c>
    </row>
    <row r="29" spans="1:25" ht="13.5" customHeight="1">
      <c r="A29" s="229" t="s">
        <v>2918</v>
      </c>
      <c r="B29" s="677"/>
      <c r="C29" s="678"/>
      <c r="D29" s="289" t="s">
        <v>2722</v>
      </c>
      <c r="E29" s="679"/>
      <c r="F29" s="678"/>
      <c r="G29" s="289" t="s">
        <v>2722</v>
      </c>
      <c r="H29" s="290"/>
      <c r="I29" s="291" t="s">
        <v>2745</v>
      </c>
      <c r="J29" s="292"/>
      <c r="K29" s="289" t="s">
        <v>2746</v>
      </c>
      <c r="L29" s="290"/>
      <c r="M29" s="291" t="s">
        <v>2745</v>
      </c>
      <c r="N29" s="292"/>
      <c r="O29" s="289" t="s">
        <v>2746</v>
      </c>
      <c r="P29" s="290"/>
      <c r="Q29" s="291" t="s">
        <v>2745</v>
      </c>
      <c r="R29" s="292"/>
      <c r="S29" s="289" t="s">
        <v>2746</v>
      </c>
    </row>
    <row r="30" spans="1:25" ht="13.5" customHeight="1">
      <c r="A30" s="229" t="s">
        <v>2919</v>
      </c>
      <c r="B30" s="677"/>
      <c r="C30" s="678"/>
      <c r="D30" s="289" t="s">
        <v>2722</v>
      </c>
      <c r="E30" s="679"/>
      <c r="F30" s="678"/>
      <c r="G30" s="289" t="s">
        <v>2722</v>
      </c>
      <c r="H30" s="290"/>
      <c r="I30" s="291" t="s">
        <v>2745</v>
      </c>
      <c r="J30" s="292"/>
      <c r="K30" s="289" t="s">
        <v>2746</v>
      </c>
      <c r="L30" s="290"/>
      <c r="M30" s="291" t="s">
        <v>2745</v>
      </c>
      <c r="N30" s="292"/>
      <c r="O30" s="289" t="s">
        <v>2746</v>
      </c>
      <c r="P30" s="290"/>
      <c r="Q30" s="291" t="s">
        <v>2745</v>
      </c>
      <c r="R30" s="292"/>
      <c r="S30" s="289" t="s">
        <v>2746</v>
      </c>
    </row>
    <row r="31" spans="1:25" ht="13.5" customHeight="1">
      <c r="A31" s="229" t="s">
        <v>2920</v>
      </c>
      <c r="B31" s="677"/>
      <c r="C31" s="678"/>
      <c r="D31" s="289" t="s">
        <v>2722</v>
      </c>
      <c r="E31" s="679"/>
      <c r="F31" s="678"/>
      <c r="G31" s="289" t="s">
        <v>2722</v>
      </c>
      <c r="H31" s="290"/>
      <c r="I31" s="291" t="s">
        <v>2745</v>
      </c>
      <c r="J31" s="292"/>
      <c r="K31" s="289" t="s">
        <v>2746</v>
      </c>
      <c r="L31" s="290"/>
      <c r="M31" s="291" t="s">
        <v>2745</v>
      </c>
      <c r="N31" s="292"/>
      <c r="O31" s="289" t="s">
        <v>2746</v>
      </c>
      <c r="P31" s="290"/>
      <c r="Q31" s="291" t="s">
        <v>2745</v>
      </c>
      <c r="R31" s="292"/>
      <c r="S31" s="289" t="s">
        <v>2746</v>
      </c>
    </row>
    <row r="32" spans="1:25" ht="13.5" customHeight="1">
      <c r="A32" s="233" t="s">
        <v>2862</v>
      </c>
      <c r="B32" s="690">
        <f>添付書類２!C39</f>
        <v>0</v>
      </c>
      <c r="C32" s="691"/>
      <c r="D32" s="309" t="s">
        <v>2859</v>
      </c>
      <c r="E32" s="692">
        <f>添付書類２!F39</f>
        <v>0</v>
      </c>
      <c r="F32" s="691"/>
      <c r="G32" s="309" t="s">
        <v>2859</v>
      </c>
      <c r="H32" s="310">
        <f>IFERROR(総括表!T2,"-")</f>
        <v>0</v>
      </c>
      <c r="I32" s="232" t="s">
        <v>2860</v>
      </c>
      <c r="J32" s="311">
        <f>総括表!U2</f>
        <v>0</v>
      </c>
      <c r="K32" s="309" t="s">
        <v>2861</v>
      </c>
      <c r="L32" s="310">
        <f>IFERROR(総括表!V2,"-")</f>
        <v>0</v>
      </c>
      <c r="M32" s="232" t="s">
        <v>2860</v>
      </c>
      <c r="N32" s="311">
        <f>総括表!W2</f>
        <v>0</v>
      </c>
      <c r="O32" s="309" t="s">
        <v>2861</v>
      </c>
      <c r="P32" s="310">
        <f>IFERROR(総括表!X2,"-")</f>
        <v>0</v>
      </c>
      <c r="Q32" s="232" t="s">
        <v>2860</v>
      </c>
      <c r="R32" s="311">
        <f>総括表!Y2</f>
        <v>0</v>
      </c>
      <c r="S32" s="231" t="s">
        <v>2861</v>
      </c>
      <c r="T32" s="693" t="s">
        <v>2921</v>
      </c>
      <c r="U32" s="694"/>
      <c r="V32" s="694"/>
      <c r="W32" s="694"/>
      <c r="X32" s="694"/>
      <c r="Y32" s="694"/>
    </row>
    <row r="33" spans="1:25" ht="13.5" customHeight="1">
      <c r="A33" s="229" t="s">
        <v>2922</v>
      </c>
      <c r="B33" s="677"/>
      <c r="C33" s="678"/>
      <c r="D33" s="289" t="s">
        <v>2722</v>
      </c>
      <c r="E33" s="679"/>
      <c r="F33" s="678"/>
      <c r="G33" s="289" t="s">
        <v>2722</v>
      </c>
      <c r="H33" s="290"/>
      <c r="I33" s="291" t="s">
        <v>2745</v>
      </c>
      <c r="J33" s="292"/>
      <c r="K33" s="289" t="s">
        <v>2746</v>
      </c>
      <c r="L33" s="290"/>
      <c r="M33" s="291" t="s">
        <v>2745</v>
      </c>
      <c r="N33" s="292"/>
      <c r="O33" s="289" t="s">
        <v>2746</v>
      </c>
      <c r="P33" s="290"/>
      <c r="Q33" s="291" t="s">
        <v>2745</v>
      </c>
      <c r="R33" s="292"/>
      <c r="S33" s="289" t="s">
        <v>2746</v>
      </c>
      <c r="T33" s="693"/>
      <c r="U33" s="694"/>
      <c r="V33" s="694"/>
      <c r="W33" s="694"/>
      <c r="X33" s="694"/>
      <c r="Y33" s="694"/>
    </row>
    <row r="34" spans="1:25" ht="13.5" customHeight="1">
      <c r="A34" s="229" t="s">
        <v>2923</v>
      </c>
      <c r="B34" s="689"/>
      <c r="C34" s="689"/>
      <c r="D34" s="289" t="s">
        <v>2722</v>
      </c>
      <c r="E34" s="679"/>
      <c r="F34" s="678"/>
      <c r="G34" s="289" t="s">
        <v>2722</v>
      </c>
      <c r="H34" s="290"/>
      <c r="I34" s="291" t="s">
        <v>2745</v>
      </c>
      <c r="J34" s="292"/>
      <c r="K34" s="289" t="s">
        <v>2746</v>
      </c>
      <c r="L34" s="290"/>
      <c r="M34" s="291" t="s">
        <v>2745</v>
      </c>
      <c r="N34" s="292"/>
      <c r="O34" s="289" t="s">
        <v>2746</v>
      </c>
      <c r="P34" s="290"/>
      <c r="Q34" s="291" t="s">
        <v>2745</v>
      </c>
      <c r="R34" s="292"/>
      <c r="S34" s="289" t="s">
        <v>2746</v>
      </c>
    </row>
    <row r="35" spans="1:25" ht="13.5" customHeight="1">
      <c r="A35" s="229" t="s">
        <v>2924</v>
      </c>
      <c r="B35" s="689"/>
      <c r="C35" s="689"/>
      <c r="D35" s="289" t="s">
        <v>2722</v>
      </c>
      <c r="E35" s="679"/>
      <c r="F35" s="678"/>
      <c r="G35" s="289" t="s">
        <v>2722</v>
      </c>
      <c r="H35" s="290"/>
      <c r="I35" s="291" t="s">
        <v>2745</v>
      </c>
      <c r="J35" s="292"/>
      <c r="K35" s="289" t="s">
        <v>2746</v>
      </c>
      <c r="L35" s="290"/>
      <c r="M35" s="291" t="s">
        <v>2745</v>
      </c>
      <c r="N35" s="292"/>
      <c r="O35" s="289" t="s">
        <v>2746</v>
      </c>
      <c r="P35" s="290"/>
      <c r="Q35" s="291" t="s">
        <v>2745</v>
      </c>
      <c r="R35" s="292"/>
      <c r="S35" s="289" t="s">
        <v>2746</v>
      </c>
    </row>
    <row r="36" spans="1:25" ht="13.5" customHeight="1">
      <c r="A36" s="229" t="s">
        <v>2925</v>
      </c>
      <c r="B36" s="677"/>
      <c r="C36" s="678"/>
      <c r="D36" s="289" t="s">
        <v>2722</v>
      </c>
      <c r="E36" s="679"/>
      <c r="F36" s="678"/>
      <c r="G36" s="289" t="s">
        <v>2722</v>
      </c>
      <c r="H36" s="290"/>
      <c r="I36" s="291" t="s">
        <v>2745</v>
      </c>
      <c r="J36" s="292"/>
      <c r="K36" s="289" t="s">
        <v>2746</v>
      </c>
      <c r="L36" s="290"/>
      <c r="M36" s="291" t="s">
        <v>2745</v>
      </c>
      <c r="N36" s="292"/>
      <c r="O36" s="289" t="s">
        <v>2746</v>
      </c>
      <c r="P36" s="290"/>
      <c r="Q36" s="291" t="s">
        <v>2745</v>
      </c>
      <c r="R36" s="292"/>
      <c r="S36" s="289" t="s">
        <v>2746</v>
      </c>
    </row>
    <row r="37" spans="1:25" ht="13.5" customHeight="1">
      <c r="A37" s="229" t="s">
        <v>2926</v>
      </c>
      <c r="B37" s="677"/>
      <c r="C37" s="678"/>
      <c r="D37" s="289" t="s">
        <v>2722</v>
      </c>
      <c r="E37" s="679"/>
      <c r="F37" s="678"/>
      <c r="G37" s="289" t="s">
        <v>2722</v>
      </c>
      <c r="H37" s="290"/>
      <c r="I37" s="291" t="s">
        <v>2745</v>
      </c>
      <c r="J37" s="292"/>
      <c r="K37" s="289" t="s">
        <v>2746</v>
      </c>
      <c r="L37" s="290"/>
      <c r="M37" s="291" t="s">
        <v>2745</v>
      </c>
      <c r="N37" s="292"/>
      <c r="O37" s="289" t="s">
        <v>2746</v>
      </c>
      <c r="P37" s="290"/>
      <c r="Q37" s="291" t="s">
        <v>2745</v>
      </c>
      <c r="R37" s="292"/>
      <c r="S37" s="289" t="s">
        <v>2746</v>
      </c>
    </row>
    <row r="38" spans="1:25" ht="13.5" customHeight="1">
      <c r="A38" s="229" t="s">
        <v>2927</v>
      </c>
      <c r="B38" s="677"/>
      <c r="C38" s="678"/>
      <c r="D38" s="289" t="s">
        <v>2722</v>
      </c>
      <c r="E38" s="679"/>
      <c r="F38" s="678"/>
      <c r="G38" s="289" t="s">
        <v>2722</v>
      </c>
      <c r="H38" s="290"/>
      <c r="I38" s="291" t="s">
        <v>2745</v>
      </c>
      <c r="J38" s="292"/>
      <c r="K38" s="289" t="s">
        <v>2746</v>
      </c>
      <c r="L38" s="290"/>
      <c r="M38" s="291" t="s">
        <v>2745</v>
      </c>
      <c r="N38" s="292"/>
      <c r="O38" s="289" t="s">
        <v>2746</v>
      </c>
      <c r="P38" s="290"/>
      <c r="Q38" s="291" t="s">
        <v>2745</v>
      </c>
      <c r="R38" s="292"/>
      <c r="S38" s="289" t="s">
        <v>2746</v>
      </c>
    </row>
    <row r="39" spans="1:25" ht="13.5" customHeight="1">
      <c r="A39" s="229" t="s">
        <v>2928</v>
      </c>
      <c r="B39" s="677"/>
      <c r="C39" s="678"/>
      <c r="D39" s="289" t="s">
        <v>2722</v>
      </c>
      <c r="E39" s="679"/>
      <c r="F39" s="678"/>
      <c r="G39" s="289" t="s">
        <v>2722</v>
      </c>
      <c r="H39" s="290"/>
      <c r="I39" s="291" t="s">
        <v>2745</v>
      </c>
      <c r="J39" s="292"/>
      <c r="K39" s="289" t="s">
        <v>2746</v>
      </c>
      <c r="L39" s="290"/>
      <c r="M39" s="291" t="s">
        <v>2745</v>
      </c>
      <c r="N39" s="292"/>
      <c r="O39" s="289" t="s">
        <v>2746</v>
      </c>
      <c r="P39" s="290"/>
      <c r="Q39" s="291" t="s">
        <v>2745</v>
      </c>
      <c r="R39" s="292"/>
      <c r="S39" s="289" t="s">
        <v>2746</v>
      </c>
    </row>
    <row r="40" spans="1:25" ht="13.5" customHeight="1">
      <c r="A40" s="229" t="s">
        <v>2929</v>
      </c>
      <c r="B40" s="677"/>
      <c r="C40" s="678"/>
      <c r="D40" s="289" t="s">
        <v>2722</v>
      </c>
      <c r="E40" s="679"/>
      <c r="F40" s="678"/>
      <c r="G40" s="289" t="s">
        <v>2722</v>
      </c>
      <c r="H40" s="290"/>
      <c r="I40" s="291" t="s">
        <v>2745</v>
      </c>
      <c r="J40" s="292"/>
      <c r="K40" s="289" t="s">
        <v>2746</v>
      </c>
      <c r="L40" s="290"/>
      <c r="M40" s="291" t="s">
        <v>2745</v>
      </c>
      <c r="N40" s="292"/>
      <c r="O40" s="289" t="s">
        <v>2746</v>
      </c>
      <c r="P40" s="290"/>
      <c r="Q40" s="291" t="s">
        <v>2745</v>
      </c>
      <c r="R40" s="292"/>
      <c r="S40" s="289" t="s">
        <v>2746</v>
      </c>
    </row>
    <row r="41" spans="1:25" ht="13.5" customHeight="1">
      <c r="A41" s="229" t="s">
        <v>2930</v>
      </c>
      <c r="B41" s="677"/>
      <c r="C41" s="678"/>
      <c r="D41" s="289" t="s">
        <v>2722</v>
      </c>
      <c r="E41" s="679"/>
      <c r="F41" s="678"/>
      <c r="G41" s="289" t="s">
        <v>2722</v>
      </c>
      <c r="H41" s="290"/>
      <c r="I41" s="291" t="s">
        <v>2745</v>
      </c>
      <c r="J41" s="292"/>
      <c r="K41" s="289" t="s">
        <v>2746</v>
      </c>
      <c r="L41" s="290"/>
      <c r="M41" s="291" t="s">
        <v>2745</v>
      </c>
      <c r="N41" s="292"/>
      <c r="O41" s="289" t="s">
        <v>2746</v>
      </c>
      <c r="P41" s="290"/>
      <c r="Q41" s="291" t="s">
        <v>2745</v>
      </c>
      <c r="R41" s="292"/>
      <c r="S41" s="289" t="s">
        <v>2746</v>
      </c>
    </row>
    <row r="42" spans="1:25" ht="13.5" customHeight="1">
      <c r="A42" s="229" t="s">
        <v>2931</v>
      </c>
      <c r="B42" s="677"/>
      <c r="C42" s="678"/>
      <c r="D42" s="289" t="s">
        <v>2722</v>
      </c>
      <c r="E42" s="679"/>
      <c r="F42" s="678"/>
      <c r="G42" s="289" t="s">
        <v>2722</v>
      </c>
      <c r="H42" s="290"/>
      <c r="I42" s="291" t="s">
        <v>2745</v>
      </c>
      <c r="J42" s="292"/>
      <c r="K42" s="289" t="s">
        <v>2746</v>
      </c>
      <c r="L42" s="290"/>
      <c r="M42" s="291" t="s">
        <v>2745</v>
      </c>
      <c r="N42" s="292"/>
      <c r="O42" s="289" t="s">
        <v>2746</v>
      </c>
      <c r="P42" s="290"/>
      <c r="Q42" s="291" t="s">
        <v>2745</v>
      </c>
      <c r="R42" s="292"/>
      <c r="S42" s="289" t="s">
        <v>2746</v>
      </c>
    </row>
    <row r="43" spans="1:25" ht="13.5" customHeight="1">
      <c r="A43" s="229" t="s">
        <v>2932</v>
      </c>
      <c r="B43" s="677"/>
      <c r="C43" s="678"/>
      <c r="D43" s="289" t="s">
        <v>2722</v>
      </c>
      <c r="E43" s="679"/>
      <c r="F43" s="678"/>
      <c r="G43" s="289" t="s">
        <v>2722</v>
      </c>
      <c r="H43" s="290"/>
      <c r="I43" s="291" t="s">
        <v>2745</v>
      </c>
      <c r="J43" s="292"/>
      <c r="K43" s="289" t="s">
        <v>2746</v>
      </c>
      <c r="L43" s="290"/>
      <c r="M43" s="291" t="s">
        <v>2745</v>
      </c>
      <c r="N43" s="292"/>
      <c r="O43" s="289" t="s">
        <v>2746</v>
      </c>
      <c r="P43" s="290"/>
      <c r="Q43" s="291" t="s">
        <v>2745</v>
      </c>
      <c r="R43" s="292"/>
      <c r="S43" s="289" t="s">
        <v>2746</v>
      </c>
    </row>
    <row r="44" spans="1:25" ht="13.5" customHeight="1">
      <c r="A44" s="229" t="s">
        <v>2933</v>
      </c>
      <c r="B44" s="677"/>
      <c r="C44" s="678"/>
      <c r="D44" s="289" t="s">
        <v>2722</v>
      </c>
      <c r="E44" s="679"/>
      <c r="F44" s="678"/>
      <c r="G44" s="289" t="s">
        <v>2722</v>
      </c>
      <c r="H44" s="290"/>
      <c r="I44" s="291" t="s">
        <v>2745</v>
      </c>
      <c r="J44" s="292"/>
      <c r="K44" s="289" t="s">
        <v>2746</v>
      </c>
      <c r="L44" s="290"/>
      <c r="M44" s="291" t="s">
        <v>2745</v>
      </c>
      <c r="N44" s="292"/>
      <c r="O44" s="289" t="s">
        <v>2746</v>
      </c>
      <c r="P44" s="290"/>
      <c r="Q44" s="291" t="s">
        <v>2745</v>
      </c>
      <c r="R44" s="292"/>
      <c r="S44" s="289" t="s">
        <v>2746</v>
      </c>
    </row>
    <row r="45" spans="1:25" ht="13.5" customHeight="1">
      <c r="A45" s="229" t="s">
        <v>2934</v>
      </c>
      <c r="B45" s="677"/>
      <c r="C45" s="678"/>
      <c r="D45" s="289" t="s">
        <v>2722</v>
      </c>
      <c r="E45" s="679"/>
      <c r="F45" s="678"/>
      <c r="G45" s="289" t="s">
        <v>2722</v>
      </c>
      <c r="H45" s="290"/>
      <c r="I45" s="291" t="s">
        <v>2745</v>
      </c>
      <c r="J45" s="292"/>
      <c r="K45" s="289" t="s">
        <v>2746</v>
      </c>
      <c r="L45" s="290"/>
      <c r="M45" s="291" t="s">
        <v>2745</v>
      </c>
      <c r="N45" s="292"/>
      <c r="O45" s="289" t="s">
        <v>2746</v>
      </c>
      <c r="P45" s="290"/>
      <c r="Q45" s="291" t="s">
        <v>2745</v>
      </c>
      <c r="R45" s="292"/>
      <c r="S45" s="289" t="s">
        <v>2746</v>
      </c>
    </row>
    <row r="46" spans="1:25" ht="13.5" customHeight="1">
      <c r="A46" s="229" t="s">
        <v>2935</v>
      </c>
      <c r="B46" s="677"/>
      <c r="C46" s="678"/>
      <c r="D46" s="289" t="s">
        <v>2722</v>
      </c>
      <c r="E46" s="679"/>
      <c r="F46" s="678"/>
      <c r="G46" s="289" t="s">
        <v>2722</v>
      </c>
      <c r="H46" s="290"/>
      <c r="I46" s="291" t="s">
        <v>2745</v>
      </c>
      <c r="J46" s="292"/>
      <c r="K46" s="289" t="s">
        <v>2746</v>
      </c>
      <c r="L46" s="290"/>
      <c r="M46" s="291" t="s">
        <v>2745</v>
      </c>
      <c r="N46" s="292"/>
      <c r="O46" s="289" t="s">
        <v>2746</v>
      </c>
      <c r="P46" s="290"/>
      <c r="Q46" s="291" t="s">
        <v>2745</v>
      </c>
      <c r="R46" s="292"/>
      <c r="S46" s="289" t="s">
        <v>2746</v>
      </c>
    </row>
    <row r="47" spans="1:25" ht="13.5" customHeight="1">
      <c r="A47" s="229" t="s">
        <v>2936</v>
      </c>
      <c r="B47" s="677"/>
      <c r="C47" s="678"/>
      <c r="D47" s="289" t="s">
        <v>2722</v>
      </c>
      <c r="E47" s="679"/>
      <c r="F47" s="678"/>
      <c r="G47" s="289" t="s">
        <v>2722</v>
      </c>
      <c r="H47" s="290"/>
      <c r="I47" s="291" t="s">
        <v>2745</v>
      </c>
      <c r="J47" s="292"/>
      <c r="K47" s="289" t="s">
        <v>2746</v>
      </c>
      <c r="L47" s="290"/>
      <c r="M47" s="291" t="s">
        <v>2745</v>
      </c>
      <c r="N47" s="292"/>
      <c r="O47" s="289" t="s">
        <v>2746</v>
      </c>
      <c r="P47" s="290"/>
      <c r="Q47" s="291" t="s">
        <v>2745</v>
      </c>
      <c r="R47" s="292"/>
      <c r="S47" s="289" t="s">
        <v>2746</v>
      </c>
    </row>
    <row r="48" spans="1:25" ht="13.5" customHeight="1">
      <c r="A48" s="229" t="s">
        <v>2937</v>
      </c>
      <c r="B48" s="677"/>
      <c r="C48" s="678"/>
      <c r="D48" s="289" t="s">
        <v>2722</v>
      </c>
      <c r="E48" s="679"/>
      <c r="F48" s="678"/>
      <c r="G48" s="289" t="s">
        <v>2722</v>
      </c>
      <c r="H48" s="290"/>
      <c r="I48" s="291" t="s">
        <v>2745</v>
      </c>
      <c r="J48" s="292"/>
      <c r="K48" s="289" t="s">
        <v>2746</v>
      </c>
      <c r="L48" s="290"/>
      <c r="M48" s="291" t="s">
        <v>2745</v>
      </c>
      <c r="N48" s="292"/>
      <c r="O48" s="289" t="s">
        <v>2746</v>
      </c>
      <c r="P48" s="290"/>
      <c r="Q48" s="291" t="s">
        <v>2745</v>
      </c>
      <c r="R48" s="292"/>
      <c r="S48" s="289" t="s">
        <v>2746</v>
      </c>
    </row>
    <row r="49" spans="1:19" ht="13.5" customHeight="1">
      <c r="A49" s="229" t="s">
        <v>2938</v>
      </c>
      <c r="B49" s="677"/>
      <c r="C49" s="678"/>
      <c r="D49" s="289" t="s">
        <v>2722</v>
      </c>
      <c r="E49" s="679"/>
      <c r="F49" s="678"/>
      <c r="G49" s="289" t="s">
        <v>2722</v>
      </c>
      <c r="H49" s="290"/>
      <c r="I49" s="291" t="s">
        <v>2745</v>
      </c>
      <c r="J49" s="292"/>
      <c r="K49" s="289" t="s">
        <v>2746</v>
      </c>
      <c r="L49" s="290"/>
      <c r="M49" s="291" t="s">
        <v>2745</v>
      </c>
      <c r="N49" s="292"/>
      <c r="O49" s="289" t="s">
        <v>2746</v>
      </c>
      <c r="P49" s="290"/>
      <c r="Q49" s="291" t="s">
        <v>2745</v>
      </c>
      <c r="R49" s="292"/>
      <c r="S49" s="289" t="s">
        <v>2746</v>
      </c>
    </row>
    <row r="50" spans="1:19" ht="13.5" customHeight="1">
      <c r="A50" s="229" t="s">
        <v>2939</v>
      </c>
      <c r="B50" s="677"/>
      <c r="C50" s="678"/>
      <c r="D50" s="289" t="s">
        <v>2722</v>
      </c>
      <c r="E50" s="679"/>
      <c r="F50" s="678"/>
      <c r="G50" s="289" t="s">
        <v>2722</v>
      </c>
      <c r="H50" s="290"/>
      <c r="I50" s="291" t="s">
        <v>2745</v>
      </c>
      <c r="J50" s="292"/>
      <c r="K50" s="289" t="s">
        <v>2746</v>
      </c>
      <c r="L50" s="290"/>
      <c r="M50" s="291" t="s">
        <v>2745</v>
      </c>
      <c r="N50" s="292"/>
      <c r="O50" s="289" t="s">
        <v>2746</v>
      </c>
      <c r="P50" s="290"/>
      <c r="Q50" s="291" t="s">
        <v>2745</v>
      </c>
      <c r="R50" s="292"/>
      <c r="S50" s="289" t="s">
        <v>2746</v>
      </c>
    </row>
    <row r="51" spans="1:19" ht="13.5" customHeight="1">
      <c r="A51" s="229" t="s">
        <v>2940</v>
      </c>
      <c r="B51" s="677"/>
      <c r="C51" s="678"/>
      <c r="D51" s="289" t="s">
        <v>2722</v>
      </c>
      <c r="E51" s="679"/>
      <c r="F51" s="678"/>
      <c r="G51" s="289" t="s">
        <v>2722</v>
      </c>
      <c r="H51" s="290"/>
      <c r="I51" s="291" t="s">
        <v>2745</v>
      </c>
      <c r="J51" s="292"/>
      <c r="K51" s="289" t="s">
        <v>2746</v>
      </c>
      <c r="L51" s="290"/>
      <c r="M51" s="291" t="s">
        <v>2745</v>
      </c>
      <c r="N51" s="292"/>
      <c r="O51" s="289" t="s">
        <v>2746</v>
      </c>
      <c r="P51" s="290"/>
      <c r="Q51" s="291" t="s">
        <v>2745</v>
      </c>
      <c r="R51" s="292"/>
      <c r="S51" s="289" t="s">
        <v>2746</v>
      </c>
    </row>
    <row r="52" spans="1:19" ht="13.5" customHeight="1">
      <c r="A52" s="229" t="s">
        <v>2941</v>
      </c>
      <c r="B52" s="677"/>
      <c r="C52" s="678"/>
      <c r="D52" s="289" t="s">
        <v>2722</v>
      </c>
      <c r="E52" s="679"/>
      <c r="F52" s="678"/>
      <c r="G52" s="289" t="s">
        <v>2722</v>
      </c>
      <c r="H52" s="290"/>
      <c r="I52" s="291" t="s">
        <v>2745</v>
      </c>
      <c r="J52" s="292"/>
      <c r="K52" s="289" t="s">
        <v>2746</v>
      </c>
      <c r="L52" s="290"/>
      <c r="M52" s="291" t="s">
        <v>2745</v>
      </c>
      <c r="N52" s="292"/>
      <c r="O52" s="289" t="s">
        <v>2746</v>
      </c>
      <c r="P52" s="290"/>
      <c r="Q52" s="291" t="s">
        <v>2745</v>
      </c>
      <c r="R52" s="292"/>
      <c r="S52" s="289" t="s">
        <v>2746</v>
      </c>
    </row>
    <row r="53" spans="1:19" ht="13.5" customHeight="1">
      <c r="A53" s="229" t="s">
        <v>2942</v>
      </c>
      <c r="B53" s="677"/>
      <c r="C53" s="678"/>
      <c r="D53" s="289" t="s">
        <v>2722</v>
      </c>
      <c r="E53" s="679"/>
      <c r="F53" s="678"/>
      <c r="G53" s="289" t="s">
        <v>2722</v>
      </c>
      <c r="H53" s="290"/>
      <c r="I53" s="291" t="s">
        <v>2745</v>
      </c>
      <c r="J53" s="292"/>
      <c r="K53" s="289" t="s">
        <v>2746</v>
      </c>
      <c r="L53" s="290"/>
      <c r="M53" s="291" t="s">
        <v>2745</v>
      </c>
      <c r="N53" s="292"/>
      <c r="O53" s="289" t="s">
        <v>2746</v>
      </c>
      <c r="P53" s="290"/>
      <c r="Q53" s="291" t="s">
        <v>2745</v>
      </c>
      <c r="R53" s="292"/>
      <c r="S53" s="289" t="s">
        <v>2746</v>
      </c>
    </row>
    <row r="54" spans="1:19" ht="13.5" customHeight="1">
      <c r="A54" s="229" t="s">
        <v>2943</v>
      </c>
      <c r="B54" s="677"/>
      <c r="C54" s="678"/>
      <c r="D54" s="289" t="s">
        <v>2722</v>
      </c>
      <c r="E54" s="679"/>
      <c r="F54" s="678"/>
      <c r="G54" s="289" t="s">
        <v>2722</v>
      </c>
      <c r="H54" s="290"/>
      <c r="I54" s="291" t="s">
        <v>2745</v>
      </c>
      <c r="J54" s="292"/>
      <c r="K54" s="289" t="s">
        <v>2746</v>
      </c>
      <c r="L54" s="290"/>
      <c r="M54" s="291" t="s">
        <v>2745</v>
      </c>
      <c r="N54" s="292"/>
      <c r="O54" s="289" t="s">
        <v>2746</v>
      </c>
      <c r="P54" s="290"/>
      <c r="Q54" s="291" t="s">
        <v>2745</v>
      </c>
      <c r="R54" s="292"/>
      <c r="S54" s="289" t="s">
        <v>2746</v>
      </c>
    </row>
    <row r="55" spans="1:19" ht="13.5" customHeight="1">
      <c r="A55" s="229" t="s">
        <v>2944</v>
      </c>
      <c r="B55" s="677"/>
      <c r="C55" s="678"/>
      <c r="D55" s="289" t="s">
        <v>2722</v>
      </c>
      <c r="E55" s="679"/>
      <c r="F55" s="678"/>
      <c r="G55" s="289" t="s">
        <v>2722</v>
      </c>
      <c r="H55" s="290"/>
      <c r="I55" s="291" t="s">
        <v>2745</v>
      </c>
      <c r="J55" s="292"/>
      <c r="K55" s="289" t="s">
        <v>2746</v>
      </c>
      <c r="L55" s="290"/>
      <c r="M55" s="291" t="s">
        <v>2745</v>
      </c>
      <c r="N55" s="292"/>
      <c r="O55" s="289" t="s">
        <v>2746</v>
      </c>
      <c r="P55" s="290"/>
      <c r="Q55" s="291" t="s">
        <v>2745</v>
      </c>
      <c r="R55" s="292"/>
      <c r="S55" s="289" t="s">
        <v>2746</v>
      </c>
    </row>
    <row r="56" spans="1:19" ht="13.5" customHeight="1" thickBot="1">
      <c r="A56" s="293" t="s">
        <v>2945</v>
      </c>
      <c r="B56" s="680"/>
      <c r="C56" s="681"/>
      <c r="D56" s="294" t="s">
        <v>2722</v>
      </c>
      <c r="E56" s="682"/>
      <c r="F56" s="681"/>
      <c r="G56" s="294" t="s">
        <v>2722</v>
      </c>
      <c r="H56" s="295"/>
      <c r="I56" s="296" t="s">
        <v>2745</v>
      </c>
      <c r="J56" s="297"/>
      <c r="K56" s="294" t="s">
        <v>2746</v>
      </c>
      <c r="L56" s="295"/>
      <c r="M56" s="296" t="s">
        <v>2745</v>
      </c>
      <c r="N56" s="297"/>
      <c r="O56" s="294" t="s">
        <v>2746</v>
      </c>
      <c r="P56" s="295"/>
      <c r="Q56" s="296" t="s">
        <v>2745</v>
      </c>
      <c r="R56" s="297"/>
      <c r="S56" s="294" t="s">
        <v>2746</v>
      </c>
    </row>
    <row r="57" spans="1:19" ht="13.5" customHeight="1">
      <c r="A57" s="683" t="s">
        <v>2946</v>
      </c>
      <c r="B57" s="649" t="s">
        <v>2737</v>
      </c>
      <c r="C57" s="685">
        <f>SUM(B10:C56)</f>
        <v>0</v>
      </c>
      <c r="D57" s="653" t="s">
        <v>2722</v>
      </c>
      <c r="E57" s="649" t="s">
        <v>2738</v>
      </c>
      <c r="F57" s="687">
        <f>SUM(E10:F56)</f>
        <v>0</v>
      </c>
      <c r="G57" s="626" t="s">
        <v>2722</v>
      </c>
      <c r="H57" s="669" t="s">
        <v>2947</v>
      </c>
      <c r="I57" s="670"/>
      <c r="J57" s="670"/>
      <c r="K57" s="671"/>
      <c r="L57" s="669" t="s">
        <v>2947</v>
      </c>
      <c r="M57" s="670"/>
      <c r="N57" s="670"/>
      <c r="O57" s="671"/>
      <c r="P57" s="669" t="s">
        <v>2947</v>
      </c>
      <c r="Q57" s="670"/>
      <c r="R57" s="670"/>
      <c r="S57" s="675"/>
    </row>
    <row r="58" spans="1:19" ht="7.5" customHeight="1" thickBot="1">
      <c r="A58" s="684"/>
      <c r="B58" s="650"/>
      <c r="C58" s="686"/>
      <c r="D58" s="654"/>
      <c r="E58" s="650"/>
      <c r="F58" s="688"/>
      <c r="G58" s="627"/>
      <c r="H58" s="672"/>
      <c r="I58" s="673"/>
      <c r="J58" s="673"/>
      <c r="K58" s="674"/>
      <c r="L58" s="672"/>
      <c r="M58" s="673"/>
      <c r="N58" s="673"/>
      <c r="O58" s="674"/>
      <c r="P58" s="672"/>
      <c r="Q58" s="673"/>
      <c r="R58" s="673"/>
      <c r="S58" s="676"/>
    </row>
    <row r="59" spans="1:19">
      <c r="A59" s="298" t="s">
        <v>2948</v>
      </c>
    </row>
  </sheetData>
  <mergeCells count="114">
    <mergeCell ref="A3:S3"/>
    <mergeCell ref="A5:B5"/>
    <mergeCell ref="C5:R5"/>
    <mergeCell ref="A8:A9"/>
    <mergeCell ref="B8:D9"/>
    <mergeCell ref="E8:G9"/>
    <mergeCell ref="H8:K9"/>
    <mergeCell ref="L8:O9"/>
    <mergeCell ref="P8:S9"/>
    <mergeCell ref="B13:C13"/>
    <mergeCell ref="E13:F13"/>
    <mergeCell ref="B14:C14"/>
    <mergeCell ref="E14:F14"/>
    <mergeCell ref="B15:C15"/>
    <mergeCell ref="E15:F15"/>
    <mergeCell ref="B10:C10"/>
    <mergeCell ref="E10:F10"/>
    <mergeCell ref="B11:C11"/>
    <mergeCell ref="E11:F11"/>
    <mergeCell ref="B12:C12"/>
    <mergeCell ref="E12:F12"/>
    <mergeCell ref="B19:C19"/>
    <mergeCell ref="E19:F19"/>
    <mergeCell ref="B20:C20"/>
    <mergeCell ref="E20:F20"/>
    <mergeCell ref="B21:C21"/>
    <mergeCell ref="E21:F21"/>
    <mergeCell ref="B16:C16"/>
    <mergeCell ref="E16:F16"/>
    <mergeCell ref="B17:C17"/>
    <mergeCell ref="E17:F17"/>
    <mergeCell ref="B18:C18"/>
    <mergeCell ref="E18:F18"/>
    <mergeCell ref="B25:C25"/>
    <mergeCell ref="E25:F25"/>
    <mergeCell ref="B26:C26"/>
    <mergeCell ref="E26:F26"/>
    <mergeCell ref="B27:C27"/>
    <mergeCell ref="E27:F27"/>
    <mergeCell ref="B22:C22"/>
    <mergeCell ref="E22:F22"/>
    <mergeCell ref="B23:C23"/>
    <mergeCell ref="E23:F23"/>
    <mergeCell ref="B24:C24"/>
    <mergeCell ref="E24:F24"/>
    <mergeCell ref="T32:Y33"/>
    <mergeCell ref="B33:C33"/>
    <mergeCell ref="E33:F33"/>
    <mergeCell ref="B28:C28"/>
    <mergeCell ref="E28:F28"/>
    <mergeCell ref="B29:C29"/>
    <mergeCell ref="E29:F29"/>
    <mergeCell ref="B30:C30"/>
    <mergeCell ref="E30:F30"/>
    <mergeCell ref="B34:C34"/>
    <mergeCell ref="E34:F34"/>
    <mergeCell ref="B35:C35"/>
    <mergeCell ref="E35:F35"/>
    <mergeCell ref="B36:C36"/>
    <mergeCell ref="E36:F36"/>
    <mergeCell ref="B31:C31"/>
    <mergeCell ref="E31:F31"/>
    <mergeCell ref="B32:C32"/>
    <mergeCell ref="E32:F32"/>
    <mergeCell ref="B40:C40"/>
    <mergeCell ref="E40:F40"/>
    <mergeCell ref="B41:C41"/>
    <mergeCell ref="E41:F41"/>
    <mergeCell ref="B42:C42"/>
    <mergeCell ref="E42:F42"/>
    <mergeCell ref="B37:C37"/>
    <mergeCell ref="E37:F37"/>
    <mergeCell ref="B38:C38"/>
    <mergeCell ref="E38:F38"/>
    <mergeCell ref="B39:C39"/>
    <mergeCell ref="E39:F39"/>
    <mergeCell ref="B46:C46"/>
    <mergeCell ref="E46:F46"/>
    <mergeCell ref="B47:C47"/>
    <mergeCell ref="E47:F47"/>
    <mergeCell ref="B48:C48"/>
    <mergeCell ref="E48:F48"/>
    <mergeCell ref="B43:C43"/>
    <mergeCell ref="E43:F43"/>
    <mergeCell ref="B44:C44"/>
    <mergeCell ref="E44:F44"/>
    <mergeCell ref="B45:C45"/>
    <mergeCell ref="E45:F45"/>
    <mergeCell ref="B52:C52"/>
    <mergeCell ref="E52:F52"/>
    <mergeCell ref="B53:C53"/>
    <mergeCell ref="E53:F53"/>
    <mergeCell ref="B54:C54"/>
    <mergeCell ref="E54:F54"/>
    <mergeCell ref="B49:C49"/>
    <mergeCell ref="E49:F49"/>
    <mergeCell ref="B50:C50"/>
    <mergeCell ref="E50:F50"/>
    <mergeCell ref="B51:C51"/>
    <mergeCell ref="E51:F51"/>
    <mergeCell ref="G57:G58"/>
    <mergeCell ref="H57:K58"/>
    <mergeCell ref="L57:O58"/>
    <mergeCell ref="P57:S58"/>
    <mergeCell ref="B55:C55"/>
    <mergeCell ref="E55:F55"/>
    <mergeCell ref="B56:C56"/>
    <mergeCell ref="E56:F56"/>
    <mergeCell ref="A57:A58"/>
    <mergeCell ref="B57:B58"/>
    <mergeCell ref="C57:C58"/>
    <mergeCell ref="D57:D58"/>
    <mergeCell ref="E57:E58"/>
    <mergeCell ref="F57:F58"/>
  </mergeCells>
  <phoneticPr fontId="2"/>
  <pageMargins left="0.70866141732283472" right="0.70866141732283472" top="0.74803149606299213" bottom="0.74803149606299213" header="0.31496062992125984" footer="0.31496062992125984"/>
  <pageSetup paperSize="9" scale="76" fitToHeight="0"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X12452"/>
  <sheetViews>
    <sheetView workbookViewId="0">
      <selection activeCell="I4" sqref="I4"/>
    </sheetView>
  </sheetViews>
  <sheetFormatPr defaultColWidth="8.88671875" defaultRowHeight="14.25"/>
  <cols>
    <col min="1" max="1" width="8.21875" style="2" customWidth="1"/>
    <col min="2" max="2" width="15.88671875" style="2" customWidth="1"/>
    <col min="3" max="3" width="8.21875" style="2" customWidth="1"/>
    <col min="4" max="4" width="13.109375" style="2" customWidth="1"/>
    <col min="5" max="6" width="8.88671875" style="2"/>
    <col min="7" max="7" width="23.77734375" style="2" customWidth="1"/>
    <col min="8" max="8" width="4" style="2" customWidth="1"/>
    <col min="9" max="9" width="10.77734375" style="26" customWidth="1"/>
    <col min="10" max="10" width="10.77734375" style="2" customWidth="1"/>
    <col min="11" max="11" width="10.77734375" style="18" customWidth="1"/>
    <col min="12" max="13" width="10.77734375" style="2" customWidth="1"/>
    <col min="14" max="14" width="13.21875" style="2" customWidth="1"/>
    <col min="15" max="15" width="8.88671875" style="2"/>
    <col min="16" max="16" width="23.21875" style="2" customWidth="1"/>
    <col min="17" max="17" width="13.88671875" style="5" customWidth="1"/>
    <col min="18" max="19" width="13.88671875" style="2" customWidth="1"/>
    <col min="20" max="20" width="8.88671875" style="2"/>
    <col min="21" max="21" width="44.109375" style="5" customWidth="1"/>
    <col min="22" max="22" width="8.88671875" style="2"/>
    <col min="23" max="23" width="23.77734375" style="2" customWidth="1"/>
    <col min="24" max="16384" width="8.88671875" style="2"/>
  </cols>
  <sheetData>
    <row r="1" spans="1:24">
      <c r="K1" s="3"/>
      <c r="P1" s="4" t="s">
        <v>9</v>
      </c>
      <c r="Q1" s="5">
        <v>1</v>
      </c>
      <c r="R1" s="4"/>
      <c r="S1" s="4"/>
      <c r="T1" s="4"/>
      <c r="U1" s="6">
        <v>3</v>
      </c>
    </row>
    <row r="2" spans="1:24">
      <c r="A2" s="2">
        <v>101</v>
      </c>
      <c r="B2" s="2" t="s">
        <v>10</v>
      </c>
      <c r="C2" s="2">
        <v>101</v>
      </c>
      <c r="D2" s="2" t="s">
        <v>11</v>
      </c>
      <c r="E2" s="7">
        <v>1</v>
      </c>
      <c r="F2" s="8">
        <v>230006</v>
      </c>
      <c r="G2" s="9" t="s">
        <v>6</v>
      </c>
      <c r="H2" s="9">
        <v>11</v>
      </c>
      <c r="I2" s="419" t="s">
        <v>3062</v>
      </c>
      <c r="J2" s="419">
        <v>240</v>
      </c>
      <c r="K2" s="27" t="s">
        <v>2857</v>
      </c>
      <c r="P2" s="4" t="s">
        <v>13</v>
      </c>
      <c r="Q2" s="5">
        <v>1</v>
      </c>
      <c r="R2" s="4"/>
      <c r="S2" s="4"/>
      <c r="T2" s="4"/>
      <c r="W2" s="9" t="s">
        <v>12</v>
      </c>
      <c r="X2" s="2" t="str">
        <f>LEFT(W2,2)</f>
        <v>11</v>
      </c>
    </row>
    <row r="3" spans="1:24" ht="15.75">
      <c r="A3" s="2">
        <v>102</v>
      </c>
      <c r="B3" s="12" t="s">
        <v>5</v>
      </c>
      <c r="C3" s="2">
        <v>102</v>
      </c>
      <c r="D3" s="12" t="s">
        <v>5</v>
      </c>
      <c r="E3" s="7">
        <v>1</v>
      </c>
      <c r="F3" s="13">
        <v>231002</v>
      </c>
      <c r="G3" s="9" t="s">
        <v>2659</v>
      </c>
      <c r="H3" s="9">
        <v>12</v>
      </c>
      <c r="I3" s="419" t="s">
        <v>3063</v>
      </c>
      <c r="J3" s="419">
        <v>250</v>
      </c>
      <c r="K3" s="27" t="s">
        <v>2858</v>
      </c>
      <c r="N3" s="12" t="s">
        <v>5</v>
      </c>
      <c r="O3" s="2" t="s">
        <v>16</v>
      </c>
      <c r="P3" s="4" t="s">
        <v>17</v>
      </c>
      <c r="Q3" s="5">
        <v>2310102674</v>
      </c>
      <c r="R3" s="5">
        <v>2310102674</v>
      </c>
      <c r="S3" s="5">
        <v>2310102674</v>
      </c>
      <c r="T3" s="14"/>
      <c r="U3" s="5" t="s">
        <v>18</v>
      </c>
      <c r="W3" s="9" t="s">
        <v>14</v>
      </c>
      <c r="X3" s="2" t="str">
        <f t="shared" ref="X3:X52" si="0">LEFT(W3,2)</f>
        <v>12</v>
      </c>
    </row>
    <row r="4" spans="1:24" ht="15.75">
      <c r="A4" s="2">
        <v>103</v>
      </c>
      <c r="B4" s="12" t="s">
        <v>19</v>
      </c>
      <c r="C4" s="2">
        <v>103</v>
      </c>
      <c r="D4" s="12" t="s">
        <v>19</v>
      </c>
      <c r="E4" s="7">
        <v>1</v>
      </c>
      <c r="F4" s="13">
        <v>232033</v>
      </c>
      <c r="G4" s="9" t="s">
        <v>8</v>
      </c>
      <c r="H4" s="9">
        <v>13</v>
      </c>
      <c r="I4" s="419" t="s">
        <v>3053</v>
      </c>
      <c r="J4" s="419">
        <v>231</v>
      </c>
      <c r="K4" s="27">
        <v>231</v>
      </c>
      <c r="N4" s="12" t="s">
        <v>19</v>
      </c>
      <c r="O4" s="2" t="s">
        <v>15</v>
      </c>
      <c r="P4" s="4" t="s">
        <v>22</v>
      </c>
      <c r="Q4" s="5">
        <v>2310104415</v>
      </c>
      <c r="R4" s="5">
        <v>2310104415</v>
      </c>
      <c r="S4" s="5">
        <v>2310104415</v>
      </c>
      <c r="T4" s="14"/>
      <c r="U4" s="5" t="s">
        <v>23</v>
      </c>
      <c r="W4" s="9" t="s">
        <v>20</v>
      </c>
      <c r="X4" s="2" t="str">
        <f t="shared" si="0"/>
        <v>15</v>
      </c>
    </row>
    <row r="5" spans="1:24" ht="15.75">
      <c r="A5" s="2">
        <v>104</v>
      </c>
      <c r="B5" s="12" t="s">
        <v>24</v>
      </c>
      <c r="C5" s="2">
        <v>104</v>
      </c>
      <c r="D5" s="12" t="s">
        <v>24</v>
      </c>
      <c r="E5" s="7">
        <v>1</v>
      </c>
      <c r="F5" s="13">
        <v>232041</v>
      </c>
      <c r="G5" s="9" t="s">
        <v>2660</v>
      </c>
      <c r="H5" s="9">
        <v>14</v>
      </c>
      <c r="I5" s="419" t="s">
        <v>3054</v>
      </c>
      <c r="J5" s="419">
        <v>232</v>
      </c>
      <c r="K5" s="27">
        <v>232</v>
      </c>
      <c r="N5" s="12" t="s">
        <v>24</v>
      </c>
      <c r="O5" s="2" t="s">
        <v>15</v>
      </c>
      <c r="P5" s="4" t="s">
        <v>26</v>
      </c>
      <c r="Q5" s="5">
        <v>2310105156</v>
      </c>
      <c r="R5" s="5">
        <v>2310105156</v>
      </c>
      <c r="S5" s="5">
        <v>2310105156</v>
      </c>
      <c r="T5" s="14"/>
      <c r="U5" s="5" t="s">
        <v>27</v>
      </c>
      <c r="W5" s="9" t="s">
        <v>25</v>
      </c>
      <c r="X5" s="2" t="str">
        <f t="shared" si="0"/>
        <v>16</v>
      </c>
    </row>
    <row r="6" spans="1:24" ht="15.75">
      <c r="A6" s="2">
        <v>105</v>
      </c>
      <c r="B6" s="12" t="s">
        <v>28</v>
      </c>
      <c r="C6" s="2">
        <v>105</v>
      </c>
      <c r="D6" s="12" t="s">
        <v>28</v>
      </c>
      <c r="E6" s="7">
        <v>1</v>
      </c>
      <c r="F6" s="13">
        <v>232050</v>
      </c>
      <c r="G6" s="9" t="s">
        <v>2661</v>
      </c>
      <c r="H6" s="9">
        <v>15</v>
      </c>
      <c r="I6" s="419" t="s">
        <v>3055</v>
      </c>
      <c r="J6" s="419">
        <v>233</v>
      </c>
      <c r="K6" s="27">
        <v>233</v>
      </c>
      <c r="N6" s="12" t="s">
        <v>28</v>
      </c>
      <c r="O6" s="2" t="s">
        <v>15</v>
      </c>
      <c r="P6" s="4" t="s">
        <v>30</v>
      </c>
      <c r="Q6" s="5">
        <v>2310105230</v>
      </c>
      <c r="R6" s="5">
        <v>2310105230</v>
      </c>
      <c r="S6" s="5">
        <v>2310105230</v>
      </c>
      <c r="T6" s="14"/>
      <c r="U6" s="5" t="s">
        <v>31</v>
      </c>
      <c r="W6" s="9" t="s">
        <v>29</v>
      </c>
      <c r="X6" s="2" t="str">
        <f t="shared" si="0"/>
        <v>21</v>
      </c>
    </row>
    <row r="7" spans="1:24" ht="15.75">
      <c r="A7" s="2">
        <v>106</v>
      </c>
      <c r="B7" s="12" t="s">
        <v>32</v>
      </c>
      <c r="C7" s="2">
        <v>106</v>
      </c>
      <c r="D7" s="12" t="s">
        <v>32</v>
      </c>
      <c r="E7" s="7">
        <v>1</v>
      </c>
      <c r="F7" s="13">
        <v>232068</v>
      </c>
      <c r="G7" s="9" t="s">
        <v>2662</v>
      </c>
      <c r="H7" s="9">
        <v>16</v>
      </c>
      <c r="I7" s="419" t="s">
        <v>3056</v>
      </c>
      <c r="J7" s="419">
        <v>234</v>
      </c>
      <c r="K7" s="27">
        <v>234</v>
      </c>
      <c r="N7" s="12" t="s">
        <v>32</v>
      </c>
      <c r="O7" s="2" t="s">
        <v>15</v>
      </c>
      <c r="P7" s="4" t="s">
        <v>34</v>
      </c>
      <c r="Q7" s="5">
        <v>2310302837</v>
      </c>
      <c r="R7" s="5">
        <v>2310302837</v>
      </c>
      <c r="S7" s="5">
        <v>2310302837</v>
      </c>
      <c r="T7" s="14"/>
      <c r="U7" s="5" t="s">
        <v>35</v>
      </c>
      <c r="W7" s="9" t="s">
        <v>33</v>
      </c>
      <c r="X7" s="2" t="str">
        <f t="shared" si="0"/>
        <v>21</v>
      </c>
    </row>
    <row r="8" spans="1:24" ht="15.75">
      <c r="A8" s="2">
        <v>107</v>
      </c>
      <c r="B8" s="12" t="s">
        <v>36</v>
      </c>
      <c r="C8" s="2">
        <v>107</v>
      </c>
      <c r="D8" s="12" t="s">
        <v>36</v>
      </c>
      <c r="E8" s="7">
        <v>1</v>
      </c>
      <c r="F8" s="13">
        <v>232084</v>
      </c>
      <c r="G8" s="9" t="s">
        <v>2663</v>
      </c>
      <c r="H8" s="9">
        <v>17</v>
      </c>
      <c r="I8" s="419" t="s">
        <v>3057</v>
      </c>
      <c r="J8" s="419">
        <v>235</v>
      </c>
      <c r="K8" s="27">
        <v>235</v>
      </c>
      <c r="N8" s="12" t="s">
        <v>36</v>
      </c>
      <c r="O8" s="2" t="s">
        <v>15</v>
      </c>
      <c r="P8" s="4" t="s">
        <v>38</v>
      </c>
      <c r="Q8" s="5">
        <v>2310500281</v>
      </c>
      <c r="R8" s="5">
        <v>2310500281</v>
      </c>
      <c r="S8" s="5">
        <v>2310500281</v>
      </c>
      <c r="T8" s="14"/>
      <c r="U8" s="5" t="s">
        <v>39</v>
      </c>
      <c r="W8" s="9" t="s">
        <v>37</v>
      </c>
      <c r="X8" s="2" t="str">
        <f t="shared" si="0"/>
        <v>21</v>
      </c>
    </row>
    <row r="9" spans="1:24" ht="15.75">
      <c r="A9" s="2">
        <v>108</v>
      </c>
      <c r="B9" s="12" t="s">
        <v>40</v>
      </c>
      <c r="C9" s="2">
        <v>108</v>
      </c>
      <c r="D9" s="12" t="s">
        <v>40</v>
      </c>
      <c r="E9" s="7">
        <v>1</v>
      </c>
      <c r="F9" s="13">
        <v>232157</v>
      </c>
      <c r="G9" s="9" t="s">
        <v>2664</v>
      </c>
      <c r="H9" s="9">
        <v>18</v>
      </c>
      <c r="I9" s="419" t="s">
        <v>3058</v>
      </c>
      <c r="J9" s="419">
        <v>236</v>
      </c>
      <c r="K9" s="27">
        <v>236</v>
      </c>
      <c r="N9" s="12" t="s">
        <v>40</v>
      </c>
      <c r="O9" s="2" t="s">
        <v>15</v>
      </c>
      <c r="P9" s="4" t="s">
        <v>42</v>
      </c>
      <c r="Q9" s="5">
        <v>2310504028</v>
      </c>
      <c r="R9" s="5">
        <v>2310504028</v>
      </c>
      <c r="S9" s="5">
        <v>2310504028</v>
      </c>
      <c r="T9" s="14"/>
      <c r="U9" s="5" t="s">
        <v>43</v>
      </c>
      <c r="W9" s="9" t="s">
        <v>41</v>
      </c>
      <c r="X9" s="2" t="str">
        <f t="shared" si="0"/>
        <v>22</v>
      </c>
    </row>
    <row r="10" spans="1:24" ht="15.75">
      <c r="A10" s="2">
        <v>109</v>
      </c>
      <c r="B10" s="12" t="s">
        <v>44</v>
      </c>
      <c r="C10" s="2">
        <v>109</v>
      </c>
      <c r="D10" s="12" t="s">
        <v>44</v>
      </c>
      <c r="E10" s="7">
        <v>1</v>
      </c>
      <c r="F10" s="13">
        <v>232165</v>
      </c>
      <c r="G10" s="9" t="s">
        <v>2665</v>
      </c>
      <c r="H10" s="9">
        <v>19</v>
      </c>
      <c r="I10" s="419" t="s">
        <v>3059</v>
      </c>
      <c r="J10" s="419">
        <v>237</v>
      </c>
      <c r="K10" s="27">
        <v>237</v>
      </c>
      <c r="N10" s="12" t="s">
        <v>44</v>
      </c>
      <c r="O10" s="2" t="s">
        <v>15</v>
      </c>
      <c r="P10" s="14" t="s">
        <v>46</v>
      </c>
      <c r="Q10" s="5">
        <v>2310505371</v>
      </c>
      <c r="R10" s="5">
        <v>2310505371</v>
      </c>
      <c r="S10" s="5">
        <v>2310505371</v>
      </c>
      <c r="T10" s="14"/>
      <c r="U10" s="5" t="s">
        <v>47</v>
      </c>
      <c r="W10" s="9" t="s">
        <v>45</v>
      </c>
      <c r="X10" s="2" t="str">
        <f t="shared" si="0"/>
        <v>23</v>
      </c>
    </row>
    <row r="11" spans="1:24" ht="15.75">
      <c r="A11" s="2">
        <v>110</v>
      </c>
      <c r="B11" s="12" t="s">
        <v>48</v>
      </c>
      <c r="C11" s="2">
        <v>110</v>
      </c>
      <c r="D11" s="12" t="s">
        <v>48</v>
      </c>
      <c r="E11" s="7">
        <v>1</v>
      </c>
      <c r="F11" s="13">
        <v>232173</v>
      </c>
      <c r="G11" s="9" t="s">
        <v>2666</v>
      </c>
      <c r="H11" s="9">
        <v>20</v>
      </c>
      <c r="I11" s="419" t="s">
        <v>3060</v>
      </c>
      <c r="J11" s="419">
        <v>238</v>
      </c>
      <c r="K11" s="27">
        <v>238</v>
      </c>
      <c r="N11" s="12" t="s">
        <v>48</v>
      </c>
      <c r="O11" s="2" t="s">
        <v>15</v>
      </c>
      <c r="P11" s="14" t="s">
        <v>50</v>
      </c>
      <c r="Q11" s="5">
        <v>2310607037</v>
      </c>
      <c r="R11" s="5">
        <v>2310607037</v>
      </c>
      <c r="S11" s="5">
        <v>2310607037</v>
      </c>
      <c r="T11" s="14"/>
      <c r="U11" s="5" t="s">
        <v>51</v>
      </c>
      <c r="W11" s="9" t="s">
        <v>49</v>
      </c>
      <c r="X11" s="2" t="str">
        <f t="shared" si="0"/>
        <v>24</v>
      </c>
    </row>
    <row r="12" spans="1:24" ht="15.75">
      <c r="A12" s="2">
        <v>111</v>
      </c>
      <c r="B12" s="12" t="s">
        <v>52</v>
      </c>
      <c r="C12" s="2">
        <v>111</v>
      </c>
      <c r="D12" s="12" t="s">
        <v>52</v>
      </c>
      <c r="E12" s="7">
        <v>1</v>
      </c>
      <c r="F12" s="13">
        <v>232190</v>
      </c>
      <c r="G12" s="9" t="s">
        <v>2667</v>
      </c>
      <c r="H12" s="9">
        <v>21</v>
      </c>
      <c r="I12" s="419" t="s">
        <v>3061</v>
      </c>
      <c r="J12" s="419">
        <v>239</v>
      </c>
      <c r="K12" s="27">
        <v>239</v>
      </c>
      <c r="N12" s="12" t="s">
        <v>52</v>
      </c>
      <c r="O12" s="2" t="s">
        <v>15</v>
      </c>
      <c r="P12" s="14" t="s">
        <v>54</v>
      </c>
      <c r="Q12" s="5">
        <v>2310607045</v>
      </c>
      <c r="R12" s="5">
        <v>2310607045</v>
      </c>
      <c r="S12" s="5">
        <v>2310607045</v>
      </c>
      <c r="T12" s="14"/>
      <c r="U12" s="5" t="s">
        <v>55</v>
      </c>
      <c r="W12" s="9" t="s">
        <v>53</v>
      </c>
      <c r="X12" s="2" t="str">
        <f t="shared" si="0"/>
        <v>24</v>
      </c>
    </row>
    <row r="13" spans="1:24" ht="15.75">
      <c r="A13" s="2">
        <v>112</v>
      </c>
      <c r="B13" s="12" t="s">
        <v>56</v>
      </c>
      <c r="C13" s="2">
        <v>112</v>
      </c>
      <c r="D13" s="12" t="s">
        <v>56</v>
      </c>
      <c r="E13" s="7">
        <v>1</v>
      </c>
      <c r="F13" s="13">
        <v>232203</v>
      </c>
      <c r="G13" s="9" t="s">
        <v>2668</v>
      </c>
      <c r="H13" s="9">
        <v>22</v>
      </c>
      <c r="I13" s="27"/>
      <c r="J13" s="9"/>
      <c r="K13" s="10"/>
      <c r="N13" s="12" t="s">
        <v>56</v>
      </c>
      <c r="O13" s="2" t="s">
        <v>15</v>
      </c>
      <c r="P13" s="15" t="s">
        <v>58</v>
      </c>
      <c r="Q13" s="5">
        <v>2310900341</v>
      </c>
      <c r="R13" s="5">
        <v>2310900341</v>
      </c>
      <c r="S13" s="5">
        <v>2310900341</v>
      </c>
      <c r="T13" s="14"/>
      <c r="U13" s="5" t="s">
        <v>59</v>
      </c>
      <c r="W13" s="9" t="s">
        <v>57</v>
      </c>
      <c r="X13" s="2" t="str">
        <f t="shared" si="0"/>
        <v>24</v>
      </c>
    </row>
    <row r="14" spans="1:24" ht="15.75">
      <c r="A14" s="2">
        <v>113</v>
      </c>
      <c r="B14" s="12" t="s">
        <v>60</v>
      </c>
      <c r="C14" s="2">
        <v>113</v>
      </c>
      <c r="D14" s="12" t="s">
        <v>60</v>
      </c>
      <c r="E14" s="7">
        <v>1</v>
      </c>
      <c r="F14" s="13">
        <v>232220</v>
      </c>
      <c r="G14" s="9" t="s">
        <v>2669</v>
      </c>
      <c r="H14" s="9">
        <v>23</v>
      </c>
      <c r="I14" s="27"/>
      <c r="J14" s="9"/>
      <c r="K14" s="10"/>
      <c r="N14" s="12" t="s">
        <v>60</v>
      </c>
      <c r="O14" s="2" t="s">
        <v>15</v>
      </c>
      <c r="P14" s="14" t="s">
        <v>62</v>
      </c>
      <c r="Q14" s="5">
        <v>2310901265</v>
      </c>
      <c r="R14" s="5">
        <v>2310901265</v>
      </c>
      <c r="S14" s="5">
        <v>2310901265</v>
      </c>
      <c r="T14" s="14"/>
      <c r="U14" s="5" t="s">
        <v>63</v>
      </c>
      <c r="W14" s="9" t="s">
        <v>61</v>
      </c>
      <c r="X14" s="2" t="str">
        <f t="shared" si="0"/>
        <v>25</v>
      </c>
    </row>
    <row r="15" spans="1:24" ht="15.75">
      <c r="A15" s="2">
        <v>114</v>
      </c>
      <c r="B15" s="12" t="s">
        <v>64</v>
      </c>
      <c r="C15" s="2">
        <v>114</v>
      </c>
      <c r="D15" s="12" t="s">
        <v>64</v>
      </c>
      <c r="E15" s="7">
        <v>1</v>
      </c>
      <c r="F15" s="13">
        <v>232238</v>
      </c>
      <c r="G15" s="9" t="s">
        <v>2670</v>
      </c>
      <c r="H15" s="9">
        <v>24</v>
      </c>
      <c r="I15" s="27"/>
      <c r="J15" s="9"/>
      <c r="K15" s="10"/>
      <c r="N15" s="12" t="s">
        <v>64</v>
      </c>
      <c r="O15" s="2" t="s">
        <v>15</v>
      </c>
      <c r="P15" s="14" t="s">
        <v>66</v>
      </c>
      <c r="Q15" s="5">
        <v>2311001321</v>
      </c>
      <c r="R15" s="5">
        <v>2311001321</v>
      </c>
      <c r="S15" s="5">
        <v>2311001321</v>
      </c>
      <c r="T15" s="14"/>
      <c r="U15" s="5" t="s">
        <v>67</v>
      </c>
      <c r="W15" s="9" t="s">
        <v>65</v>
      </c>
      <c r="X15" s="2" t="str">
        <f t="shared" si="0"/>
        <v>26</v>
      </c>
    </row>
    <row r="16" spans="1:24" ht="15.75">
      <c r="A16" s="2">
        <v>115</v>
      </c>
      <c r="B16" s="12" t="s">
        <v>68</v>
      </c>
      <c r="C16" s="2">
        <v>115</v>
      </c>
      <c r="D16" s="12" t="s">
        <v>68</v>
      </c>
      <c r="E16" s="7">
        <v>1</v>
      </c>
      <c r="F16" s="13">
        <v>232246</v>
      </c>
      <c r="G16" s="9" t="s">
        <v>2671</v>
      </c>
      <c r="H16" s="9">
        <v>25</v>
      </c>
      <c r="I16" s="27"/>
      <c r="J16" s="9"/>
      <c r="K16" s="10"/>
      <c r="N16" s="12" t="s">
        <v>68</v>
      </c>
      <c r="O16" s="2" t="s">
        <v>15</v>
      </c>
      <c r="P16" s="14" t="s">
        <v>70</v>
      </c>
      <c r="Q16" s="5">
        <v>2311001495</v>
      </c>
      <c r="R16" s="5">
        <v>2311001495</v>
      </c>
      <c r="S16" s="5">
        <v>2311001495</v>
      </c>
      <c r="T16" s="14"/>
      <c r="U16" s="5" t="s">
        <v>71</v>
      </c>
      <c r="W16" s="9" t="s">
        <v>69</v>
      </c>
      <c r="X16" s="2" t="str">
        <f t="shared" si="0"/>
        <v>27</v>
      </c>
    </row>
    <row r="17" spans="1:24" ht="15.75">
      <c r="A17" s="2">
        <v>116</v>
      </c>
      <c r="B17" s="12" t="s">
        <v>72</v>
      </c>
      <c r="C17" s="2">
        <v>116</v>
      </c>
      <c r="D17" s="12" t="s">
        <v>72</v>
      </c>
      <c r="E17" s="7">
        <v>1</v>
      </c>
      <c r="F17" s="13">
        <v>232262</v>
      </c>
      <c r="G17" s="9" t="s">
        <v>2672</v>
      </c>
      <c r="H17" s="9">
        <v>26</v>
      </c>
      <c r="I17" s="27"/>
      <c r="J17" s="9"/>
      <c r="K17" s="10"/>
      <c r="N17" s="12" t="s">
        <v>72</v>
      </c>
      <c r="O17" s="2" t="s">
        <v>15</v>
      </c>
      <c r="P17" s="14" t="s">
        <v>74</v>
      </c>
      <c r="Q17" s="5">
        <v>2311002147</v>
      </c>
      <c r="R17" s="5">
        <v>2311002147</v>
      </c>
      <c r="S17" s="5">
        <v>2311002147</v>
      </c>
      <c r="T17" s="14"/>
      <c r="U17" s="5" t="s">
        <v>75</v>
      </c>
      <c r="W17" s="9" t="s">
        <v>73</v>
      </c>
      <c r="X17" s="2" t="str">
        <f t="shared" si="0"/>
        <v>28</v>
      </c>
    </row>
    <row r="18" spans="1:24" ht="15.75">
      <c r="A18" s="2">
        <v>117</v>
      </c>
      <c r="B18" s="12" t="s">
        <v>76</v>
      </c>
      <c r="C18" s="2">
        <v>117</v>
      </c>
      <c r="D18" s="12" t="s">
        <v>76</v>
      </c>
      <c r="E18" s="7">
        <v>1</v>
      </c>
      <c r="F18" s="13">
        <v>232289</v>
      </c>
      <c r="G18" s="9" t="s">
        <v>2673</v>
      </c>
      <c r="H18" s="9">
        <v>27</v>
      </c>
      <c r="I18" s="27"/>
      <c r="J18" s="9"/>
      <c r="K18" s="10"/>
      <c r="N18" s="12" t="s">
        <v>76</v>
      </c>
      <c r="O18" s="2" t="s">
        <v>15</v>
      </c>
      <c r="P18" s="14" t="s">
        <v>78</v>
      </c>
      <c r="Q18" s="5">
        <v>2311101097</v>
      </c>
      <c r="R18" s="5">
        <v>2311101097</v>
      </c>
      <c r="S18" s="5">
        <v>2311101097</v>
      </c>
      <c r="T18" s="14"/>
      <c r="U18" s="5" t="s">
        <v>79</v>
      </c>
      <c r="W18" s="9" t="s">
        <v>77</v>
      </c>
      <c r="X18" s="2" t="str">
        <f t="shared" si="0"/>
        <v>2A</v>
      </c>
    </row>
    <row r="19" spans="1:24" ht="15.75">
      <c r="A19" s="2">
        <v>118</v>
      </c>
      <c r="B19" s="12" t="s">
        <v>80</v>
      </c>
      <c r="C19" s="2">
        <v>118</v>
      </c>
      <c r="D19" s="12" t="s">
        <v>80</v>
      </c>
      <c r="E19" s="7">
        <v>1</v>
      </c>
      <c r="F19" s="13">
        <v>232297</v>
      </c>
      <c r="G19" s="9" t="s">
        <v>2674</v>
      </c>
      <c r="H19" s="9">
        <v>28</v>
      </c>
      <c r="I19" s="27"/>
      <c r="J19" s="9"/>
      <c r="K19" s="10"/>
      <c r="N19" s="12" t="s">
        <v>80</v>
      </c>
      <c r="O19" s="2" t="s">
        <v>15</v>
      </c>
      <c r="P19" s="14" t="s">
        <v>82</v>
      </c>
      <c r="Q19" s="5">
        <v>2311101774</v>
      </c>
      <c r="R19" s="5">
        <v>2311101774</v>
      </c>
      <c r="S19" s="5">
        <v>2311101774</v>
      </c>
      <c r="T19" s="14"/>
      <c r="U19" s="5" t="s">
        <v>83</v>
      </c>
      <c r="W19" s="9" t="s">
        <v>81</v>
      </c>
      <c r="X19" s="2" t="str">
        <f t="shared" si="0"/>
        <v>2B</v>
      </c>
    </row>
    <row r="20" spans="1:24" ht="15.75">
      <c r="A20" s="2">
        <v>119</v>
      </c>
      <c r="B20" s="12" t="s">
        <v>84</v>
      </c>
      <c r="C20" s="2">
        <v>119</v>
      </c>
      <c r="D20" s="12" t="s">
        <v>84</v>
      </c>
      <c r="E20" s="7">
        <v>1</v>
      </c>
      <c r="F20" s="13">
        <v>232301</v>
      </c>
      <c r="G20" s="9" t="s">
        <v>2675</v>
      </c>
      <c r="H20" s="9">
        <v>29</v>
      </c>
      <c r="I20" s="27"/>
      <c r="J20" s="9"/>
      <c r="K20" s="10"/>
      <c r="N20" s="12" t="s">
        <v>84</v>
      </c>
      <c r="O20" s="2" t="s">
        <v>15</v>
      </c>
      <c r="P20" s="14" t="s">
        <v>86</v>
      </c>
      <c r="Q20" s="5">
        <v>2311200220</v>
      </c>
      <c r="R20" s="5">
        <v>2311200220</v>
      </c>
      <c r="S20" s="5">
        <v>2311200220</v>
      </c>
      <c r="T20" s="14"/>
      <c r="U20" s="5" t="s">
        <v>87</v>
      </c>
      <c r="W20" s="9" t="s">
        <v>85</v>
      </c>
      <c r="X20" s="2" t="str">
        <f t="shared" si="0"/>
        <v>32</v>
      </c>
    </row>
    <row r="21" spans="1:24" ht="15.75">
      <c r="A21" s="2">
        <v>120</v>
      </c>
      <c r="B21" s="12" t="s">
        <v>88</v>
      </c>
      <c r="C21" s="2">
        <v>120</v>
      </c>
      <c r="D21" s="12" t="s">
        <v>88</v>
      </c>
      <c r="E21" s="7">
        <v>1</v>
      </c>
      <c r="F21" s="13">
        <v>232327</v>
      </c>
      <c r="G21" s="9" t="s">
        <v>2676</v>
      </c>
      <c r="H21" s="9">
        <v>30</v>
      </c>
      <c r="I21" s="27"/>
      <c r="J21" s="9"/>
      <c r="K21" s="10"/>
      <c r="N21" s="12" t="s">
        <v>88</v>
      </c>
      <c r="O21" s="2" t="s">
        <v>15</v>
      </c>
      <c r="P21" s="14" t="s">
        <v>90</v>
      </c>
      <c r="Q21" s="5">
        <v>2311201947</v>
      </c>
      <c r="R21" s="5">
        <v>2311201947</v>
      </c>
      <c r="S21" s="5">
        <v>2311201947</v>
      </c>
      <c r="T21" s="14"/>
      <c r="U21" s="5" t="s">
        <v>91</v>
      </c>
      <c r="W21" s="9" t="s">
        <v>89</v>
      </c>
      <c r="X21" s="2" t="str">
        <f t="shared" si="0"/>
        <v>33</v>
      </c>
    </row>
    <row r="22" spans="1:24" ht="15.75">
      <c r="A22" s="2">
        <v>121</v>
      </c>
      <c r="B22" s="12" t="s">
        <v>92</v>
      </c>
      <c r="C22" s="2">
        <v>121</v>
      </c>
      <c r="D22" s="12" t="s">
        <v>92</v>
      </c>
      <c r="E22" s="7">
        <v>1</v>
      </c>
      <c r="F22" s="13">
        <v>232335</v>
      </c>
      <c r="G22" s="9" t="s">
        <v>2677</v>
      </c>
      <c r="H22" s="9">
        <v>31</v>
      </c>
      <c r="I22" s="27"/>
      <c r="J22" s="9"/>
      <c r="K22" s="10"/>
      <c r="N22" s="12" t="s">
        <v>92</v>
      </c>
      <c r="O22" s="2" t="s">
        <v>15</v>
      </c>
      <c r="P22" s="14" t="s">
        <v>94</v>
      </c>
      <c r="Q22" s="5">
        <v>2311302067</v>
      </c>
      <c r="R22" s="5">
        <v>2311302067</v>
      </c>
      <c r="S22" s="5">
        <v>2311302067</v>
      </c>
      <c r="U22" s="5" t="s">
        <v>95</v>
      </c>
      <c r="W22" s="9" t="s">
        <v>93</v>
      </c>
      <c r="X22" s="2" t="str">
        <f t="shared" si="0"/>
        <v>35</v>
      </c>
    </row>
    <row r="23" spans="1:24" ht="15.75">
      <c r="A23" s="2">
        <v>122</v>
      </c>
      <c r="B23" s="12" t="s">
        <v>96</v>
      </c>
      <c r="C23" s="2">
        <v>122</v>
      </c>
      <c r="D23" s="12" t="s">
        <v>96</v>
      </c>
      <c r="E23" s="7">
        <v>1</v>
      </c>
      <c r="F23" s="13">
        <v>232343</v>
      </c>
      <c r="G23" s="9" t="s">
        <v>2678</v>
      </c>
      <c r="H23" s="9">
        <v>32</v>
      </c>
      <c r="I23" s="27"/>
      <c r="J23" s="9"/>
      <c r="K23" s="10"/>
      <c r="N23" s="12" t="s">
        <v>96</v>
      </c>
      <c r="O23" s="2" t="s">
        <v>15</v>
      </c>
      <c r="P23" s="14" t="s">
        <v>98</v>
      </c>
      <c r="Q23" s="5">
        <v>2311402792</v>
      </c>
      <c r="R23" s="5">
        <v>2311402792</v>
      </c>
      <c r="S23" s="5">
        <v>2311402792</v>
      </c>
      <c r="U23" s="5" t="s">
        <v>99</v>
      </c>
      <c r="W23" s="9" t="s">
        <v>97</v>
      </c>
      <c r="X23" s="2" t="str">
        <f t="shared" si="0"/>
        <v>36</v>
      </c>
    </row>
    <row r="24" spans="1:24" ht="15.75">
      <c r="A24" s="2">
        <v>123</v>
      </c>
      <c r="B24" s="12" t="s">
        <v>100</v>
      </c>
      <c r="C24" s="2">
        <v>123</v>
      </c>
      <c r="D24" s="12" t="s">
        <v>100</v>
      </c>
      <c r="E24" s="7">
        <v>1</v>
      </c>
      <c r="F24" s="13">
        <v>232351</v>
      </c>
      <c r="G24" s="9" t="s">
        <v>2679</v>
      </c>
      <c r="H24" s="9">
        <v>33</v>
      </c>
      <c r="I24" s="27"/>
      <c r="J24" s="9"/>
      <c r="K24" s="16"/>
      <c r="N24" s="12" t="s">
        <v>100</v>
      </c>
      <c r="O24" s="2" t="s">
        <v>15</v>
      </c>
      <c r="P24" s="14" t="s">
        <v>102</v>
      </c>
      <c r="Q24" s="5">
        <v>2311402891</v>
      </c>
      <c r="R24" s="5">
        <v>2311402891</v>
      </c>
      <c r="S24" s="5">
        <v>2311402891</v>
      </c>
      <c r="U24" s="5" t="s">
        <v>103</v>
      </c>
      <c r="W24" s="9" t="s">
        <v>101</v>
      </c>
      <c r="X24" s="2" t="str">
        <f t="shared" si="0"/>
        <v>37</v>
      </c>
    </row>
    <row r="25" spans="1:24" ht="15.75">
      <c r="A25" s="2">
        <v>124</v>
      </c>
      <c r="B25" s="12" t="s">
        <v>104</v>
      </c>
      <c r="C25" s="2">
        <v>124</v>
      </c>
      <c r="D25" s="12" t="s">
        <v>104</v>
      </c>
      <c r="E25" s="7">
        <v>1</v>
      </c>
      <c r="F25" s="13">
        <v>232378</v>
      </c>
      <c r="G25" s="9" t="s">
        <v>2680</v>
      </c>
      <c r="H25" s="9">
        <v>34</v>
      </c>
      <c r="I25" s="27"/>
      <c r="J25" s="9"/>
      <c r="K25" s="16"/>
      <c r="N25" s="12" t="s">
        <v>104</v>
      </c>
      <c r="O25" s="2" t="s">
        <v>15</v>
      </c>
      <c r="P25" s="14" t="s">
        <v>106</v>
      </c>
      <c r="Q25" s="5">
        <v>2311403154</v>
      </c>
      <c r="R25" s="5">
        <v>2311403154</v>
      </c>
      <c r="S25" s="5">
        <v>2311403154</v>
      </c>
      <c r="U25" s="5" t="s">
        <v>107</v>
      </c>
      <c r="W25" s="9" t="s">
        <v>105</v>
      </c>
      <c r="X25" s="2" t="str">
        <f t="shared" si="0"/>
        <v>38</v>
      </c>
    </row>
    <row r="26" spans="1:24" ht="15.75">
      <c r="A26" s="2">
        <v>125</v>
      </c>
      <c r="B26" s="12" t="s">
        <v>108</v>
      </c>
      <c r="C26" s="2">
        <v>125</v>
      </c>
      <c r="D26" s="12" t="s">
        <v>108</v>
      </c>
      <c r="E26" s="7">
        <v>1</v>
      </c>
      <c r="F26" s="13">
        <v>233021</v>
      </c>
      <c r="G26" s="9" t="s">
        <v>2681</v>
      </c>
      <c r="H26" s="9">
        <v>35</v>
      </c>
      <c r="I26" s="27"/>
      <c r="J26" s="9"/>
      <c r="K26" s="16"/>
      <c r="N26" s="12" t="s">
        <v>110</v>
      </c>
      <c r="O26" s="2" t="s">
        <v>15</v>
      </c>
      <c r="P26" s="14" t="s">
        <v>111</v>
      </c>
      <c r="Q26" s="5">
        <v>2311500843</v>
      </c>
      <c r="R26" s="5">
        <v>2311500843</v>
      </c>
      <c r="S26" s="5">
        <v>2311500843</v>
      </c>
      <c r="U26" s="5" t="s">
        <v>112</v>
      </c>
      <c r="W26" s="9" t="s">
        <v>109</v>
      </c>
      <c r="X26" s="2" t="str">
        <f t="shared" si="0"/>
        <v>39</v>
      </c>
    </row>
    <row r="27" spans="1:24" ht="15.75">
      <c r="A27" s="2">
        <v>126</v>
      </c>
      <c r="B27" s="12" t="s">
        <v>113</v>
      </c>
      <c r="C27" s="2">
        <v>126</v>
      </c>
      <c r="D27" s="12" t="s">
        <v>113</v>
      </c>
      <c r="E27" s="7">
        <v>1</v>
      </c>
      <c r="F27" s="13">
        <v>233048</v>
      </c>
      <c r="G27" s="9" t="s">
        <v>2682</v>
      </c>
      <c r="H27" s="9">
        <v>36</v>
      </c>
      <c r="I27" s="27"/>
      <c r="J27" s="9"/>
      <c r="K27" s="16"/>
      <c r="N27" s="12" t="s">
        <v>115</v>
      </c>
      <c r="O27" s="2" t="s">
        <v>15</v>
      </c>
      <c r="P27" s="14" t="s">
        <v>116</v>
      </c>
      <c r="Q27" s="5">
        <v>2311600965</v>
      </c>
      <c r="R27" s="5">
        <v>2311600965</v>
      </c>
      <c r="S27" s="5">
        <v>2311600965</v>
      </c>
      <c r="U27" s="5" t="s">
        <v>117</v>
      </c>
      <c r="W27" s="9" t="s">
        <v>114</v>
      </c>
      <c r="X27" s="2" t="str">
        <f t="shared" si="0"/>
        <v>51</v>
      </c>
    </row>
    <row r="28" spans="1:24" ht="15.75">
      <c r="A28" s="2">
        <v>127</v>
      </c>
      <c r="B28" s="12" t="s">
        <v>118</v>
      </c>
      <c r="C28" s="2">
        <v>127</v>
      </c>
      <c r="D28" s="12" t="s">
        <v>118</v>
      </c>
      <c r="E28" s="7">
        <v>1</v>
      </c>
      <c r="F28" s="13">
        <v>233421</v>
      </c>
      <c r="G28" s="9" t="s">
        <v>2683</v>
      </c>
      <c r="H28" s="9">
        <v>37</v>
      </c>
      <c r="I28" s="27"/>
      <c r="J28" s="9"/>
      <c r="K28" s="17"/>
      <c r="N28" s="12" t="s">
        <v>118</v>
      </c>
      <c r="O28" s="2" t="s">
        <v>15</v>
      </c>
      <c r="P28" s="14" t="s">
        <v>120</v>
      </c>
      <c r="Q28" s="5">
        <v>2311601120</v>
      </c>
      <c r="R28" s="5">
        <v>2311601120</v>
      </c>
      <c r="S28" s="5">
        <v>2311601120</v>
      </c>
      <c r="U28" s="5" t="s">
        <v>121</v>
      </c>
      <c r="W28" s="9" t="s">
        <v>119</v>
      </c>
      <c r="X28" s="2" t="str">
        <f t="shared" si="0"/>
        <v>52</v>
      </c>
    </row>
    <row r="29" spans="1:24" ht="15.75">
      <c r="A29" s="2">
        <v>128</v>
      </c>
      <c r="B29" s="12" t="s">
        <v>122</v>
      </c>
      <c r="C29" s="2">
        <v>128</v>
      </c>
      <c r="D29" s="12" t="s">
        <v>122</v>
      </c>
      <c r="E29" s="7">
        <v>1</v>
      </c>
      <c r="F29" s="13">
        <v>233617</v>
      </c>
      <c r="G29" s="9" t="s">
        <v>2684</v>
      </c>
      <c r="H29" s="9">
        <v>38</v>
      </c>
      <c r="I29" s="27"/>
      <c r="J29" s="9"/>
      <c r="K29" s="16"/>
      <c r="N29" s="12" t="s">
        <v>122</v>
      </c>
      <c r="O29" s="2" t="s">
        <v>15</v>
      </c>
      <c r="P29" s="14" t="s">
        <v>124</v>
      </c>
      <c r="Q29" s="5">
        <v>2311601302</v>
      </c>
      <c r="R29" s="5">
        <v>2311601302</v>
      </c>
      <c r="S29" s="5">
        <v>2311601302</v>
      </c>
      <c r="U29" s="5" t="s">
        <v>125</v>
      </c>
      <c r="W29" s="9" t="s">
        <v>123</v>
      </c>
      <c r="X29" s="2" t="str">
        <f t="shared" si="0"/>
        <v>53</v>
      </c>
    </row>
    <row r="30" spans="1:24" ht="15.75">
      <c r="A30" s="2">
        <v>129</v>
      </c>
      <c r="B30" s="12" t="s">
        <v>126</v>
      </c>
      <c r="C30" s="2">
        <v>129</v>
      </c>
      <c r="D30" s="12" t="s">
        <v>126</v>
      </c>
      <c r="E30" s="7">
        <v>1</v>
      </c>
      <c r="F30" s="13">
        <v>233625</v>
      </c>
      <c r="G30" s="9" t="s">
        <v>2685</v>
      </c>
      <c r="H30" s="9">
        <v>39</v>
      </c>
      <c r="I30" s="27"/>
      <c r="J30" s="9"/>
      <c r="K30" s="16"/>
      <c r="N30" s="12" t="s">
        <v>126</v>
      </c>
      <c r="O30" s="2" t="s">
        <v>15</v>
      </c>
      <c r="P30" s="14" t="s">
        <v>128</v>
      </c>
      <c r="Q30" s="5">
        <v>2312001072</v>
      </c>
      <c r="R30" s="5">
        <v>2312001072</v>
      </c>
      <c r="S30" s="5">
        <v>2312001072</v>
      </c>
      <c r="U30" s="5" t="s">
        <v>129</v>
      </c>
      <c r="W30" s="9" t="s">
        <v>127</v>
      </c>
      <c r="X30" s="2" t="str">
        <f t="shared" si="0"/>
        <v>54</v>
      </c>
    </row>
    <row r="31" spans="1:24" ht="15.75">
      <c r="A31" s="2">
        <v>130</v>
      </c>
      <c r="B31" s="12" t="s">
        <v>7</v>
      </c>
      <c r="C31" s="2">
        <v>130</v>
      </c>
      <c r="D31" s="12" t="s">
        <v>7</v>
      </c>
      <c r="E31" s="7">
        <v>1</v>
      </c>
      <c r="F31" s="13">
        <v>234249</v>
      </c>
      <c r="G31" s="9" t="s">
        <v>2686</v>
      </c>
      <c r="H31" s="9">
        <v>40</v>
      </c>
      <c r="I31" s="27"/>
      <c r="J31" s="9"/>
      <c r="K31" s="16"/>
      <c r="N31" s="12" t="s">
        <v>7</v>
      </c>
      <c r="O31" s="2" t="s">
        <v>15</v>
      </c>
      <c r="P31" s="14" t="s">
        <v>131</v>
      </c>
      <c r="Q31" s="5">
        <v>2312002732</v>
      </c>
      <c r="R31" s="5">
        <v>2312002732</v>
      </c>
      <c r="S31" s="5">
        <v>2312002732</v>
      </c>
      <c r="U31" s="5" t="s">
        <v>132</v>
      </c>
      <c r="W31" s="9" t="s">
        <v>130</v>
      </c>
      <c r="X31" s="2" t="str">
        <f t="shared" si="0"/>
        <v>55</v>
      </c>
    </row>
    <row r="32" spans="1:24" ht="15.75">
      <c r="A32" s="2">
        <v>131</v>
      </c>
      <c r="B32" s="12" t="s">
        <v>133</v>
      </c>
      <c r="C32" s="2">
        <v>131</v>
      </c>
      <c r="D32" s="12" t="s">
        <v>133</v>
      </c>
      <c r="E32" s="7">
        <v>1</v>
      </c>
      <c r="F32" s="13">
        <v>234257</v>
      </c>
      <c r="G32" s="9" t="s">
        <v>2687</v>
      </c>
      <c r="H32" s="9">
        <v>41</v>
      </c>
      <c r="I32" s="27"/>
      <c r="J32" s="9"/>
      <c r="K32" s="16"/>
      <c r="N32" s="12" t="s">
        <v>133</v>
      </c>
      <c r="O32" s="2" t="s">
        <v>15</v>
      </c>
      <c r="P32" s="14" t="s">
        <v>135</v>
      </c>
      <c r="Q32" s="5">
        <v>2312005149</v>
      </c>
      <c r="R32" s="5">
        <v>2312005149</v>
      </c>
      <c r="S32" s="5">
        <v>2312005149</v>
      </c>
      <c r="U32" s="5" t="s">
        <v>136</v>
      </c>
      <c r="W32" s="9" t="s">
        <v>134</v>
      </c>
      <c r="X32" s="2" t="str">
        <f t="shared" si="0"/>
        <v>61</v>
      </c>
    </row>
    <row r="33" spans="1:24" ht="15.75">
      <c r="A33" s="2">
        <v>132</v>
      </c>
      <c r="B33" s="12" t="s">
        <v>137</v>
      </c>
      <c r="C33" s="2">
        <v>132</v>
      </c>
      <c r="D33" s="12" t="s">
        <v>137</v>
      </c>
      <c r="E33" s="7">
        <v>1</v>
      </c>
      <c r="F33" s="13">
        <v>234273</v>
      </c>
      <c r="G33" s="9" t="s">
        <v>2688</v>
      </c>
      <c r="H33" s="9">
        <v>42</v>
      </c>
      <c r="I33" s="27"/>
      <c r="J33" s="9"/>
      <c r="K33" s="16"/>
      <c r="N33" s="12" t="s">
        <v>137</v>
      </c>
      <c r="O33" s="2" t="s">
        <v>15</v>
      </c>
      <c r="P33" s="14" t="s">
        <v>139</v>
      </c>
      <c r="Q33" s="5">
        <v>2312006402</v>
      </c>
      <c r="R33" s="5">
        <v>2312006402</v>
      </c>
      <c r="S33" s="5">
        <v>2312006402</v>
      </c>
      <c r="U33" s="5" t="s">
        <v>140</v>
      </c>
      <c r="W33" s="9" t="s">
        <v>138</v>
      </c>
      <c r="X33" s="2" t="str">
        <f t="shared" si="0"/>
        <v>62</v>
      </c>
    </row>
    <row r="34" spans="1:24" ht="15.75">
      <c r="A34" s="2">
        <v>133</v>
      </c>
      <c r="B34" s="12" t="s">
        <v>141</v>
      </c>
      <c r="C34" s="2">
        <v>133</v>
      </c>
      <c r="D34" s="12" t="s">
        <v>141</v>
      </c>
      <c r="E34" s="7">
        <v>1</v>
      </c>
      <c r="F34" s="13">
        <v>234419</v>
      </c>
      <c r="G34" s="9" t="s">
        <v>2689</v>
      </c>
      <c r="H34" s="9">
        <v>43</v>
      </c>
      <c r="I34" s="27"/>
      <c r="J34" s="9"/>
      <c r="K34" s="16"/>
      <c r="N34" s="12" t="s">
        <v>141</v>
      </c>
      <c r="O34" s="2" t="s">
        <v>15</v>
      </c>
      <c r="P34" s="14"/>
      <c r="Q34" s="5">
        <v>2312102052</v>
      </c>
      <c r="R34" s="5">
        <v>2312102052</v>
      </c>
      <c r="S34" s="5">
        <v>2312102052</v>
      </c>
      <c r="U34" s="5" t="s">
        <v>143</v>
      </c>
      <c r="W34" s="9" t="s">
        <v>142</v>
      </c>
      <c r="X34" s="2" t="str">
        <f t="shared" si="0"/>
        <v>65</v>
      </c>
    </row>
    <row r="35" spans="1:24" ht="15.75">
      <c r="A35" s="2">
        <v>134</v>
      </c>
      <c r="B35" s="12" t="s">
        <v>144</v>
      </c>
      <c r="C35" s="2">
        <v>134</v>
      </c>
      <c r="D35" s="12" t="s">
        <v>144</v>
      </c>
      <c r="E35" s="7">
        <v>1</v>
      </c>
      <c r="F35" s="13">
        <v>234427</v>
      </c>
      <c r="G35" s="9" t="s">
        <v>2690</v>
      </c>
      <c r="H35" s="9">
        <v>44</v>
      </c>
      <c r="I35" s="27"/>
      <c r="J35" s="9"/>
      <c r="K35" s="16"/>
      <c r="N35" s="12" t="s">
        <v>144</v>
      </c>
      <c r="O35" s="2" t="s">
        <v>15</v>
      </c>
      <c r="P35" s="14"/>
      <c r="Q35" s="5">
        <v>2312103555</v>
      </c>
      <c r="R35" s="5">
        <v>2312103555</v>
      </c>
      <c r="S35" s="5">
        <v>2312103555</v>
      </c>
      <c r="U35" s="5" t="s">
        <v>146</v>
      </c>
      <c r="W35" s="9" t="s">
        <v>145</v>
      </c>
      <c r="X35" s="2" t="str">
        <f t="shared" si="0"/>
        <v>66</v>
      </c>
    </row>
    <row r="36" spans="1:24" ht="15.75">
      <c r="A36" s="2">
        <v>135</v>
      </c>
      <c r="B36" s="12" t="s">
        <v>147</v>
      </c>
      <c r="C36" s="2">
        <v>135</v>
      </c>
      <c r="D36" s="12" t="s">
        <v>147</v>
      </c>
      <c r="E36" s="7">
        <v>1</v>
      </c>
      <c r="F36" s="13">
        <v>234451</v>
      </c>
      <c r="G36" s="9" t="s">
        <v>2691</v>
      </c>
      <c r="H36" s="9">
        <v>45</v>
      </c>
      <c r="I36" s="27"/>
      <c r="J36" s="9"/>
      <c r="K36" s="16"/>
      <c r="N36" s="12" t="s">
        <v>147</v>
      </c>
      <c r="O36" s="2" t="s">
        <v>15</v>
      </c>
      <c r="P36" s="14"/>
      <c r="Q36" s="5">
        <v>2312103936</v>
      </c>
      <c r="R36" s="5">
        <v>2312103936</v>
      </c>
      <c r="S36" s="5">
        <v>2312103936</v>
      </c>
      <c r="U36" s="5" t="s">
        <v>149</v>
      </c>
      <c r="W36" s="9" t="s">
        <v>148</v>
      </c>
      <c r="X36" s="2" t="str">
        <f t="shared" si="0"/>
        <v>68</v>
      </c>
    </row>
    <row r="37" spans="1:24" ht="15.75">
      <c r="A37" s="2">
        <v>136</v>
      </c>
      <c r="B37" s="12" t="s">
        <v>150</v>
      </c>
      <c r="C37" s="2">
        <v>136</v>
      </c>
      <c r="D37" s="12" t="s">
        <v>150</v>
      </c>
      <c r="E37" s="7">
        <v>1</v>
      </c>
      <c r="F37" s="13">
        <v>234460</v>
      </c>
      <c r="G37" s="9" t="s">
        <v>2692</v>
      </c>
      <c r="H37" s="9">
        <v>46</v>
      </c>
      <c r="I37" s="27"/>
      <c r="J37" s="9"/>
      <c r="K37" s="16"/>
      <c r="N37" s="12" t="s">
        <v>150</v>
      </c>
      <c r="O37" s="2" t="s">
        <v>15</v>
      </c>
      <c r="P37" s="14"/>
      <c r="Q37" s="5">
        <v>2312104199</v>
      </c>
      <c r="R37" s="5">
        <v>2312104199</v>
      </c>
      <c r="S37" s="5">
        <v>2312104199</v>
      </c>
      <c r="U37" s="5" t="s">
        <v>152</v>
      </c>
      <c r="W37" s="9" t="s">
        <v>151</v>
      </c>
      <c r="X37" s="2" t="str">
        <f t="shared" si="0"/>
        <v>69</v>
      </c>
    </row>
    <row r="38" spans="1:24">
      <c r="A38" s="2">
        <v>137</v>
      </c>
      <c r="B38" s="12" t="s">
        <v>153</v>
      </c>
      <c r="C38" s="2">
        <v>137</v>
      </c>
      <c r="D38" s="12" t="s">
        <v>153</v>
      </c>
      <c r="E38" s="7">
        <v>1</v>
      </c>
      <c r="F38" s="13">
        <v>234478</v>
      </c>
      <c r="G38" s="9" t="s">
        <v>2693</v>
      </c>
      <c r="H38" s="9">
        <v>47</v>
      </c>
      <c r="I38" s="27"/>
      <c r="J38" s="9"/>
      <c r="K38" s="16"/>
      <c r="N38" s="12" t="s">
        <v>153</v>
      </c>
      <c r="O38" s="2" t="s">
        <v>15</v>
      </c>
      <c r="Q38" s="5">
        <v>2312104553</v>
      </c>
      <c r="R38" s="5">
        <v>2312104553</v>
      </c>
      <c r="S38" s="5">
        <v>2312104553</v>
      </c>
      <c r="U38" s="5" t="s">
        <v>155</v>
      </c>
      <c r="W38" s="9" t="s">
        <v>154</v>
      </c>
      <c r="X38" s="2" t="str">
        <f t="shared" si="0"/>
        <v>71</v>
      </c>
    </row>
    <row r="39" spans="1:24">
      <c r="A39" s="2">
        <v>138</v>
      </c>
      <c r="B39" s="12" t="s">
        <v>156</v>
      </c>
      <c r="C39" s="2">
        <v>138</v>
      </c>
      <c r="D39" s="12" t="s">
        <v>156</v>
      </c>
      <c r="E39" s="7">
        <v>1</v>
      </c>
      <c r="F39" s="13">
        <v>234479</v>
      </c>
      <c r="G39" s="9" t="s">
        <v>2694</v>
      </c>
      <c r="H39" s="9">
        <v>48</v>
      </c>
      <c r="I39" s="27"/>
      <c r="J39" s="9"/>
      <c r="K39" s="16"/>
      <c r="N39" s="12" t="s">
        <v>156</v>
      </c>
      <c r="O39" s="2" t="s">
        <v>15</v>
      </c>
      <c r="Q39" s="5">
        <v>2312105246</v>
      </c>
      <c r="R39" s="5">
        <v>2312105246</v>
      </c>
      <c r="S39" s="5">
        <v>2312105246</v>
      </c>
      <c r="U39" s="5" t="s">
        <v>158</v>
      </c>
      <c r="W39" s="9" t="s">
        <v>157</v>
      </c>
      <c r="X39" s="2" t="str">
        <f t="shared" si="0"/>
        <v>72</v>
      </c>
    </row>
    <row r="40" spans="1:24">
      <c r="A40" s="2">
        <v>139</v>
      </c>
      <c r="B40" s="12" t="s">
        <v>159</v>
      </c>
      <c r="C40" s="2">
        <v>139</v>
      </c>
      <c r="D40" s="12" t="s">
        <v>159</v>
      </c>
      <c r="E40" s="7">
        <v>2</v>
      </c>
      <c r="F40" s="13">
        <v>232025</v>
      </c>
      <c r="G40" s="9" t="s">
        <v>2695</v>
      </c>
      <c r="H40" s="9">
        <v>49</v>
      </c>
      <c r="I40" s="27"/>
      <c r="J40" s="9"/>
      <c r="K40" s="16"/>
      <c r="N40" s="12" t="s">
        <v>159</v>
      </c>
      <c r="O40" s="2" t="s">
        <v>21</v>
      </c>
      <c r="Q40" s="5">
        <v>2312203546</v>
      </c>
      <c r="R40" s="5">
        <v>2312203546</v>
      </c>
      <c r="S40" s="5">
        <v>2312203546</v>
      </c>
      <c r="U40" s="5" t="s">
        <v>161</v>
      </c>
      <c r="W40" s="9" t="s">
        <v>160</v>
      </c>
      <c r="X40" s="2" t="str">
        <f t="shared" si="0"/>
        <v>73</v>
      </c>
    </row>
    <row r="41" spans="1:24">
      <c r="A41" s="2">
        <v>140</v>
      </c>
      <c r="B41" s="12" t="s">
        <v>162</v>
      </c>
      <c r="C41" s="2">
        <v>140</v>
      </c>
      <c r="D41" s="12" t="s">
        <v>162</v>
      </c>
      <c r="E41" s="7">
        <v>2</v>
      </c>
      <c r="F41" s="13">
        <v>232092</v>
      </c>
      <c r="G41" s="9" t="s">
        <v>2696</v>
      </c>
      <c r="H41" s="9">
        <v>50</v>
      </c>
      <c r="I41" s="27"/>
      <c r="J41" s="9"/>
      <c r="K41" s="16"/>
      <c r="N41" s="12" t="s">
        <v>162</v>
      </c>
      <c r="O41" s="2" t="s">
        <v>21</v>
      </c>
      <c r="Q41" s="5">
        <v>2312203827</v>
      </c>
      <c r="R41" s="5">
        <v>2312203827</v>
      </c>
      <c r="S41" s="5">
        <v>2312203827</v>
      </c>
      <c r="U41" s="5" t="s">
        <v>164</v>
      </c>
      <c r="W41" s="9" t="s">
        <v>163</v>
      </c>
      <c r="X41" s="2" t="str">
        <f t="shared" si="0"/>
        <v>74</v>
      </c>
    </row>
    <row r="42" spans="1:24">
      <c r="A42" s="2">
        <v>141</v>
      </c>
      <c r="B42" s="12" t="s">
        <v>165</v>
      </c>
      <c r="C42" s="2">
        <v>141</v>
      </c>
      <c r="D42" s="12" t="s">
        <v>165</v>
      </c>
      <c r="E42" s="7">
        <v>2</v>
      </c>
      <c r="F42" s="13">
        <v>232106</v>
      </c>
      <c r="G42" s="9" t="s">
        <v>2697</v>
      </c>
      <c r="H42" s="9">
        <v>51</v>
      </c>
      <c r="I42" s="27"/>
      <c r="J42" s="9"/>
      <c r="K42" s="3"/>
      <c r="N42" s="12" t="s">
        <v>165</v>
      </c>
      <c r="O42" s="2" t="s">
        <v>21</v>
      </c>
      <c r="Q42" s="5">
        <v>2312204296</v>
      </c>
      <c r="R42" s="5">
        <v>2312204296</v>
      </c>
      <c r="S42" s="5">
        <v>2312204296</v>
      </c>
      <c r="U42" s="5" t="s">
        <v>167</v>
      </c>
      <c r="W42" s="9" t="s">
        <v>166</v>
      </c>
      <c r="X42" s="2" t="str">
        <f t="shared" si="0"/>
        <v>75</v>
      </c>
    </row>
    <row r="43" spans="1:24">
      <c r="A43" s="2">
        <v>142</v>
      </c>
      <c r="B43" s="12" t="s">
        <v>168</v>
      </c>
      <c r="C43" s="2">
        <v>142</v>
      </c>
      <c r="D43" s="12" t="s">
        <v>168</v>
      </c>
      <c r="E43" s="7">
        <v>2</v>
      </c>
      <c r="F43" s="13">
        <v>232114</v>
      </c>
      <c r="G43" s="9" t="s">
        <v>2698</v>
      </c>
      <c r="H43" s="9">
        <v>52</v>
      </c>
      <c r="I43" s="27"/>
      <c r="J43" s="9"/>
      <c r="K43" s="3"/>
      <c r="N43" s="12" t="s">
        <v>168</v>
      </c>
      <c r="O43" s="2" t="s">
        <v>21</v>
      </c>
      <c r="Q43" s="5">
        <v>2312204510</v>
      </c>
      <c r="R43" s="5">
        <v>2312204510</v>
      </c>
      <c r="S43" s="5">
        <v>2312204510</v>
      </c>
      <c r="U43" s="5" t="s">
        <v>170</v>
      </c>
      <c r="W43" s="9" t="s">
        <v>169</v>
      </c>
      <c r="X43" s="2" t="str">
        <f t="shared" si="0"/>
        <v>76</v>
      </c>
    </row>
    <row r="44" spans="1:24">
      <c r="A44" s="2">
        <v>143</v>
      </c>
      <c r="B44" s="12" t="s">
        <v>171</v>
      </c>
      <c r="C44" s="2">
        <v>143</v>
      </c>
      <c r="D44" s="12" t="s">
        <v>171</v>
      </c>
      <c r="E44" s="7">
        <v>2</v>
      </c>
      <c r="F44" s="13">
        <v>232122</v>
      </c>
      <c r="G44" s="9" t="s">
        <v>2699</v>
      </c>
      <c r="H44" s="9">
        <v>53</v>
      </c>
      <c r="I44" s="27"/>
      <c r="J44" s="9"/>
      <c r="N44" s="12" t="s">
        <v>171</v>
      </c>
      <c r="O44" s="2" t="s">
        <v>21</v>
      </c>
      <c r="Q44" s="5">
        <v>2312204627</v>
      </c>
      <c r="R44" s="5">
        <v>2312204627</v>
      </c>
      <c r="S44" s="5">
        <v>2312204627</v>
      </c>
      <c r="U44" s="5" t="s">
        <v>173</v>
      </c>
      <c r="W44" s="9" t="s">
        <v>172</v>
      </c>
      <c r="X44" s="2" t="str">
        <f t="shared" si="0"/>
        <v>77</v>
      </c>
    </row>
    <row r="45" spans="1:24">
      <c r="A45" s="2">
        <v>144</v>
      </c>
      <c r="B45" s="12" t="s">
        <v>174</v>
      </c>
      <c r="C45" s="2">
        <v>144</v>
      </c>
      <c r="D45" s="12" t="s">
        <v>174</v>
      </c>
      <c r="E45" s="7">
        <v>2</v>
      </c>
      <c r="F45" s="13">
        <v>232131</v>
      </c>
      <c r="G45" s="9" t="s">
        <v>2700</v>
      </c>
      <c r="H45" s="9">
        <v>54</v>
      </c>
      <c r="I45" s="27"/>
      <c r="J45" s="9"/>
      <c r="N45" s="12" t="s">
        <v>174</v>
      </c>
      <c r="O45" s="2" t="s">
        <v>21</v>
      </c>
      <c r="Q45" s="5">
        <v>2312500206</v>
      </c>
      <c r="R45" s="5">
        <v>2312500206</v>
      </c>
      <c r="S45" s="5">
        <v>2312500206</v>
      </c>
      <c r="U45" s="5" t="s">
        <v>176</v>
      </c>
      <c r="W45" s="9" t="s">
        <v>175</v>
      </c>
      <c r="X45" s="2" t="str">
        <f t="shared" si="0"/>
        <v>78</v>
      </c>
    </row>
    <row r="46" spans="1:24">
      <c r="A46" s="2">
        <v>145</v>
      </c>
      <c r="B46" s="12" t="s">
        <v>177</v>
      </c>
      <c r="C46" s="2">
        <v>145</v>
      </c>
      <c r="D46" s="12" t="s">
        <v>177</v>
      </c>
      <c r="E46" s="7">
        <v>2</v>
      </c>
      <c r="F46" s="13">
        <v>232254</v>
      </c>
      <c r="G46" s="9" t="s">
        <v>2701</v>
      </c>
      <c r="H46" s="9">
        <v>55</v>
      </c>
      <c r="I46" s="27"/>
      <c r="J46" s="9"/>
      <c r="N46" s="12" t="s">
        <v>177</v>
      </c>
      <c r="O46" s="2" t="s">
        <v>21</v>
      </c>
      <c r="Q46" s="5">
        <v>2312502962</v>
      </c>
      <c r="R46" s="5">
        <v>2312502962</v>
      </c>
      <c r="S46" s="5">
        <v>2312502962</v>
      </c>
      <c r="U46" s="5" t="s">
        <v>179</v>
      </c>
      <c r="W46" s="9" t="s">
        <v>178</v>
      </c>
      <c r="X46" s="2" t="str">
        <f t="shared" si="0"/>
        <v>79</v>
      </c>
    </row>
    <row r="47" spans="1:24">
      <c r="A47" s="2">
        <v>146</v>
      </c>
      <c r="B47" s="12" t="s">
        <v>180</v>
      </c>
      <c r="C47" s="2">
        <v>146</v>
      </c>
      <c r="D47" s="12" t="s">
        <v>180</v>
      </c>
      <c r="E47" s="7">
        <v>2</v>
      </c>
      <c r="F47" s="13">
        <v>232271</v>
      </c>
      <c r="G47" s="9" t="s">
        <v>2702</v>
      </c>
      <c r="H47" s="9">
        <v>56</v>
      </c>
      <c r="I47" s="27"/>
      <c r="J47" s="9"/>
      <c r="N47" s="12" t="s">
        <v>180</v>
      </c>
      <c r="O47" s="2" t="s">
        <v>21</v>
      </c>
      <c r="Q47" s="5">
        <v>2312504265</v>
      </c>
      <c r="R47" s="5">
        <v>2312504265</v>
      </c>
      <c r="S47" s="5">
        <v>2312504265</v>
      </c>
      <c r="U47" s="5" t="s">
        <v>182</v>
      </c>
      <c r="W47" s="9" t="s">
        <v>181</v>
      </c>
      <c r="X47" s="2" t="str">
        <f t="shared" si="0"/>
        <v>A1</v>
      </c>
    </row>
    <row r="48" spans="1:24">
      <c r="A48" s="2">
        <v>147</v>
      </c>
      <c r="B48" s="12" t="s">
        <v>183</v>
      </c>
      <c r="C48" s="2">
        <v>147</v>
      </c>
      <c r="D48" s="12" t="s">
        <v>183</v>
      </c>
      <c r="E48" s="7">
        <v>2</v>
      </c>
      <c r="F48" s="13">
        <v>232360</v>
      </c>
      <c r="G48" s="9" t="s">
        <v>2961</v>
      </c>
      <c r="H48" s="9">
        <v>57</v>
      </c>
      <c r="I48" s="27"/>
      <c r="J48" s="9"/>
      <c r="N48" s="12" t="s">
        <v>183</v>
      </c>
      <c r="O48" s="2" t="s">
        <v>21</v>
      </c>
      <c r="Q48" s="5">
        <v>2312600402</v>
      </c>
      <c r="R48" s="5">
        <v>2312600402</v>
      </c>
      <c r="S48" s="5">
        <v>2312600402</v>
      </c>
      <c r="U48" s="5" t="s">
        <v>185</v>
      </c>
      <c r="W48" s="9" t="s">
        <v>184</v>
      </c>
      <c r="X48" s="2" t="str">
        <f t="shared" si="0"/>
        <v>A2</v>
      </c>
    </row>
    <row r="49" spans="1:24">
      <c r="A49" s="2">
        <v>148</v>
      </c>
      <c r="B49" s="12" t="s">
        <v>186</v>
      </c>
      <c r="C49" s="2">
        <v>148</v>
      </c>
      <c r="D49" s="12" t="s">
        <v>186</v>
      </c>
      <c r="E49" s="7">
        <v>2</v>
      </c>
      <c r="F49" s="13">
        <v>235016</v>
      </c>
      <c r="G49" s="9" t="s">
        <v>2704</v>
      </c>
      <c r="H49" s="9">
        <v>58</v>
      </c>
      <c r="I49" s="27"/>
      <c r="J49" s="9"/>
      <c r="N49" s="12" t="s">
        <v>186</v>
      </c>
      <c r="O49" s="2" t="s">
        <v>21</v>
      </c>
      <c r="Q49" s="5">
        <v>2312600816</v>
      </c>
      <c r="R49" s="5">
        <v>2312600816</v>
      </c>
      <c r="S49" s="5">
        <v>2312600816</v>
      </c>
      <c r="U49" s="5" t="s">
        <v>188</v>
      </c>
      <c r="W49" s="9" t="s">
        <v>187</v>
      </c>
      <c r="X49" s="2" t="str">
        <f t="shared" si="0"/>
        <v>A5</v>
      </c>
    </row>
    <row r="50" spans="1:24">
      <c r="A50" s="2">
        <v>149</v>
      </c>
      <c r="B50" s="12" t="s">
        <v>208</v>
      </c>
      <c r="C50" s="2">
        <v>149</v>
      </c>
      <c r="D50" s="12" t="s">
        <v>189</v>
      </c>
      <c r="E50" s="7">
        <v>3</v>
      </c>
      <c r="F50" s="13">
        <v>232017</v>
      </c>
      <c r="G50" s="9" t="s">
        <v>2705</v>
      </c>
      <c r="H50" s="9">
        <v>59</v>
      </c>
      <c r="I50" s="27"/>
      <c r="J50" s="19"/>
      <c r="N50" s="12" t="s">
        <v>189</v>
      </c>
      <c r="Q50" s="5">
        <v>2312601780</v>
      </c>
      <c r="R50" s="5">
        <v>2312601780</v>
      </c>
      <c r="S50" s="5">
        <v>2312601780</v>
      </c>
      <c r="U50" s="5" t="s">
        <v>191</v>
      </c>
      <c r="W50" s="9" t="s">
        <v>190</v>
      </c>
      <c r="X50" s="2" t="str">
        <f t="shared" si="0"/>
        <v>A6</v>
      </c>
    </row>
    <row r="51" spans="1:24">
      <c r="A51" s="2">
        <v>150</v>
      </c>
      <c r="B51" s="20" t="s">
        <v>210</v>
      </c>
      <c r="C51" s="2">
        <v>150</v>
      </c>
      <c r="D51" s="12" t="s">
        <v>192</v>
      </c>
      <c r="E51" s="7">
        <v>3</v>
      </c>
      <c r="F51" s="13">
        <v>232076</v>
      </c>
      <c r="G51" s="2" t="s">
        <v>2962</v>
      </c>
      <c r="H51" s="9">
        <v>60</v>
      </c>
      <c r="I51" s="27"/>
      <c r="N51" s="12" t="s">
        <v>192</v>
      </c>
      <c r="Q51" s="5">
        <v>2312602192</v>
      </c>
      <c r="R51" s="5">
        <v>2312602192</v>
      </c>
      <c r="S51" s="5">
        <v>2312602192</v>
      </c>
      <c r="U51" s="5" t="s">
        <v>194</v>
      </c>
      <c r="W51" s="9" t="s">
        <v>193</v>
      </c>
      <c r="X51" s="2" t="str">
        <f t="shared" si="0"/>
        <v>一括</v>
      </c>
    </row>
    <row r="52" spans="1:24">
      <c r="A52" s="2">
        <v>151</v>
      </c>
      <c r="B52" s="20" t="s">
        <v>212</v>
      </c>
      <c r="C52" s="2">
        <v>151</v>
      </c>
      <c r="D52" s="12" t="s">
        <v>195</v>
      </c>
      <c r="E52" s="7">
        <v>3</v>
      </c>
      <c r="F52" s="13">
        <v>232149</v>
      </c>
      <c r="G52" s="2" t="s">
        <v>2963</v>
      </c>
      <c r="H52" s="9">
        <v>61</v>
      </c>
      <c r="I52" s="27"/>
      <c r="N52" s="12" t="s">
        <v>195</v>
      </c>
      <c r="Q52" s="5">
        <v>2312700608</v>
      </c>
      <c r="R52" s="5">
        <v>2312700608</v>
      </c>
      <c r="S52" s="5">
        <v>2312700608</v>
      </c>
      <c r="U52" s="5" t="s">
        <v>197</v>
      </c>
      <c r="W52" s="19" t="s">
        <v>196</v>
      </c>
      <c r="X52" s="2" t="str">
        <f t="shared" si="0"/>
        <v>-</v>
      </c>
    </row>
    <row r="53" spans="1:24">
      <c r="A53" s="2">
        <v>152</v>
      </c>
      <c r="B53" s="20" t="s">
        <v>214</v>
      </c>
      <c r="C53" s="2">
        <v>152</v>
      </c>
      <c r="D53" s="12" t="s">
        <v>198</v>
      </c>
      <c r="E53" s="7">
        <v>3</v>
      </c>
      <c r="F53" s="13"/>
      <c r="G53" s="9" t="s">
        <v>193</v>
      </c>
      <c r="H53" s="9">
        <v>62</v>
      </c>
      <c r="N53" s="12" t="s">
        <v>198</v>
      </c>
      <c r="Q53" s="5">
        <v>2312701085</v>
      </c>
      <c r="R53" s="5">
        <v>2312701085</v>
      </c>
      <c r="S53" s="5">
        <v>2312701085</v>
      </c>
      <c r="U53" s="5" t="s">
        <v>199</v>
      </c>
    </row>
    <row r="54" spans="1:24">
      <c r="A54" s="2">
        <v>153</v>
      </c>
      <c r="B54" s="20" t="s">
        <v>216</v>
      </c>
      <c r="C54" s="2">
        <v>153</v>
      </c>
      <c r="D54" s="12" t="s">
        <v>200</v>
      </c>
      <c r="E54" s="7">
        <v>3</v>
      </c>
      <c r="F54" s="13"/>
      <c r="G54" s="19" t="s">
        <v>196</v>
      </c>
      <c r="H54" s="9">
        <v>63</v>
      </c>
      <c r="N54" s="12" t="s">
        <v>200</v>
      </c>
      <c r="Q54" s="5">
        <v>2312800119</v>
      </c>
      <c r="R54" s="5">
        <v>2312800119</v>
      </c>
      <c r="S54" s="5">
        <v>2312800119</v>
      </c>
      <c r="U54" s="5" t="s">
        <v>201</v>
      </c>
    </row>
    <row r="55" spans="1:24">
      <c r="A55" s="2">
        <v>154</v>
      </c>
      <c r="B55" s="20" t="s">
        <v>218</v>
      </c>
      <c r="C55" s="2">
        <v>154</v>
      </c>
      <c r="D55" s="12" t="s">
        <v>202</v>
      </c>
      <c r="E55" s="7">
        <v>3</v>
      </c>
      <c r="F55" s="13"/>
      <c r="N55" s="12" t="s">
        <v>202</v>
      </c>
      <c r="Q55" s="5">
        <v>2313001378</v>
      </c>
      <c r="R55" s="5">
        <v>2313001378</v>
      </c>
      <c r="S55" s="5">
        <v>2313001378</v>
      </c>
      <c r="U55" s="5" t="s">
        <v>203</v>
      </c>
    </row>
    <row r="56" spans="1:24">
      <c r="A56" s="2">
        <v>155</v>
      </c>
      <c r="B56" s="20" t="s">
        <v>220</v>
      </c>
      <c r="C56" s="2">
        <v>155</v>
      </c>
      <c r="D56" s="12" t="s">
        <v>204</v>
      </c>
      <c r="E56" s="7">
        <v>3</v>
      </c>
      <c r="F56" s="13"/>
      <c r="N56" s="12" t="s">
        <v>204</v>
      </c>
      <c r="Q56" s="5">
        <v>2313003036</v>
      </c>
      <c r="R56" s="5">
        <v>2313003036</v>
      </c>
      <c r="S56" s="5">
        <v>2313003036</v>
      </c>
      <c r="U56" s="5" t="s">
        <v>205</v>
      </c>
    </row>
    <row r="57" spans="1:24">
      <c r="A57" s="2">
        <v>156</v>
      </c>
      <c r="B57" s="20" t="s">
        <v>222</v>
      </c>
      <c r="C57" s="2">
        <v>156</v>
      </c>
      <c r="D57" s="12" t="s">
        <v>206</v>
      </c>
      <c r="E57" s="7">
        <v>3</v>
      </c>
      <c r="F57" s="13"/>
      <c r="N57" s="12" t="s">
        <v>206</v>
      </c>
      <c r="Q57" s="5">
        <v>2313003697</v>
      </c>
      <c r="R57" s="5">
        <v>2313003697</v>
      </c>
      <c r="S57" s="5">
        <v>2313003697</v>
      </c>
      <c r="U57" s="5" t="s">
        <v>207</v>
      </c>
    </row>
    <row r="58" spans="1:24">
      <c r="A58" s="2">
        <v>157</v>
      </c>
      <c r="B58" s="20" t="s">
        <v>224</v>
      </c>
      <c r="C58" s="2">
        <v>157</v>
      </c>
      <c r="D58" s="12" t="s">
        <v>208</v>
      </c>
      <c r="E58" s="7">
        <v>3</v>
      </c>
      <c r="F58" s="13"/>
      <c r="N58" s="12" t="s">
        <v>208</v>
      </c>
      <c r="Q58" s="5">
        <v>2313003812</v>
      </c>
      <c r="R58" s="5">
        <v>2313003812</v>
      </c>
      <c r="S58" s="5">
        <v>2313003812</v>
      </c>
      <c r="U58" s="5" t="s">
        <v>209</v>
      </c>
    </row>
    <row r="59" spans="1:24">
      <c r="A59" s="2">
        <v>158</v>
      </c>
      <c r="B59" s="20" t="s">
        <v>226</v>
      </c>
      <c r="C59" s="2">
        <v>158</v>
      </c>
      <c r="E59" s="11"/>
      <c r="F59" s="11"/>
      <c r="N59" s="20" t="s">
        <v>210</v>
      </c>
      <c r="Q59" s="5">
        <v>2313100659</v>
      </c>
      <c r="R59" s="5">
        <v>2313100659</v>
      </c>
      <c r="S59" s="5">
        <v>2313100659</v>
      </c>
      <c r="U59" s="5" t="s">
        <v>211</v>
      </c>
    </row>
    <row r="60" spans="1:24">
      <c r="A60" s="2">
        <v>159</v>
      </c>
      <c r="B60" s="20" t="s">
        <v>228</v>
      </c>
      <c r="C60" s="2">
        <v>159</v>
      </c>
      <c r="E60" s="11"/>
      <c r="F60" s="11"/>
      <c r="N60" s="20" t="s">
        <v>212</v>
      </c>
      <c r="Q60" s="5">
        <v>2313101962</v>
      </c>
      <c r="R60" s="5">
        <v>2313101962</v>
      </c>
      <c r="S60" s="5">
        <v>2313101962</v>
      </c>
      <c r="U60" s="5" t="s">
        <v>213</v>
      </c>
    </row>
    <row r="61" spans="1:24">
      <c r="A61" s="2">
        <v>160</v>
      </c>
      <c r="B61" s="20" t="s">
        <v>230</v>
      </c>
      <c r="C61" s="2">
        <v>160</v>
      </c>
      <c r="E61" s="11"/>
      <c r="F61" s="11"/>
      <c r="N61" s="20" t="s">
        <v>214</v>
      </c>
      <c r="Q61" s="5">
        <v>2313200152</v>
      </c>
      <c r="R61" s="5">
        <v>2313200152</v>
      </c>
      <c r="S61" s="5">
        <v>2313200152</v>
      </c>
      <c r="U61" s="5" t="s">
        <v>215</v>
      </c>
    </row>
    <row r="62" spans="1:24">
      <c r="A62" s="2">
        <v>161</v>
      </c>
      <c r="B62" s="20" t="s">
        <v>232</v>
      </c>
      <c r="C62" s="2">
        <v>161</v>
      </c>
      <c r="E62" s="11"/>
      <c r="F62" s="11"/>
      <c r="N62" s="20" t="s">
        <v>216</v>
      </c>
      <c r="Q62" s="5">
        <v>2313201325</v>
      </c>
      <c r="R62" s="5">
        <v>2313201325</v>
      </c>
      <c r="S62" s="5">
        <v>2313201325</v>
      </c>
      <c r="U62" s="5" t="s">
        <v>217</v>
      </c>
    </row>
    <row r="63" spans="1:24">
      <c r="A63" s="2">
        <v>162</v>
      </c>
      <c r="B63" s="20" t="s">
        <v>234</v>
      </c>
      <c r="C63" s="2">
        <v>162</v>
      </c>
      <c r="E63" s="11"/>
      <c r="F63" s="11"/>
      <c r="N63" s="20" t="s">
        <v>218</v>
      </c>
      <c r="Q63" s="5">
        <v>2313300986</v>
      </c>
      <c r="R63" s="5">
        <v>2313300986</v>
      </c>
      <c r="S63" s="5">
        <v>2313300986</v>
      </c>
      <c r="U63" s="5" t="s">
        <v>219</v>
      </c>
    </row>
    <row r="64" spans="1:24">
      <c r="A64" s="2">
        <v>163</v>
      </c>
      <c r="B64" s="20" t="s">
        <v>236</v>
      </c>
      <c r="C64" s="2">
        <v>163</v>
      </c>
      <c r="E64" s="11"/>
      <c r="F64" s="11"/>
      <c r="N64" s="20" t="s">
        <v>220</v>
      </c>
      <c r="Q64" s="5">
        <v>2313400653</v>
      </c>
      <c r="R64" s="5">
        <v>2313400653</v>
      </c>
      <c r="S64" s="5">
        <v>2313400653</v>
      </c>
      <c r="U64" s="5" t="s">
        <v>221</v>
      </c>
    </row>
    <row r="65" spans="1:21">
      <c r="A65" s="2">
        <v>164</v>
      </c>
      <c r="B65" s="20" t="s">
        <v>238</v>
      </c>
      <c r="C65" s="2">
        <v>164</v>
      </c>
      <c r="E65" s="11"/>
      <c r="F65" s="11"/>
      <c r="N65" s="20" t="s">
        <v>222</v>
      </c>
      <c r="Q65" s="5">
        <v>2313400703</v>
      </c>
      <c r="R65" s="5">
        <v>2313400703</v>
      </c>
      <c r="S65" s="5">
        <v>2313400703</v>
      </c>
      <c r="U65" s="5" t="s">
        <v>223</v>
      </c>
    </row>
    <row r="66" spans="1:21">
      <c r="A66" s="2">
        <v>165</v>
      </c>
      <c r="B66" s="20" t="s">
        <v>240</v>
      </c>
      <c r="C66" s="2">
        <v>165</v>
      </c>
      <c r="E66" s="11"/>
      <c r="F66" s="11"/>
      <c r="N66" s="20" t="s">
        <v>224</v>
      </c>
      <c r="Q66" s="5">
        <v>2313401024</v>
      </c>
      <c r="R66" s="5">
        <v>2313401024</v>
      </c>
      <c r="S66" s="5">
        <v>2313401024</v>
      </c>
      <c r="U66" s="5" t="s">
        <v>225</v>
      </c>
    </row>
    <row r="67" spans="1:21">
      <c r="A67" s="2">
        <v>166</v>
      </c>
      <c r="B67" s="20" t="s">
        <v>242</v>
      </c>
      <c r="C67" s="2">
        <v>166</v>
      </c>
      <c r="E67" s="11"/>
      <c r="F67" s="11"/>
      <c r="N67" s="20" t="s">
        <v>226</v>
      </c>
      <c r="Q67" s="5">
        <v>2313500460</v>
      </c>
      <c r="R67" s="5">
        <v>2313500460</v>
      </c>
      <c r="S67" s="5">
        <v>2313500460</v>
      </c>
      <c r="U67" s="5" t="s">
        <v>227</v>
      </c>
    </row>
    <row r="68" spans="1:21">
      <c r="A68" s="2">
        <v>167</v>
      </c>
      <c r="B68" s="20" t="s">
        <v>244</v>
      </c>
      <c r="C68" s="2">
        <v>167</v>
      </c>
      <c r="E68" s="11"/>
      <c r="F68" s="11"/>
      <c r="N68" s="20" t="s">
        <v>228</v>
      </c>
      <c r="Q68" s="5">
        <v>2313600807</v>
      </c>
      <c r="R68" s="5">
        <v>2313600807</v>
      </c>
      <c r="S68" s="5">
        <v>2313600807</v>
      </c>
      <c r="U68" s="5" t="s">
        <v>229</v>
      </c>
    </row>
    <row r="69" spans="1:21">
      <c r="A69" s="2">
        <v>168</v>
      </c>
      <c r="B69" s="20" t="s">
        <v>246</v>
      </c>
      <c r="C69" s="2">
        <v>168</v>
      </c>
      <c r="E69" s="11"/>
      <c r="F69" s="11"/>
      <c r="N69" s="20" t="s">
        <v>230</v>
      </c>
      <c r="Q69" s="5">
        <v>2313800571</v>
      </c>
      <c r="R69" s="5">
        <v>2313800571</v>
      </c>
      <c r="S69" s="5">
        <v>2313800571</v>
      </c>
      <c r="U69" s="5" t="s">
        <v>231</v>
      </c>
    </row>
    <row r="70" spans="1:21">
      <c r="A70" s="2">
        <v>169</v>
      </c>
      <c r="B70" s="20" t="s">
        <v>248</v>
      </c>
      <c r="C70" s="2">
        <v>169</v>
      </c>
      <c r="E70" s="11"/>
      <c r="F70" s="11"/>
      <c r="N70" s="20" t="s">
        <v>232</v>
      </c>
      <c r="Q70" s="5">
        <v>2313901064</v>
      </c>
      <c r="R70" s="5">
        <v>2313901064</v>
      </c>
      <c r="S70" s="5">
        <v>2313901064</v>
      </c>
      <c r="U70" s="5" t="s">
        <v>233</v>
      </c>
    </row>
    <row r="71" spans="1:21">
      <c r="A71" s="2">
        <v>170</v>
      </c>
      <c r="B71" s="20" t="s">
        <v>250</v>
      </c>
      <c r="C71" s="2">
        <v>170</v>
      </c>
      <c r="E71" s="11"/>
      <c r="F71" s="11"/>
      <c r="N71" s="20" t="s">
        <v>234</v>
      </c>
      <c r="Q71" s="5">
        <v>2314000254</v>
      </c>
      <c r="R71" s="5">
        <v>2314000254</v>
      </c>
      <c r="S71" s="5">
        <v>2314000254</v>
      </c>
      <c r="U71" s="5" t="s">
        <v>235</v>
      </c>
    </row>
    <row r="72" spans="1:21">
      <c r="A72" s="2">
        <v>171</v>
      </c>
      <c r="B72" s="20" t="s">
        <v>252</v>
      </c>
      <c r="C72" s="2">
        <v>171</v>
      </c>
      <c r="E72" s="11"/>
      <c r="F72" s="11"/>
      <c r="N72" s="20" t="s">
        <v>236</v>
      </c>
      <c r="Q72" s="5">
        <v>2314000569</v>
      </c>
      <c r="R72" s="5">
        <v>2314000569</v>
      </c>
      <c r="S72" s="5">
        <v>2314000569</v>
      </c>
      <c r="U72" s="5" t="s">
        <v>237</v>
      </c>
    </row>
    <row r="73" spans="1:21">
      <c r="A73" s="2">
        <v>172</v>
      </c>
      <c r="B73" s="20" t="s">
        <v>254</v>
      </c>
      <c r="C73" s="2">
        <v>172</v>
      </c>
      <c r="E73" s="11"/>
      <c r="F73" s="11"/>
      <c r="N73" s="20" t="s">
        <v>238</v>
      </c>
      <c r="Q73" s="5">
        <v>2314000577</v>
      </c>
      <c r="R73" s="5">
        <v>2314000577</v>
      </c>
      <c r="S73" s="5">
        <v>2314000577</v>
      </c>
      <c r="U73" s="5" t="s">
        <v>239</v>
      </c>
    </row>
    <row r="74" spans="1:21">
      <c r="A74" s="2">
        <v>173</v>
      </c>
      <c r="B74" s="20" t="s">
        <v>256</v>
      </c>
      <c r="C74" s="2">
        <v>173</v>
      </c>
      <c r="E74" s="11"/>
      <c r="F74" s="11"/>
      <c r="N74" s="20" t="s">
        <v>240</v>
      </c>
      <c r="Q74" s="5">
        <v>2314000734</v>
      </c>
      <c r="R74" s="5">
        <v>2314000734</v>
      </c>
      <c r="S74" s="5">
        <v>2314000734</v>
      </c>
      <c r="U74" s="5" t="s">
        <v>241</v>
      </c>
    </row>
    <row r="75" spans="1:21">
      <c r="A75" s="2">
        <v>174</v>
      </c>
      <c r="B75" s="20" t="s">
        <v>258</v>
      </c>
      <c r="C75" s="2">
        <v>174</v>
      </c>
      <c r="E75" s="11"/>
      <c r="F75" s="11"/>
      <c r="N75" s="20" t="s">
        <v>242</v>
      </c>
      <c r="Q75" s="5">
        <v>2314200086</v>
      </c>
      <c r="R75" s="5">
        <v>2314200086</v>
      </c>
      <c r="S75" s="5">
        <v>2314200086</v>
      </c>
      <c r="U75" s="5" t="s">
        <v>243</v>
      </c>
    </row>
    <row r="76" spans="1:21">
      <c r="A76" s="2">
        <v>175</v>
      </c>
      <c r="B76" s="20" t="s">
        <v>260</v>
      </c>
      <c r="C76" s="2">
        <v>175</v>
      </c>
      <c r="E76" s="11"/>
      <c r="F76" s="11"/>
      <c r="N76" s="20" t="s">
        <v>244</v>
      </c>
      <c r="Q76" s="5">
        <v>2314300191</v>
      </c>
      <c r="R76" s="5">
        <v>2314300191</v>
      </c>
      <c r="S76" s="5">
        <v>2314300191</v>
      </c>
      <c r="U76" s="5" t="s">
        <v>245</v>
      </c>
    </row>
    <row r="77" spans="1:21">
      <c r="A77" s="2">
        <v>176</v>
      </c>
      <c r="B77" s="20" t="s">
        <v>262</v>
      </c>
      <c r="C77" s="2">
        <v>176</v>
      </c>
      <c r="E77" s="11"/>
      <c r="F77" s="11"/>
      <c r="N77" s="20" t="s">
        <v>246</v>
      </c>
      <c r="Q77" s="5">
        <v>2314300340</v>
      </c>
      <c r="R77" s="5">
        <v>2314300340</v>
      </c>
      <c r="S77" s="5">
        <v>2314300340</v>
      </c>
      <c r="U77" s="5" t="s">
        <v>247</v>
      </c>
    </row>
    <row r="78" spans="1:21">
      <c r="A78" s="2">
        <v>177</v>
      </c>
      <c r="B78" s="20" t="s">
        <v>264</v>
      </c>
      <c r="C78" s="2">
        <v>177</v>
      </c>
      <c r="E78" s="11"/>
      <c r="F78" s="11"/>
      <c r="N78" s="20" t="s">
        <v>248</v>
      </c>
      <c r="Q78" s="5">
        <v>2314300423</v>
      </c>
      <c r="R78" s="5">
        <v>2314300423</v>
      </c>
      <c r="S78" s="5">
        <v>2314300423</v>
      </c>
      <c r="U78" s="5" t="s">
        <v>249</v>
      </c>
    </row>
    <row r="79" spans="1:21">
      <c r="A79" s="2">
        <v>178</v>
      </c>
      <c r="B79" s="20" t="s">
        <v>266</v>
      </c>
      <c r="C79" s="2">
        <v>178</v>
      </c>
      <c r="E79" s="11"/>
      <c r="F79" s="11"/>
      <c r="N79" s="20" t="s">
        <v>250</v>
      </c>
      <c r="Q79" s="5">
        <v>2314700507</v>
      </c>
      <c r="R79" s="5">
        <v>2314700507</v>
      </c>
      <c r="S79" s="5">
        <v>2314700507</v>
      </c>
      <c r="U79" s="5" t="s">
        <v>251</v>
      </c>
    </row>
    <row r="80" spans="1:21">
      <c r="A80" s="2">
        <v>179</v>
      </c>
      <c r="B80" s="20" t="s">
        <v>268</v>
      </c>
      <c r="C80" s="2">
        <v>179</v>
      </c>
      <c r="E80" s="11"/>
      <c r="F80" s="11"/>
      <c r="N80" s="20" t="s">
        <v>252</v>
      </c>
      <c r="Q80" s="5">
        <v>2314900149</v>
      </c>
      <c r="R80" s="5">
        <v>2314900149</v>
      </c>
      <c r="S80" s="5">
        <v>2314900149</v>
      </c>
      <c r="U80" s="5" t="s">
        <v>253</v>
      </c>
    </row>
    <row r="81" spans="1:21">
      <c r="A81" s="2">
        <v>180</v>
      </c>
      <c r="B81" s="20" t="s">
        <v>270</v>
      </c>
      <c r="C81" s="2">
        <v>180</v>
      </c>
      <c r="E81" s="11"/>
      <c r="F81" s="11"/>
      <c r="N81" s="20" t="s">
        <v>254</v>
      </c>
      <c r="Q81" s="5">
        <v>2314900586</v>
      </c>
      <c r="R81" s="5">
        <v>2314900586</v>
      </c>
      <c r="S81" s="5">
        <v>2314900586</v>
      </c>
      <c r="U81" s="5" t="s">
        <v>255</v>
      </c>
    </row>
    <row r="82" spans="1:21">
      <c r="A82" s="2">
        <v>181</v>
      </c>
      <c r="B82" s="20" t="s">
        <v>272</v>
      </c>
      <c r="C82" s="2">
        <v>181</v>
      </c>
      <c r="E82" s="11"/>
      <c r="F82" s="11"/>
      <c r="N82" s="20" t="s">
        <v>256</v>
      </c>
      <c r="Q82" s="5">
        <v>2315602793</v>
      </c>
      <c r="R82" s="5">
        <v>2315602793</v>
      </c>
      <c r="S82" s="5">
        <v>2315602793</v>
      </c>
      <c r="U82" s="5" t="s">
        <v>257</v>
      </c>
    </row>
    <row r="83" spans="1:21">
      <c r="A83" s="2">
        <v>182</v>
      </c>
      <c r="B83" s="20" t="s">
        <v>274</v>
      </c>
      <c r="C83" s="2">
        <v>182</v>
      </c>
      <c r="E83" s="11"/>
      <c r="F83" s="11"/>
      <c r="N83" s="20" t="s">
        <v>258</v>
      </c>
      <c r="Q83" s="5">
        <v>2315701322</v>
      </c>
      <c r="R83" s="5">
        <v>2315701322</v>
      </c>
      <c r="S83" s="5">
        <v>2315701322</v>
      </c>
      <c r="U83" s="5" t="s">
        <v>259</v>
      </c>
    </row>
    <row r="84" spans="1:21">
      <c r="A84" s="2">
        <v>183</v>
      </c>
      <c r="B84" s="20" t="s">
        <v>276</v>
      </c>
      <c r="C84" s="2">
        <v>183</v>
      </c>
      <c r="E84" s="11"/>
      <c r="F84" s="11"/>
      <c r="N84" s="20" t="s">
        <v>260</v>
      </c>
      <c r="Q84" s="5">
        <v>2315702643</v>
      </c>
      <c r="R84" s="5">
        <v>2315702643</v>
      </c>
      <c r="S84" s="5">
        <v>2315702643</v>
      </c>
      <c r="U84" s="5" t="s">
        <v>261</v>
      </c>
    </row>
    <row r="85" spans="1:21">
      <c r="A85" s="2">
        <v>184</v>
      </c>
      <c r="B85" s="20" t="s">
        <v>278</v>
      </c>
      <c r="C85" s="2">
        <v>184</v>
      </c>
      <c r="E85" s="11"/>
      <c r="F85" s="11"/>
      <c r="N85" s="20" t="s">
        <v>262</v>
      </c>
      <c r="Q85" s="5">
        <v>2317200059</v>
      </c>
      <c r="R85" s="5">
        <v>2317200059</v>
      </c>
      <c r="S85" s="5">
        <v>2317200059</v>
      </c>
      <c r="U85" s="5" t="s">
        <v>263</v>
      </c>
    </row>
    <row r="86" spans="1:21">
      <c r="A86" s="2">
        <v>185</v>
      </c>
      <c r="B86" s="20" t="s">
        <v>280</v>
      </c>
      <c r="C86" s="2">
        <v>185</v>
      </c>
      <c r="E86" s="11"/>
      <c r="F86" s="11"/>
      <c r="N86" s="20" t="s">
        <v>264</v>
      </c>
      <c r="Q86" s="5">
        <v>2317200109</v>
      </c>
      <c r="R86" s="5">
        <v>2317200109</v>
      </c>
      <c r="S86" s="5">
        <v>2317200109</v>
      </c>
      <c r="U86" s="5" t="s">
        <v>265</v>
      </c>
    </row>
    <row r="87" spans="1:21">
      <c r="A87" s="2">
        <v>186</v>
      </c>
      <c r="B87" s="20" t="s">
        <v>282</v>
      </c>
      <c r="C87" s="2">
        <v>186</v>
      </c>
      <c r="E87" s="11"/>
      <c r="F87" s="11"/>
      <c r="N87" s="20" t="s">
        <v>266</v>
      </c>
      <c r="Q87" s="5">
        <v>2317200133</v>
      </c>
      <c r="R87" s="5">
        <v>2317200133</v>
      </c>
      <c r="S87" s="5">
        <v>2317200133</v>
      </c>
      <c r="U87" s="5" t="s">
        <v>267</v>
      </c>
    </row>
    <row r="88" spans="1:21">
      <c r="A88" s="2">
        <v>187</v>
      </c>
      <c r="B88" s="20" t="s">
        <v>284</v>
      </c>
      <c r="C88" s="2">
        <v>187</v>
      </c>
      <c r="E88" s="11"/>
      <c r="F88" s="11"/>
      <c r="N88" s="20" t="s">
        <v>268</v>
      </c>
      <c r="Q88" s="5">
        <v>2317200406</v>
      </c>
      <c r="R88" s="5">
        <v>2317200406</v>
      </c>
      <c r="S88" s="5">
        <v>2317200406</v>
      </c>
      <c r="U88" s="5" t="s">
        <v>269</v>
      </c>
    </row>
    <row r="89" spans="1:21">
      <c r="A89" s="2">
        <v>188</v>
      </c>
      <c r="B89" s="20" t="s">
        <v>286</v>
      </c>
      <c r="C89" s="2">
        <v>188</v>
      </c>
      <c r="E89" s="11"/>
      <c r="F89" s="11"/>
      <c r="N89" s="20" t="s">
        <v>270</v>
      </c>
      <c r="Q89" s="5">
        <v>2317400519</v>
      </c>
      <c r="R89" s="5">
        <v>2317400519</v>
      </c>
      <c r="S89" s="5">
        <v>2317400519</v>
      </c>
      <c r="U89" s="5" t="s">
        <v>271</v>
      </c>
    </row>
    <row r="90" spans="1:21">
      <c r="A90" s="2">
        <v>189</v>
      </c>
      <c r="B90" s="20" t="s">
        <v>287</v>
      </c>
      <c r="C90" s="2">
        <v>189</v>
      </c>
      <c r="E90" s="11"/>
      <c r="F90" s="11"/>
      <c r="N90" s="20" t="s">
        <v>272</v>
      </c>
      <c r="Q90" s="5">
        <v>2317500219</v>
      </c>
      <c r="R90" s="5">
        <v>2317500219</v>
      </c>
      <c r="S90" s="5">
        <v>2317500219</v>
      </c>
      <c r="U90" s="5" t="s">
        <v>273</v>
      </c>
    </row>
    <row r="91" spans="1:21">
      <c r="A91" s="2">
        <v>190</v>
      </c>
      <c r="B91" s="20" t="s">
        <v>288</v>
      </c>
      <c r="C91" s="2">
        <v>190</v>
      </c>
      <c r="E91" s="11"/>
      <c r="F91" s="11"/>
      <c r="N91" s="20" t="s">
        <v>274</v>
      </c>
      <c r="Q91" s="5">
        <v>2317600506</v>
      </c>
      <c r="R91" s="5">
        <v>2317600506</v>
      </c>
      <c r="S91" s="5">
        <v>2317600506</v>
      </c>
      <c r="U91" s="5" t="s">
        <v>275</v>
      </c>
    </row>
    <row r="92" spans="1:21">
      <c r="A92" s="2">
        <v>191</v>
      </c>
      <c r="B92" s="20" t="s">
        <v>289</v>
      </c>
      <c r="C92" s="2">
        <v>191</v>
      </c>
      <c r="E92" s="11"/>
      <c r="F92" s="11"/>
      <c r="N92" s="20" t="s">
        <v>276</v>
      </c>
      <c r="Q92" s="5">
        <v>2350180002</v>
      </c>
      <c r="R92" s="5">
        <v>2350180002</v>
      </c>
      <c r="S92" s="5">
        <v>2350180002</v>
      </c>
      <c r="U92" s="5" t="s">
        <v>277</v>
      </c>
    </row>
    <row r="93" spans="1:21">
      <c r="A93" s="2">
        <v>192</v>
      </c>
      <c r="B93" s="11" t="s">
        <v>290</v>
      </c>
      <c r="C93" s="2">
        <v>192</v>
      </c>
      <c r="E93" s="11"/>
      <c r="F93" s="11"/>
      <c r="N93" s="20" t="s">
        <v>278</v>
      </c>
      <c r="Q93" s="5">
        <v>2350180010</v>
      </c>
      <c r="R93" s="5">
        <v>2350180010</v>
      </c>
      <c r="S93" s="5">
        <v>2350180010</v>
      </c>
      <c r="U93" s="5" t="s">
        <v>279</v>
      </c>
    </row>
    <row r="94" spans="1:21">
      <c r="A94" s="2">
        <v>193</v>
      </c>
      <c r="B94" s="11" t="s">
        <v>291</v>
      </c>
      <c r="C94" s="2">
        <v>193</v>
      </c>
      <c r="E94" s="11"/>
      <c r="F94" s="11"/>
      <c r="N94" s="20" t="s">
        <v>280</v>
      </c>
      <c r="Q94" s="5">
        <v>2350180028</v>
      </c>
      <c r="R94" s="5">
        <v>2350180028</v>
      </c>
      <c r="S94" s="5">
        <v>2350180028</v>
      </c>
      <c r="U94" s="5" t="s">
        <v>281</v>
      </c>
    </row>
    <row r="95" spans="1:21">
      <c r="A95" s="2">
        <v>194</v>
      </c>
      <c r="B95" s="11" t="s">
        <v>292</v>
      </c>
      <c r="C95" s="2">
        <v>194</v>
      </c>
      <c r="E95" s="11"/>
      <c r="F95" s="11"/>
      <c r="N95" s="20" t="s">
        <v>282</v>
      </c>
      <c r="Q95" s="5">
        <v>2350180036</v>
      </c>
      <c r="R95" s="5">
        <v>2350180036</v>
      </c>
      <c r="S95" s="5">
        <v>2350180036</v>
      </c>
      <c r="U95" s="5" t="s">
        <v>283</v>
      </c>
    </row>
    <row r="96" spans="1:21">
      <c r="A96" s="2">
        <v>195</v>
      </c>
      <c r="B96" s="11" t="s">
        <v>293</v>
      </c>
      <c r="C96" s="2">
        <v>195</v>
      </c>
      <c r="E96" s="11"/>
      <c r="F96" s="11"/>
      <c r="N96" s="20" t="s">
        <v>284</v>
      </c>
      <c r="Q96" s="5">
        <v>2350280000</v>
      </c>
      <c r="R96" s="5">
        <v>2350280000</v>
      </c>
      <c r="S96" s="5">
        <v>2350280000</v>
      </c>
      <c r="U96" s="5" t="s">
        <v>285</v>
      </c>
    </row>
    <row r="97" spans="1:21">
      <c r="B97" s="20"/>
      <c r="E97" s="11"/>
      <c r="F97" s="11"/>
      <c r="N97" s="20"/>
      <c r="R97" s="5"/>
      <c r="S97" s="5"/>
    </row>
    <row r="98" spans="1:21">
      <c r="B98" s="20"/>
      <c r="E98" s="11"/>
      <c r="F98" s="11"/>
      <c r="N98" s="20"/>
      <c r="R98" s="5"/>
      <c r="S98" s="5"/>
    </row>
    <row r="99" spans="1:21">
      <c r="B99" s="20"/>
      <c r="E99" s="11"/>
      <c r="F99" s="11"/>
      <c r="N99" s="20"/>
      <c r="R99" s="5"/>
      <c r="S99" s="5"/>
    </row>
    <row r="100" spans="1:21">
      <c r="B100" s="20"/>
      <c r="E100" s="11"/>
      <c r="F100" s="11"/>
      <c r="N100" s="20"/>
      <c r="R100" s="5"/>
      <c r="S100" s="5"/>
    </row>
    <row r="101" spans="1:21">
      <c r="B101" s="11"/>
      <c r="E101" s="11"/>
      <c r="F101" s="11"/>
      <c r="N101" s="11"/>
      <c r="R101" s="5"/>
      <c r="S101" s="5"/>
    </row>
    <row r="102" spans="1:21">
      <c r="B102" s="11"/>
      <c r="E102" s="11"/>
      <c r="F102" s="11"/>
      <c r="N102" s="11"/>
      <c r="R102" s="5"/>
      <c r="S102" s="5"/>
    </row>
    <row r="103" spans="1:21">
      <c r="B103" s="11"/>
      <c r="E103" s="11"/>
      <c r="F103" s="11"/>
      <c r="N103" s="11"/>
      <c r="R103" s="5"/>
      <c r="S103" s="5"/>
    </row>
    <row r="104" spans="1:21">
      <c r="B104" s="11"/>
      <c r="E104" s="11"/>
      <c r="F104" s="11"/>
      <c r="N104" s="11"/>
      <c r="R104" s="5"/>
      <c r="S104" s="5"/>
    </row>
    <row r="105" spans="1:21">
      <c r="B105" s="21"/>
      <c r="D105" s="9"/>
      <c r="N105" s="9"/>
      <c r="R105" s="5"/>
      <c r="S105" s="5"/>
    </row>
    <row r="106" spans="1:21">
      <c r="B106" s="21"/>
      <c r="D106" s="9"/>
      <c r="R106" s="5"/>
      <c r="S106" s="5"/>
    </row>
    <row r="107" spans="1:21">
      <c r="D107" s="9"/>
      <c r="R107" s="5"/>
      <c r="S107" s="5"/>
    </row>
    <row r="108" spans="1:21">
      <c r="R108" s="5"/>
      <c r="S108" s="5"/>
    </row>
    <row r="109" spans="1:21" s="11" customFormat="1">
      <c r="A109" s="21"/>
      <c r="B109" s="2"/>
      <c r="C109" s="21"/>
      <c r="D109" s="9"/>
      <c r="I109" s="28"/>
      <c r="K109" s="22"/>
      <c r="L109" s="2"/>
      <c r="M109" s="12"/>
      <c r="Q109" s="5"/>
      <c r="R109" s="5"/>
      <c r="S109" s="5"/>
      <c r="U109" s="5"/>
    </row>
    <row r="110" spans="1:21" s="11" customFormat="1">
      <c r="A110" s="21"/>
      <c r="B110" s="12"/>
      <c r="C110" s="21"/>
      <c r="D110" s="9"/>
      <c r="I110" s="28"/>
      <c r="K110" s="22"/>
      <c r="L110" s="2"/>
      <c r="M110" s="12"/>
      <c r="Q110" s="5"/>
      <c r="R110" s="5"/>
      <c r="S110" s="5"/>
      <c r="U110" s="5"/>
    </row>
    <row r="111" spans="1:21" s="11" customFormat="1">
      <c r="A111" s="21"/>
      <c r="B111" s="12"/>
      <c r="C111" s="21"/>
      <c r="D111" s="9"/>
      <c r="I111" s="28"/>
      <c r="K111" s="22"/>
      <c r="L111" s="2"/>
      <c r="M111" s="12"/>
      <c r="Q111" s="5"/>
      <c r="R111" s="5"/>
      <c r="S111" s="5"/>
      <c r="U111" s="5"/>
    </row>
    <row r="112" spans="1:21" s="11" customFormat="1">
      <c r="A112" s="21"/>
      <c r="B112" s="12"/>
      <c r="C112" s="21"/>
      <c r="D112" s="9"/>
      <c r="I112" s="28"/>
      <c r="K112" s="22"/>
      <c r="L112" s="2"/>
      <c r="M112" s="12"/>
      <c r="Q112" s="5"/>
      <c r="R112" s="5"/>
      <c r="S112" s="5"/>
      <c r="U112" s="5"/>
    </row>
    <row r="113" spans="1:21" s="11" customFormat="1">
      <c r="A113" s="21"/>
      <c r="B113" s="12"/>
      <c r="C113" s="21"/>
      <c r="I113" s="28"/>
      <c r="K113" s="22"/>
      <c r="L113" s="2"/>
      <c r="M113" s="12"/>
      <c r="Q113" s="5"/>
      <c r="R113" s="5"/>
      <c r="S113" s="5"/>
      <c r="U113" s="5"/>
    </row>
    <row r="114" spans="1:21" s="11" customFormat="1">
      <c r="A114" s="21"/>
      <c r="B114" s="12"/>
      <c r="C114" s="21"/>
      <c r="I114" s="28"/>
      <c r="K114" s="22"/>
      <c r="L114" s="2"/>
      <c r="M114" s="12"/>
      <c r="Q114" s="5"/>
      <c r="R114" s="5"/>
      <c r="S114" s="5"/>
      <c r="U114" s="5"/>
    </row>
    <row r="115" spans="1:21" s="11" customFormat="1">
      <c r="A115" s="21"/>
      <c r="B115" s="12"/>
      <c r="C115" s="21"/>
      <c r="D115" s="9"/>
      <c r="I115" s="28"/>
      <c r="K115" s="22"/>
      <c r="L115" s="2"/>
      <c r="M115" s="12"/>
      <c r="Q115" s="5"/>
      <c r="R115" s="5"/>
      <c r="S115" s="5"/>
      <c r="U115" s="5"/>
    </row>
    <row r="116" spans="1:21" s="11" customFormat="1" ht="15" customHeight="1">
      <c r="A116" s="21"/>
      <c r="B116" s="12"/>
      <c r="C116" s="21"/>
      <c r="D116" s="9"/>
      <c r="I116" s="28"/>
      <c r="K116" s="22"/>
      <c r="L116" s="2"/>
      <c r="M116" s="12"/>
      <c r="Q116" s="5"/>
      <c r="R116" s="5"/>
      <c r="S116" s="5"/>
      <c r="U116" s="5"/>
    </row>
    <row r="117" spans="1:21" s="11" customFormat="1" ht="15" customHeight="1">
      <c r="A117" s="21"/>
      <c r="B117" s="12"/>
      <c r="C117" s="21"/>
      <c r="D117" s="9"/>
      <c r="I117" s="28"/>
      <c r="K117" s="22"/>
      <c r="L117" s="2"/>
      <c r="M117" s="12"/>
      <c r="Q117" s="5"/>
      <c r="R117" s="5"/>
      <c r="S117" s="5"/>
      <c r="U117" s="5"/>
    </row>
    <row r="118" spans="1:21" s="11" customFormat="1" ht="15" customHeight="1">
      <c r="A118" s="21"/>
      <c r="B118" s="12"/>
      <c r="C118" s="21"/>
      <c r="D118" s="9"/>
      <c r="I118" s="28"/>
      <c r="K118" s="22"/>
      <c r="L118" s="2"/>
      <c r="M118" s="12"/>
      <c r="Q118" s="5"/>
      <c r="R118" s="5"/>
      <c r="S118" s="5"/>
      <c r="U118" s="5"/>
    </row>
    <row r="119" spans="1:21" s="11" customFormat="1" ht="15" customHeight="1">
      <c r="A119" s="21"/>
      <c r="B119" s="12"/>
      <c r="C119" s="21"/>
      <c r="D119" s="9"/>
      <c r="I119" s="28"/>
      <c r="K119" s="22"/>
      <c r="L119" s="2"/>
      <c r="M119" s="12"/>
      <c r="Q119" s="5"/>
      <c r="R119" s="5"/>
      <c r="S119" s="5"/>
      <c r="U119" s="5"/>
    </row>
    <row r="120" spans="1:21" s="11" customFormat="1" ht="15" customHeight="1">
      <c r="A120" s="21"/>
      <c r="B120" s="12"/>
      <c r="C120" s="21"/>
      <c r="D120" s="9"/>
      <c r="I120" s="28"/>
      <c r="K120" s="22"/>
      <c r="L120" s="2"/>
      <c r="M120" s="12"/>
      <c r="Q120" s="5"/>
      <c r="R120" s="5"/>
      <c r="S120" s="5"/>
      <c r="U120" s="5"/>
    </row>
    <row r="121" spans="1:21" s="11" customFormat="1">
      <c r="A121" s="21"/>
      <c r="B121" s="12"/>
      <c r="C121" s="21"/>
      <c r="D121" s="9"/>
      <c r="I121" s="28"/>
      <c r="K121" s="22"/>
      <c r="L121" s="2"/>
      <c r="M121" s="12"/>
      <c r="Q121" s="5"/>
      <c r="R121" s="5"/>
      <c r="S121" s="5"/>
      <c r="U121" s="5"/>
    </row>
    <row r="122" spans="1:21" s="11" customFormat="1" ht="15" customHeight="1">
      <c r="A122" s="21"/>
      <c r="B122" s="12"/>
      <c r="C122" s="21"/>
      <c r="D122" s="9"/>
      <c r="I122" s="28"/>
      <c r="K122" s="22"/>
      <c r="L122" s="2"/>
      <c r="M122" s="12"/>
      <c r="Q122" s="5"/>
      <c r="R122" s="5"/>
      <c r="S122" s="5"/>
      <c r="U122" s="5"/>
    </row>
    <row r="123" spans="1:21" s="11" customFormat="1">
      <c r="A123" s="21"/>
      <c r="B123" s="12"/>
      <c r="C123" s="21"/>
      <c r="D123" s="9"/>
      <c r="I123" s="28"/>
      <c r="K123" s="22"/>
      <c r="L123" s="2"/>
      <c r="M123" s="12"/>
      <c r="Q123" s="5"/>
      <c r="R123" s="5"/>
      <c r="S123" s="5"/>
      <c r="U123" s="5"/>
    </row>
    <row r="124" spans="1:21" s="11" customFormat="1">
      <c r="A124" s="21"/>
      <c r="B124" s="12"/>
      <c r="C124" s="21"/>
      <c r="D124" s="9"/>
      <c r="I124" s="28"/>
      <c r="K124" s="22"/>
      <c r="L124" s="2"/>
      <c r="M124" s="12"/>
      <c r="Q124" s="5"/>
      <c r="R124" s="5"/>
      <c r="S124" s="5"/>
      <c r="U124" s="5"/>
    </row>
    <row r="125" spans="1:21" s="11" customFormat="1" ht="15" customHeight="1">
      <c r="A125" s="21"/>
      <c r="B125" s="12"/>
      <c r="C125" s="21"/>
      <c r="D125" s="9"/>
      <c r="I125" s="28"/>
      <c r="K125" s="22"/>
      <c r="L125" s="2"/>
      <c r="M125" s="12"/>
      <c r="Q125" s="5"/>
      <c r="R125" s="5"/>
      <c r="S125" s="5"/>
      <c r="U125" s="5"/>
    </row>
    <row r="126" spans="1:21" s="11" customFormat="1" ht="15" customHeight="1">
      <c r="A126" s="21"/>
      <c r="B126" s="12"/>
      <c r="C126" s="21"/>
      <c r="D126" s="23"/>
      <c r="I126" s="28"/>
      <c r="K126" s="22"/>
      <c r="L126" s="2"/>
      <c r="M126" s="12"/>
      <c r="Q126" s="5"/>
      <c r="R126" s="5"/>
      <c r="S126" s="5"/>
      <c r="U126" s="5"/>
    </row>
    <row r="127" spans="1:21" s="11" customFormat="1">
      <c r="A127" s="21"/>
      <c r="B127" s="12"/>
      <c r="C127" s="21"/>
      <c r="D127" s="23"/>
      <c r="I127" s="28"/>
      <c r="K127" s="22"/>
      <c r="L127" s="2"/>
      <c r="M127" s="12"/>
      <c r="Q127" s="5"/>
      <c r="R127" s="5"/>
      <c r="S127" s="5"/>
      <c r="U127" s="5"/>
    </row>
    <row r="128" spans="1:21" s="11" customFormat="1">
      <c r="A128" s="21"/>
      <c r="B128" s="12"/>
      <c r="C128" s="21"/>
      <c r="D128" s="23"/>
      <c r="I128" s="28"/>
      <c r="K128" s="22"/>
      <c r="L128" s="2"/>
      <c r="M128" s="12"/>
      <c r="Q128" s="5"/>
      <c r="R128" s="5"/>
      <c r="S128" s="5"/>
      <c r="U128" s="5"/>
    </row>
    <row r="129" spans="1:21" s="11" customFormat="1">
      <c r="A129" s="21"/>
      <c r="B129" s="12"/>
      <c r="C129" s="21"/>
      <c r="D129" s="23"/>
      <c r="I129" s="28"/>
      <c r="K129" s="22"/>
      <c r="L129" s="2"/>
      <c r="M129" s="12"/>
      <c r="Q129" s="5"/>
      <c r="R129" s="5"/>
      <c r="S129" s="5"/>
      <c r="U129" s="5"/>
    </row>
    <row r="130" spans="1:21" s="11" customFormat="1">
      <c r="A130" s="21"/>
      <c r="B130" s="12"/>
      <c r="C130" s="21"/>
      <c r="D130" s="23"/>
      <c r="I130" s="28"/>
      <c r="K130" s="22"/>
      <c r="L130" s="2"/>
      <c r="M130" s="12"/>
      <c r="Q130" s="5"/>
      <c r="R130" s="5"/>
      <c r="S130" s="5"/>
      <c r="U130" s="5"/>
    </row>
    <row r="131" spans="1:21" s="11" customFormat="1">
      <c r="A131" s="21"/>
      <c r="B131" s="12"/>
      <c r="C131" s="21"/>
      <c r="D131" s="23"/>
      <c r="I131" s="28"/>
      <c r="K131" s="22"/>
      <c r="L131" s="2"/>
      <c r="M131" s="12"/>
      <c r="Q131" s="5"/>
      <c r="R131" s="5"/>
      <c r="S131" s="5"/>
      <c r="U131" s="5"/>
    </row>
    <row r="132" spans="1:21" s="11" customFormat="1">
      <c r="A132" s="21"/>
      <c r="B132" s="12"/>
      <c r="C132" s="21"/>
      <c r="D132" s="23"/>
      <c r="I132" s="28"/>
      <c r="K132" s="22"/>
      <c r="L132" s="2"/>
      <c r="M132" s="12"/>
      <c r="Q132" s="5"/>
      <c r="R132" s="5"/>
      <c r="S132" s="5"/>
      <c r="U132" s="5"/>
    </row>
    <row r="133" spans="1:21" s="11" customFormat="1">
      <c r="A133" s="21"/>
      <c r="B133" s="12"/>
      <c r="C133" s="21"/>
      <c r="D133" s="23"/>
      <c r="I133" s="28"/>
      <c r="K133" s="22"/>
      <c r="L133" s="2"/>
      <c r="M133" s="12"/>
      <c r="Q133" s="5"/>
      <c r="R133" s="5"/>
      <c r="S133" s="5"/>
      <c r="U133" s="5"/>
    </row>
    <row r="134" spans="1:21" s="11" customFormat="1">
      <c r="A134" s="21"/>
      <c r="B134" s="12"/>
      <c r="C134" s="21"/>
      <c r="D134" s="23"/>
      <c r="I134" s="28"/>
      <c r="K134" s="22"/>
      <c r="L134" s="2"/>
      <c r="M134" s="12"/>
      <c r="Q134" s="5"/>
      <c r="R134" s="5"/>
      <c r="S134" s="5"/>
      <c r="U134" s="5"/>
    </row>
    <row r="135" spans="1:21" s="11" customFormat="1">
      <c r="A135" s="21"/>
      <c r="B135" s="12"/>
      <c r="C135" s="21"/>
      <c r="D135" s="23"/>
      <c r="I135" s="28"/>
      <c r="K135" s="22"/>
      <c r="L135" s="2"/>
      <c r="M135" s="12"/>
      <c r="Q135" s="5"/>
      <c r="R135" s="5"/>
      <c r="S135" s="5"/>
      <c r="U135" s="5"/>
    </row>
    <row r="136" spans="1:21" s="11" customFormat="1">
      <c r="A136" s="21"/>
      <c r="B136" s="12"/>
      <c r="C136" s="21"/>
      <c r="D136" s="23"/>
      <c r="I136" s="28"/>
      <c r="K136" s="22"/>
      <c r="L136" s="2"/>
      <c r="M136" s="12"/>
      <c r="Q136" s="5"/>
      <c r="R136" s="5"/>
      <c r="S136" s="5"/>
      <c r="U136" s="5"/>
    </row>
    <row r="137" spans="1:21" s="11" customFormat="1">
      <c r="A137" s="21"/>
      <c r="B137" s="12"/>
      <c r="C137" s="21"/>
      <c r="D137" s="23"/>
      <c r="I137" s="28"/>
      <c r="K137" s="22"/>
      <c r="L137" s="2"/>
      <c r="M137" s="12"/>
      <c r="Q137" s="5"/>
      <c r="R137" s="5"/>
      <c r="S137" s="5"/>
      <c r="U137" s="5"/>
    </row>
    <row r="138" spans="1:21" s="11" customFormat="1">
      <c r="A138" s="21"/>
      <c r="B138" s="12"/>
      <c r="C138" s="21"/>
      <c r="D138" s="23"/>
      <c r="I138" s="28"/>
      <c r="K138" s="22"/>
      <c r="L138" s="2"/>
      <c r="M138" s="12"/>
      <c r="Q138" s="5"/>
      <c r="R138" s="5"/>
      <c r="S138" s="5"/>
      <c r="U138" s="5"/>
    </row>
    <row r="139" spans="1:21" s="11" customFormat="1">
      <c r="A139" s="21"/>
      <c r="B139" s="12"/>
      <c r="C139" s="21"/>
      <c r="D139" s="23"/>
      <c r="I139" s="28"/>
      <c r="K139" s="22"/>
      <c r="L139" s="2"/>
      <c r="M139" s="12"/>
      <c r="Q139" s="5"/>
      <c r="R139" s="5"/>
      <c r="S139" s="5"/>
      <c r="U139" s="5"/>
    </row>
    <row r="140" spans="1:21" s="11" customFormat="1">
      <c r="A140" s="21"/>
      <c r="B140" s="12"/>
      <c r="C140" s="21"/>
      <c r="D140" s="23"/>
      <c r="I140" s="28"/>
      <c r="K140" s="22"/>
      <c r="L140" s="2"/>
      <c r="M140" s="12"/>
      <c r="Q140" s="5"/>
      <c r="R140" s="5"/>
      <c r="S140" s="5"/>
      <c r="U140" s="5"/>
    </row>
    <row r="141" spans="1:21" s="11" customFormat="1">
      <c r="A141" s="21"/>
      <c r="B141" s="12"/>
      <c r="C141" s="21"/>
      <c r="D141" s="23"/>
      <c r="I141" s="28"/>
      <c r="K141" s="22"/>
      <c r="L141" s="2"/>
      <c r="M141" s="12"/>
      <c r="Q141" s="5"/>
      <c r="R141" s="5"/>
      <c r="S141" s="5"/>
      <c r="U141" s="5"/>
    </row>
    <row r="142" spans="1:21" s="11" customFormat="1">
      <c r="A142" s="21"/>
      <c r="B142" s="12"/>
      <c r="C142" s="21"/>
      <c r="D142" s="23"/>
      <c r="I142" s="28"/>
      <c r="K142" s="22"/>
      <c r="L142" s="2"/>
      <c r="M142" s="12"/>
      <c r="Q142" s="5"/>
      <c r="R142" s="5"/>
      <c r="S142" s="5"/>
      <c r="U142" s="5"/>
    </row>
    <row r="143" spans="1:21" s="11" customFormat="1">
      <c r="A143" s="21"/>
      <c r="B143" s="12"/>
      <c r="C143" s="21"/>
      <c r="D143" s="23"/>
      <c r="I143" s="28"/>
      <c r="K143" s="22"/>
      <c r="L143" s="2"/>
      <c r="M143" s="12"/>
      <c r="Q143" s="5"/>
      <c r="R143" s="5"/>
      <c r="S143" s="5"/>
      <c r="U143" s="5"/>
    </row>
    <row r="144" spans="1:21" s="11" customFormat="1">
      <c r="A144" s="21"/>
      <c r="B144" s="12"/>
      <c r="C144" s="21"/>
      <c r="D144" s="23"/>
      <c r="I144" s="28"/>
      <c r="K144" s="22"/>
      <c r="L144" s="2"/>
      <c r="M144" s="12"/>
      <c r="Q144" s="5"/>
      <c r="R144" s="5"/>
      <c r="S144" s="5"/>
      <c r="U144" s="5"/>
    </row>
    <row r="145" spans="1:21" s="11" customFormat="1">
      <c r="A145" s="21"/>
      <c r="B145" s="12"/>
      <c r="C145" s="21"/>
      <c r="D145" s="23"/>
      <c r="I145" s="28"/>
      <c r="K145" s="22"/>
      <c r="L145" s="2"/>
      <c r="M145" s="12"/>
      <c r="Q145" s="5"/>
      <c r="R145" s="5"/>
      <c r="S145" s="5"/>
      <c r="U145" s="5"/>
    </row>
    <row r="146" spans="1:21" s="11" customFormat="1">
      <c r="A146" s="21"/>
      <c r="B146" s="12"/>
      <c r="C146" s="21"/>
      <c r="D146" s="23"/>
      <c r="I146" s="28"/>
      <c r="K146" s="22"/>
      <c r="L146" s="2"/>
      <c r="M146" s="12"/>
      <c r="Q146" s="5"/>
      <c r="R146" s="5"/>
      <c r="S146" s="5"/>
      <c r="U146" s="5"/>
    </row>
    <row r="147" spans="1:21" s="11" customFormat="1">
      <c r="A147" s="21"/>
      <c r="B147" s="12"/>
      <c r="C147" s="21"/>
      <c r="D147" s="23"/>
      <c r="I147" s="28"/>
      <c r="K147" s="22"/>
      <c r="L147" s="2"/>
      <c r="M147" s="12"/>
      <c r="Q147" s="5"/>
      <c r="R147" s="5"/>
      <c r="S147" s="5"/>
      <c r="U147" s="5"/>
    </row>
    <row r="148" spans="1:21" s="11" customFormat="1">
      <c r="A148" s="21"/>
      <c r="B148" s="12"/>
      <c r="C148" s="21"/>
      <c r="D148" s="23"/>
      <c r="I148" s="28"/>
      <c r="K148" s="22"/>
      <c r="L148" s="2"/>
      <c r="M148" s="12"/>
      <c r="Q148" s="5"/>
      <c r="R148" s="5"/>
      <c r="S148" s="5"/>
      <c r="U148" s="5"/>
    </row>
    <row r="149" spans="1:21" s="11" customFormat="1">
      <c r="A149" s="21"/>
      <c r="B149" s="12"/>
      <c r="C149" s="21"/>
      <c r="D149" s="23"/>
      <c r="I149" s="28"/>
      <c r="K149" s="22"/>
      <c r="L149" s="2"/>
      <c r="M149" s="12"/>
      <c r="Q149" s="5"/>
      <c r="R149" s="5"/>
      <c r="S149" s="5"/>
      <c r="U149" s="5"/>
    </row>
    <row r="150" spans="1:21" s="11" customFormat="1">
      <c r="A150" s="21"/>
      <c r="B150" s="12"/>
      <c r="C150" s="21"/>
      <c r="D150" s="23"/>
      <c r="I150" s="28"/>
      <c r="K150" s="22"/>
      <c r="L150" s="2"/>
      <c r="M150" s="12"/>
      <c r="Q150" s="5"/>
      <c r="R150" s="5"/>
      <c r="S150" s="5"/>
      <c r="U150" s="5"/>
    </row>
    <row r="151" spans="1:21" s="11" customFormat="1">
      <c r="A151" s="21"/>
      <c r="B151" s="12"/>
      <c r="C151" s="21"/>
      <c r="D151" s="23"/>
      <c r="I151" s="28"/>
      <c r="K151" s="22"/>
      <c r="L151" s="2"/>
      <c r="M151" s="12"/>
      <c r="Q151" s="5"/>
      <c r="R151" s="5"/>
      <c r="S151" s="5"/>
      <c r="U151" s="5"/>
    </row>
    <row r="152" spans="1:21" s="11" customFormat="1">
      <c r="A152" s="21"/>
      <c r="B152" s="12"/>
      <c r="C152" s="21"/>
      <c r="D152" s="23"/>
      <c r="I152" s="28"/>
      <c r="K152" s="22"/>
      <c r="L152" s="2"/>
      <c r="M152" s="12"/>
      <c r="Q152" s="5"/>
      <c r="R152" s="5"/>
      <c r="S152" s="5"/>
      <c r="U152" s="5"/>
    </row>
    <row r="153" spans="1:21" s="11" customFormat="1">
      <c r="A153" s="21"/>
      <c r="B153" s="12"/>
      <c r="C153" s="21"/>
      <c r="I153" s="28"/>
      <c r="K153" s="22"/>
      <c r="L153" s="2"/>
      <c r="M153" s="12"/>
      <c r="Q153" s="5"/>
      <c r="R153" s="5"/>
      <c r="S153" s="5"/>
      <c r="U153" s="5"/>
    </row>
    <row r="154" spans="1:21" s="11" customFormat="1">
      <c r="A154" s="21"/>
      <c r="B154" s="12"/>
      <c r="C154" s="21"/>
      <c r="I154" s="28"/>
      <c r="K154" s="22"/>
      <c r="L154" s="2"/>
      <c r="M154" s="12"/>
      <c r="Q154" s="5"/>
      <c r="R154" s="5"/>
      <c r="S154" s="5"/>
      <c r="U154" s="5"/>
    </row>
    <row r="155" spans="1:21" s="11" customFormat="1">
      <c r="A155" s="21"/>
      <c r="B155" s="12"/>
      <c r="C155" s="21"/>
      <c r="I155" s="28"/>
      <c r="K155" s="22"/>
      <c r="L155" s="2"/>
      <c r="M155" s="12"/>
      <c r="Q155" s="5"/>
      <c r="R155" s="5"/>
      <c r="S155" s="5"/>
      <c r="U155" s="5"/>
    </row>
    <row r="156" spans="1:21" s="11" customFormat="1">
      <c r="A156" s="21"/>
      <c r="B156" s="12"/>
      <c r="C156" s="21"/>
      <c r="I156" s="28"/>
      <c r="K156" s="22"/>
      <c r="L156" s="2"/>
      <c r="M156" s="12"/>
      <c r="Q156" s="5"/>
      <c r="R156" s="5"/>
      <c r="S156" s="5"/>
      <c r="U156" s="5"/>
    </row>
    <row r="157" spans="1:21" s="11" customFormat="1">
      <c r="A157" s="21"/>
      <c r="B157" s="12"/>
      <c r="C157" s="21"/>
      <c r="I157" s="28"/>
      <c r="K157" s="22"/>
      <c r="L157" s="2"/>
      <c r="M157" s="12"/>
      <c r="Q157" s="5"/>
      <c r="R157" s="5"/>
      <c r="S157" s="5"/>
      <c r="U157" s="5"/>
    </row>
    <row r="158" spans="1:21" s="11" customFormat="1">
      <c r="A158" s="21"/>
      <c r="B158" s="12"/>
      <c r="C158" s="21"/>
      <c r="I158" s="28"/>
      <c r="K158" s="22"/>
      <c r="L158" s="2"/>
      <c r="M158" s="12"/>
      <c r="Q158" s="5"/>
      <c r="R158" s="5"/>
      <c r="S158" s="5"/>
      <c r="U158" s="5"/>
    </row>
    <row r="159" spans="1:21" s="11" customFormat="1">
      <c r="A159" s="21"/>
      <c r="B159" s="12"/>
      <c r="C159" s="21"/>
      <c r="I159" s="28"/>
      <c r="K159" s="22"/>
      <c r="L159" s="2"/>
      <c r="M159" s="12"/>
      <c r="Q159" s="5"/>
      <c r="R159" s="5"/>
      <c r="S159" s="5"/>
      <c r="U159" s="5"/>
    </row>
    <row r="160" spans="1:21" s="11" customFormat="1">
      <c r="A160" s="21"/>
      <c r="B160" s="12"/>
      <c r="C160" s="21"/>
      <c r="I160" s="28"/>
      <c r="K160" s="22"/>
      <c r="L160" s="2"/>
      <c r="M160" s="12"/>
      <c r="Q160" s="5"/>
      <c r="R160" s="5"/>
      <c r="S160" s="5"/>
      <c r="U160" s="5"/>
    </row>
    <row r="161" spans="1:21" s="11" customFormat="1">
      <c r="A161" s="21"/>
      <c r="B161" s="12"/>
      <c r="C161" s="21"/>
      <c r="I161" s="28"/>
      <c r="K161" s="22"/>
      <c r="L161" s="2"/>
      <c r="M161" s="12"/>
      <c r="Q161" s="5"/>
      <c r="R161" s="5"/>
      <c r="S161" s="5"/>
      <c r="U161" s="5"/>
    </row>
    <row r="162" spans="1:21" s="11" customFormat="1">
      <c r="A162" s="21"/>
      <c r="B162" s="12"/>
      <c r="C162" s="21"/>
      <c r="I162" s="28"/>
      <c r="K162" s="22"/>
      <c r="L162" s="2"/>
      <c r="M162" s="12"/>
      <c r="Q162" s="5"/>
      <c r="R162" s="5"/>
      <c r="S162" s="5"/>
      <c r="U162" s="5"/>
    </row>
    <row r="163" spans="1:21" s="11" customFormat="1">
      <c r="A163" s="21"/>
      <c r="B163" s="12"/>
      <c r="C163" s="21"/>
      <c r="I163" s="28"/>
      <c r="K163" s="22"/>
      <c r="L163" s="2"/>
      <c r="M163" s="12"/>
      <c r="Q163" s="5"/>
      <c r="R163" s="5"/>
      <c r="S163" s="5"/>
      <c r="U163" s="5"/>
    </row>
    <row r="164" spans="1:21" s="11" customFormat="1">
      <c r="A164" s="21"/>
      <c r="B164" s="12"/>
      <c r="C164" s="21"/>
      <c r="I164" s="28"/>
      <c r="K164" s="22"/>
      <c r="L164" s="2"/>
      <c r="M164" s="12"/>
      <c r="Q164" s="5"/>
      <c r="R164" s="5"/>
      <c r="S164" s="5"/>
      <c r="U164" s="5"/>
    </row>
    <row r="165" spans="1:21" s="11" customFormat="1">
      <c r="A165" s="21"/>
      <c r="B165" s="12"/>
      <c r="C165" s="21"/>
      <c r="I165" s="28"/>
      <c r="K165" s="22"/>
      <c r="Q165" s="5"/>
      <c r="R165" s="5"/>
      <c r="S165" s="5"/>
      <c r="U165" s="5"/>
    </row>
    <row r="166" spans="1:21" s="11" customFormat="1">
      <c r="A166" s="21"/>
      <c r="B166" s="20"/>
      <c r="C166" s="21"/>
      <c r="I166" s="28"/>
      <c r="K166" s="22"/>
      <c r="Q166" s="5"/>
      <c r="R166" s="5"/>
      <c r="S166" s="5"/>
      <c r="U166" s="5"/>
    </row>
    <row r="167" spans="1:21" s="11" customFormat="1">
      <c r="A167" s="21"/>
      <c r="B167" s="20"/>
      <c r="C167" s="21"/>
      <c r="I167" s="28"/>
      <c r="K167" s="22"/>
      <c r="Q167" s="5"/>
      <c r="R167" s="5"/>
      <c r="S167" s="5"/>
      <c r="U167" s="5"/>
    </row>
    <row r="168" spans="1:21" s="11" customFormat="1">
      <c r="A168" s="21"/>
      <c r="B168" s="20"/>
      <c r="C168" s="21"/>
      <c r="I168" s="28"/>
      <c r="K168" s="22"/>
      <c r="Q168" s="5"/>
      <c r="R168" s="5"/>
      <c r="S168" s="5"/>
      <c r="U168" s="5"/>
    </row>
    <row r="169" spans="1:21" s="11" customFormat="1">
      <c r="A169" s="21"/>
      <c r="B169" s="20"/>
      <c r="C169" s="21"/>
      <c r="I169" s="28"/>
      <c r="K169" s="22"/>
      <c r="Q169" s="5"/>
      <c r="R169" s="5"/>
      <c r="S169" s="5"/>
      <c r="U169" s="5"/>
    </row>
    <row r="170" spans="1:21" s="11" customFormat="1">
      <c r="A170" s="21"/>
      <c r="B170" s="20"/>
      <c r="C170" s="21"/>
      <c r="I170" s="28"/>
      <c r="K170" s="22"/>
      <c r="Q170" s="5"/>
      <c r="R170" s="5"/>
      <c r="S170" s="5"/>
      <c r="U170" s="5"/>
    </row>
    <row r="171" spans="1:21">
      <c r="A171" s="21"/>
      <c r="B171" s="20"/>
      <c r="C171" s="21"/>
      <c r="R171" s="5"/>
      <c r="S171" s="5"/>
    </row>
    <row r="172" spans="1:21">
      <c r="A172" s="21"/>
      <c r="B172" s="20"/>
      <c r="C172" s="21"/>
      <c r="R172" s="5"/>
      <c r="S172" s="5"/>
    </row>
    <row r="173" spans="1:21">
      <c r="A173" s="21"/>
      <c r="B173" s="20"/>
      <c r="C173" s="21"/>
      <c r="R173" s="5"/>
      <c r="S173" s="5"/>
    </row>
    <row r="174" spans="1:21">
      <c r="A174" s="21"/>
      <c r="B174" s="20"/>
      <c r="C174" s="21"/>
      <c r="R174" s="5"/>
      <c r="S174" s="5"/>
    </row>
    <row r="175" spans="1:21">
      <c r="A175" s="21"/>
      <c r="B175" s="20"/>
      <c r="C175" s="21"/>
      <c r="R175" s="5"/>
      <c r="S175" s="5"/>
    </row>
    <row r="176" spans="1:21">
      <c r="A176" s="21"/>
      <c r="B176" s="20"/>
      <c r="C176" s="21"/>
      <c r="R176" s="5"/>
      <c r="S176" s="5"/>
    </row>
    <row r="177" spans="1:19">
      <c r="A177" s="21"/>
      <c r="B177" s="20"/>
      <c r="C177" s="21"/>
      <c r="R177" s="5"/>
      <c r="S177" s="5"/>
    </row>
    <row r="178" spans="1:19">
      <c r="A178" s="21"/>
      <c r="B178" s="20"/>
      <c r="C178" s="21"/>
      <c r="R178" s="5"/>
      <c r="S178" s="5"/>
    </row>
    <row r="179" spans="1:19">
      <c r="A179" s="21"/>
      <c r="B179" s="20"/>
      <c r="C179" s="21"/>
      <c r="R179" s="5"/>
      <c r="S179" s="5"/>
    </row>
    <row r="180" spans="1:19">
      <c r="A180" s="21"/>
      <c r="B180" s="20"/>
      <c r="C180" s="21"/>
      <c r="R180" s="5"/>
      <c r="S180" s="5"/>
    </row>
    <row r="181" spans="1:19">
      <c r="A181" s="21"/>
      <c r="B181" s="20"/>
      <c r="C181" s="21"/>
      <c r="R181" s="5"/>
      <c r="S181" s="5"/>
    </row>
    <row r="182" spans="1:19">
      <c r="A182" s="21"/>
      <c r="B182" s="20"/>
      <c r="C182" s="21"/>
      <c r="R182" s="5"/>
      <c r="S182" s="5"/>
    </row>
    <row r="183" spans="1:19">
      <c r="A183" s="21"/>
      <c r="B183" s="20"/>
      <c r="C183" s="21"/>
      <c r="R183" s="5"/>
      <c r="S183" s="5"/>
    </row>
    <row r="184" spans="1:19">
      <c r="A184" s="21"/>
      <c r="B184" s="20"/>
      <c r="C184" s="21"/>
      <c r="R184" s="5"/>
      <c r="S184" s="5"/>
    </row>
    <row r="185" spans="1:19">
      <c r="A185" s="21"/>
      <c r="B185" s="20"/>
      <c r="C185" s="21"/>
      <c r="R185" s="5"/>
      <c r="S185" s="5"/>
    </row>
    <row r="186" spans="1:19">
      <c r="A186" s="21"/>
      <c r="B186" s="20"/>
      <c r="C186" s="21"/>
      <c r="R186" s="5"/>
      <c r="S186" s="5"/>
    </row>
    <row r="187" spans="1:19">
      <c r="A187" s="21"/>
      <c r="B187" s="20"/>
      <c r="C187" s="21"/>
      <c r="R187" s="5"/>
      <c r="S187" s="5"/>
    </row>
    <row r="188" spans="1:19">
      <c r="A188" s="21"/>
      <c r="B188" s="20"/>
      <c r="C188" s="21"/>
      <c r="R188" s="5"/>
      <c r="S188" s="5"/>
    </row>
    <row r="189" spans="1:19">
      <c r="A189" s="21"/>
      <c r="B189" s="20"/>
      <c r="C189" s="21"/>
      <c r="R189" s="5"/>
      <c r="S189" s="5"/>
    </row>
    <row r="190" spans="1:19">
      <c r="A190" s="21"/>
      <c r="B190" s="20"/>
      <c r="C190" s="21"/>
      <c r="R190" s="5"/>
      <c r="S190" s="5"/>
    </row>
    <row r="191" spans="1:19">
      <c r="A191" s="21"/>
      <c r="B191" s="20"/>
      <c r="C191" s="21"/>
      <c r="R191" s="5"/>
      <c r="S191" s="5"/>
    </row>
    <row r="192" spans="1:19">
      <c r="A192" s="21"/>
      <c r="B192" s="20"/>
      <c r="C192" s="21"/>
      <c r="R192" s="5"/>
      <c r="S192" s="5"/>
    </row>
    <row r="193" spans="1:19">
      <c r="A193" s="21"/>
      <c r="B193" s="20"/>
      <c r="C193" s="21"/>
      <c r="R193" s="5"/>
      <c r="S193" s="5"/>
    </row>
    <row r="194" spans="1:19">
      <c r="A194" s="21"/>
      <c r="B194" s="20"/>
      <c r="C194" s="21"/>
      <c r="R194" s="5"/>
      <c r="S194" s="5"/>
    </row>
    <row r="195" spans="1:19">
      <c r="A195" s="21"/>
      <c r="B195" s="20"/>
      <c r="C195" s="21"/>
      <c r="R195" s="5"/>
      <c r="S195" s="5"/>
    </row>
    <row r="196" spans="1:19">
      <c r="A196" s="21"/>
      <c r="B196" s="20"/>
      <c r="C196" s="21"/>
      <c r="R196" s="5"/>
      <c r="S196" s="5"/>
    </row>
    <row r="197" spans="1:19">
      <c r="A197" s="21"/>
      <c r="B197" s="20"/>
      <c r="C197" s="21"/>
      <c r="R197" s="5"/>
      <c r="S197" s="5"/>
    </row>
    <row r="198" spans="1:19">
      <c r="A198" s="21"/>
      <c r="B198" s="20"/>
      <c r="C198" s="21"/>
      <c r="R198" s="5"/>
      <c r="S198" s="5"/>
    </row>
    <row r="199" spans="1:19">
      <c r="A199" s="21"/>
      <c r="B199" s="20"/>
      <c r="C199" s="21"/>
      <c r="R199" s="5"/>
      <c r="S199" s="5"/>
    </row>
    <row r="200" spans="1:19">
      <c r="A200" s="21"/>
      <c r="B200" s="20"/>
      <c r="C200" s="21"/>
      <c r="R200" s="5"/>
      <c r="S200" s="5"/>
    </row>
    <row r="201" spans="1:19">
      <c r="A201" s="21"/>
      <c r="B201" s="20"/>
      <c r="C201" s="21"/>
      <c r="R201" s="5"/>
      <c r="S201" s="5"/>
    </row>
    <row r="202" spans="1:19">
      <c r="A202" s="21"/>
      <c r="B202" s="20"/>
      <c r="C202" s="21"/>
      <c r="R202" s="5"/>
      <c r="S202" s="5"/>
    </row>
    <row r="203" spans="1:19">
      <c r="A203" s="21"/>
      <c r="B203" s="20"/>
      <c r="C203" s="21"/>
      <c r="R203" s="5"/>
      <c r="S203" s="5"/>
    </row>
    <row r="204" spans="1:19">
      <c r="A204" s="21"/>
      <c r="B204" s="20"/>
      <c r="C204" s="21"/>
      <c r="R204" s="5"/>
      <c r="S204" s="5"/>
    </row>
    <row r="205" spans="1:19">
      <c r="A205" s="21"/>
      <c r="B205" s="20"/>
      <c r="C205" s="21"/>
      <c r="R205" s="5"/>
      <c r="S205" s="5"/>
    </row>
    <row r="206" spans="1:19">
      <c r="A206" s="21"/>
      <c r="B206" s="20"/>
      <c r="C206" s="21"/>
      <c r="R206" s="5"/>
      <c r="S206" s="5"/>
    </row>
    <row r="207" spans="1:19">
      <c r="A207" s="21"/>
      <c r="B207" s="20"/>
      <c r="C207" s="21"/>
      <c r="R207" s="5"/>
      <c r="S207" s="5"/>
    </row>
    <row r="208" spans="1:19">
      <c r="A208" s="21"/>
      <c r="B208" s="11"/>
      <c r="C208" s="21"/>
      <c r="R208" s="5"/>
      <c r="S208" s="5"/>
    </row>
    <row r="209" spans="1:19">
      <c r="A209" s="21"/>
      <c r="B209" s="11"/>
      <c r="C209" s="21"/>
      <c r="R209" s="5"/>
      <c r="S209" s="5"/>
    </row>
    <row r="210" spans="1:19">
      <c r="A210" s="21"/>
      <c r="B210" s="11"/>
      <c r="C210" s="21"/>
      <c r="R210" s="5"/>
      <c r="S210" s="5"/>
    </row>
    <row r="211" spans="1:19">
      <c r="A211" s="21"/>
      <c r="B211" s="11"/>
      <c r="C211" s="21"/>
      <c r="R211" s="5"/>
      <c r="S211" s="5"/>
    </row>
    <row r="212" spans="1:19">
      <c r="A212" s="21"/>
      <c r="B212" s="21"/>
      <c r="C212" s="21"/>
      <c r="R212" s="5"/>
      <c r="S212" s="5"/>
    </row>
    <row r="213" spans="1:19">
      <c r="A213" s="21"/>
      <c r="B213" s="21"/>
      <c r="C213" s="21"/>
      <c r="R213" s="5"/>
      <c r="S213" s="5"/>
    </row>
    <row r="214" spans="1:19">
      <c r="R214" s="5"/>
      <c r="S214" s="5"/>
    </row>
    <row r="215" spans="1:19">
      <c r="R215" s="5"/>
      <c r="S215" s="5"/>
    </row>
    <row r="216" spans="1:19">
      <c r="R216" s="5"/>
      <c r="S216" s="5"/>
    </row>
    <row r="217" spans="1:19">
      <c r="R217" s="5"/>
      <c r="S217" s="5"/>
    </row>
    <row r="218" spans="1:19">
      <c r="R218" s="5"/>
      <c r="S218" s="5"/>
    </row>
    <row r="219" spans="1:19">
      <c r="R219" s="5"/>
      <c r="S219" s="5"/>
    </row>
    <row r="220" spans="1:19">
      <c r="R220" s="5"/>
      <c r="S220" s="5"/>
    </row>
    <row r="221" spans="1:19">
      <c r="R221" s="5"/>
      <c r="S221" s="5"/>
    </row>
    <row r="222" spans="1:19">
      <c r="R222" s="5"/>
      <c r="S222" s="5"/>
    </row>
    <row r="223" spans="1:19">
      <c r="R223" s="5"/>
      <c r="S223" s="5"/>
    </row>
    <row r="224" spans="1:19">
      <c r="R224" s="5"/>
      <c r="S224" s="5"/>
    </row>
    <row r="225" spans="18:19">
      <c r="R225" s="5"/>
      <c r="S225" s="5"/>
    </row>
    <row r="226" spans="18:19">
      <c r="R226" s="5"/>
      <c r="S226" s="5"/>
    </row>
    <row r="227" spans="18:19">
      <c r="R227" s="5"/>
      <c r="S227" s="5"/>
    </row>
    <row r="228" spans="18:19">
      <c r="R228" s="5"/>
      <c r="S228" s="5"/>
    </row>
    <row r="229" spans="18:19">
      <c r="R229" s="5"/>
      <c r="S229" s="5"/>
    </row>
    <row r="230" spans="18:19">
      <c r="R230" s="5"/>
      <c r="S230" s="5"/>
    </row>
    <row r="231" spans="18:19">
      <c r="R231" s="5"/>
      <c r="S231" s="5"/>
    </row>
    <row r="232" spans="18:19">
      <c r="R232" s="5"/>
      <c r="S232" s="5"/>
    </row>
    <row r="233" spans="18:19">
      <c r="R233" s="5"/>
      <c r="S233" s="5"/>
    </row>
    <row r="234" spans="18:19">
      <c r="R234" s="5"/>
      <c r="S234" s="5"/>
    </row>
    <row r="235" spans="18:19">
      <c r="R235" s="5"/>
      <c r="S235" s="5"/>
    </row>
    <row r="236" spans="18:19">
      <c r="R236" s="5"/>
      <c r="S236" s="5"/>
    </row>
    <row r="237" spans="18:19">
      <c r="R237" s="5"/>
      <c r="S237" s="5"/>
    </row>
    <row r="238" spans="18:19">
      <c r="R238" s="5"/>
      <c r="S238" s="5"/>
    </row>
    <row r="239" spans="18:19">
      <c r="R239" s="5"/>
      <c r="S239" s="5"/>
    </row>
    <row r="240" spans="18:19">
      <c r="R240" s="5"/>
      <c r="S240" s="5"/>
    </row>
    <row r="241" spans="18:19">
      <c r="R241" s="5"/>
      <c r="S241" s="5"/>
    </row>
    <row r="242" spans="18:19">
      <c r="R242" s="5"/>
      <c r="S242" s="5"/>
    </row>
    <row r="243" spans="18:19">
      <c r="R243" s="5"/>
      <c r="S243" s="5"/>
    </row>
    <row r="244" spans="18:19">
      <c r="R244" s="5"/>
      <c r="S244" s="5"/>
    </row>
    <row r="245" spans="18:19">
      <c r="R245" s="5"/>
      <c r="S245" s="5"/>
    </row>
    <row r="246" spans="18:19">
      <c r="R246" s="5"/>
      <c r="S246" s="5"/>
    </row>
    <row r="247" spans="18:19">
      <c r="R247" s="5"/>
      <c r="S247" s="5"/>
    </row>
    <row r="248" spans="18:19">
      <c r="R248" s="5"/>
      <c r="S248" s="5"/>
    </row>
    <row r="249" spans="18:19">
      <c r="R249" s="5"/>
      <c r="S249" s="5"/>
    </row>
    <row r="250" spans="18:19">
      <c r="R250" s="5"/>
      <c r="S250" s="5"/>
    </row>
    <row r="251" spans="18:19">
      <c r="R251" s="5"/>
      <c r="S251" s="5"/>
    </row>
    <row r="252" spans="18:19">
      <c r="R252" s="5"/>
      <c r="S252" s="5"/>
    </row>
    <row r="253" spans="18:19">
      <c r="R253" s="5"/>
      <c r="S253" s="5"/>
    </row>
    <row r="254" spans="18:19">
      <c r="R254" s="5"/>
      <c r="S254" s="5"/>
    </row>
    <row r="255" spans="18:19">
      <c r="R255" s="5"/>
      <c r="S255" s="5"/>
    </row>
    <row r="256" spans="18:19">
      <c r="R256" s="5"/>
      <c r="S256" s="5"/>
    </row>
    <row r="257" spans="18:19">
      <c r="R257" s="5"/>
      <c r="S257" s="5"/>
    </row>
    <row r="258" spans="18:19">
      <c r="R258" s="5"/>
      <c r="S258" s="5"/>
    </row>
    <row r="259" spans="18:19">
      <c r="R259" s="5"/>
      <c r="S259" s="5"/>
    </row>
    <row r="260" spans="18:19">
      <c r="R260" s="5"/>
      <c r="S260" s="5"/>
    </row>
    <row r="261" spans="18:19">
      <c r="R261" s="5"/>
      <c r="S261" s="5"/>
    </row>
    <row r="262" spans="18:19">
      <c r="R262" s="5"/>
      <c r="S262" s="5"/>
    </row>
    <row r="263" spans="18:19">
      <c r="R263" s="5"/>
      <c r="S263" s="5"/>
    </row>
    <row r="264" spans="18:19">
      <c r="R264" s="5"/>
      <c r="S264" s="5"/>
    </row>
    <row r="265" spans="18:19">
      <c r="R265" s="5"/>
      <c r="S265" s="5"/>
    </row>
    <row r="266" spans="18:19">
      <c r="R266" s="5"/>
      <c r="S266" s="5"/>
    </row>
    <row r="267" spans="18:19">
      <c r="R267" s="5"/>
      <c r="S267" s="5"/>
    </row>
    <row r="268" spans="18:19">
      <c r="R268" s="5"/>
      <c r="S268" s="5"/>
    </row>
    <row r="269" spans="18:19">
      <c r="R269" s="5"/>
      <c r="S269" s="5"/>
    </row>
    <row r="270" spans="18:19">
      <c r="R270" s="5"/>
      <c r="S270" s="5"/>
    </row>
    <row r="271" spans="18:19">
      <c r="R271" s="5"/>
      <c r="S271" s="5"/>
    </row>
    <row r="272" spans="18:19">
      <c r="R272" s="5"/>
      <c r="S272" s="5"/>
    </row>
    <row r="273" spans="18:19">
      <c r="R273" s="5"/>
      <c r="S273" s="5"/>
    </row>
    <row r="274" spans="18:19">
      <c r="R274" s="5"/>
      <c r="S274" s="5"/>
    </row>
    <row r="275" spans="18:19">
      <c r="R275" s="5"/>
      <c r="S275" s="5"/>
    </row>
    <row r="276" spans="18:19">
      <c r="R276" s="5"/>
      <c r="S276" s="5"/>
    </row>
    <row r="277" spans="18:19">
      <c r="R277" s="5"/>
      <c r="S277" s="5"/>
    </row>
    <row r="278" spans="18:19">
      <c r="R278" s="5"/>
      <c r="S278" s="5"/>
    </row>
    <row r="279" spans="18:19">
      <c r="R279" s="5"/>
      <c r="S279" s="5"/>
    </row>
    <row r="280" spans="18:19">
      <c r="R280" s="5"/>
      <c r="S280" s="5"/>
    </row>
    <row r="281" spans="18:19">
      <c r="R281" s="5"/>
      <c r="S281" s="5"/>
    </row>
    <row r="282" spans="18:19">
      <c r="R282" s="5"/>
      <c r="S282" s="5"/>
    </row>
    <row r="283" spans="18:19">
      <c r="R283" s="5"/>
      <c r="S283" s="5"/>
    </row>
    <row r="284" spans="18:19">
      <c r="R284" s="5"/>
      <c r="S284" s="5"/>
    </row>
    <row r="285" spans="18:19">
      <c r="R285" s="5"/>
      <c r="S285" s="5"/>
    </row>
    <row r="286" spans="18:19">
      <c r="R286" s="5"/>
      <c r="S286" s="5"/>
    </row>
    <row r="287" spans="18:19">
      <c r="R287" s="5"/>
      <c r="S287" s="5"/>
    </row>
    <row r="288" spans="18:19">
      <c r="R288" s="5"/>
      <c r="S288" s="5"/>
    </row>
    <row r="289" spans="18:19">
      <c r="R289" s="5"/>
      <c r="S289" s="5"/>
    </row>
    <row r="290" spans="18:19">
      <c r="R290" s="5"/>
      <c r="S290" s="5"/>
    </row>
    <row r="291" spans="18:19">
      <c r="R291" s="5"/>
      <c r="S291" s="5"/>
    </row>
    <row r="292" spans="18:19">
      <c r="R292" s="5"/>
      <c r="S292" s="5"/>
    </row>
    <row r="293" spans="18:19">
      <c r="R293" s="5"/>
      <c r="S293" s="5"/>
    </row>
    <row r="294" spans="18:19">
      <c r="R294" s="5"/>
      <c r="S294" s="5"/>
    </row>
    <row r="295" spans="18:19">
      <c r="R295" s="5"/>
      <c r="S295" s="5"/>
    </row>
    <row r="296" spans="18:19">
      <c r="R296" s="5"/>
      <c r="S296" s="5"/>
    </row>
    <row r="297" spans="18:19">
      <c r="R297" s="5"/>
      <c r="S297" s="5"/>
    </row>
    <row r="298" spans="18:19">
      <c r="R298" s="5"/>
      <c r="S298" s="5"/>
    </row>
    <row r="299" spans="18:19">
      <c r="R299" s="5"/>
      <c r="S299" s="5"/>
    </row>
    <row r="300" spans="18:19">
      <c r="R300" s="5"/>
      <c r="S300" s="5"/>
    </row>
    <row r="301" spans="18:19">
      <c r="R301" s="5"/>
      <c r="S301" s="5"/>
    </row>
    <row r="302" spans="18:19">
      <c r="R302" s="5"/>
      <c r="S302" s="5"/>
    </row>
    <row r="303" spans="18:19">
      <c r="R303" s="5"/>
      <c r="S303" s="5"/>
    </row>
    <row r="304" spans="18:19">
      <c r="R304" s="5"/>
      <c r="S304" s="5"/>
    </row>
    <row r="305" spans="18:19">
      <c r="R305" s="5"/>
      <c r="S305" s="5"/>
    </row>
    <row r="306" spans="18:19">
      <c r="R306" s="5"/>
      <c r="S306" s="5"/>
    </row>
    <row r="307" spans="18:19">
      <c r="R307" s="5"/>
      <c r="S307" s="5"/>
    </row>
    <row r="308" spans="18:19">
      <c r="R308" s="5"/>
      <c r="S308" s="5"/>
    </row>
    <row r="309" spans="18:19">
      <c r="R309" s="5"/>
      <c r="S309" s="5"/>
    </row>
    <row r="310" spans="18:19">
      <c r="R310" s="5"/>
      <c r="S310" s="5"/>
    </row>
    <row r="311" spans="18:19">
      <c r="R311" s="5"/>
      <c r="S311" s="5"/>
    </row>
    <row r="312" spans="18:19">
      <c r="R312" s="5"/>
      <c r="S312" s="5"/>
    </row>
    <row r="313" spans="18:19">
      <c r="R313" s="5"/>
      <c r="S313" s="5"/>
    </row>
    <row r="314" spans="18:19">
      <c r="R314" s="5"/>
      <c r="S314" s="5"/>
    </row>
    <row r="315" spans="18:19">
      <c r="R315" s="5"/>
      <c r="S315" s="5"/>
    </row>
    <row r="316" spans="18:19">
      <c r="R316" s="5"/>
      <c r="S316" s="5"/>
    </row>
    <row r="317" spans="18:19">
      <c r="R317" s="5"/>
      <c r="S317" s="5"/>
    </row>
    <row r="318" spans="18:19">
      <c r="R318" s="5"/>
      <c r="S318" s="5"/>
    </row>
    <row r="319" spans="18:19">
      <c r="R319" s="5"/>
      <c r="S319" s="5"/>
    </row>
    <row r="320" spans="18:19">
      <c r="R320" s="5"/>
      <c r="S320" s="5"/>
    </row>
    <row r="321" spans="17:21">
      <c r="R321" s="5"/>
      <c r="S321" s="5"/>
    </row>
    <row r="322" spans="17:21">
      <c r="R322" s="5"/>
      <c r="S322" s="5"/>
    </row>
    <row r="323" spans="17:21">
      <c r="R323" s="5"/>
      <c r="S323" s="5"/>
    </row>
    <row r="324" spans="17:21">
      <c r="R324" s="5"/>
      <c r="S324" s="5"/>
    </row>
    <row r="325" spans="17:21">
      <c r="R325" s="5"/>
      <c r="S325" s="5"/>
    </row>
    <row r="326" spans="17:21">
      <c r="R326" s="5"/>
      <c r="S326" s="5"/>
    </row>
    <row r="327" spans="17:21">
      <c r="R327" s="5"/>
      <c r="S327" s="5"/>
    </row>
    <row r="328" spans="17:21">
      <c r="R328" s="5"/>
      <c r="S328" s="5"/>
    </row>
    <row r="329" spans="17:21">
      <c r="R329" s="5"/>
      <c r="S329" s="5"/>
    </row>
    <row r="330" spans="17:21">
      <c r="R330" s="5"/>
      <c r="S330" s="5"/>
    </row>
    <row r="331" spans="17:21">
      <c r="R331" s="5"/>
      <c r="S331" s="5"/>
    </row>
    <row r="332" spans="17:21">
      <c r="R332" s="5"/>
      <c r="S332" s="5"/>
    </row>
    <row r="333" spans="17:21">
      <c r="R333" s="5"/>
      <c r="S333" s="5"/>
    </row>
    <row r="334" spans="17:21">
      <c r="R334" s="5"/>
      <c r="S334" s="5"/>
    </row>
    <row r="335" spans="17:21">
      <c r="R335" s="5"/>
      <c r="S335" s="5"/>
    </row>
    <row r="336" spans="17:21">
      <c r="Q336" s="5">
        <v>2370101962</v>
      </c>
      <c r="R336" s="5">
        <v>2370101962</v>
      </c>
      <c r="S336" s="5">
        <v>2370101962</v>
      </c>
      <c r="U336" s="5" t="s">
        <v>294</v>
      </c>
    </row>
    <row r="337" spans="17:21">
      <c r="Q337" s="5">
        <v>2370102077</v>
      </c>
      <c r="R337" s="5">
        <v>2370102077</v>
      </c>
      <c r="S337" s="5">
        <v>2370102077</v>
      </c>
      <c r="U337" s="5" t="s">
        <v>295</v>
      </c>
    </row>
    <row r="338" spans="17:21">
      <c r="Q338" s="5">
        <v>2370102085</v>
      </c>
      <c r="R338" s="5">
        <v>2370102085</v>
      </c>
      <c r="S338" s="5">
        <v>2370102085</v>
      </c>
      <c r="U338" s="5" t="s">
        <v>296</v>
      </c>
    </row>
    <row r="339" spans="17:21">
      <c r="Q339" s="5">
        <v>2370102093</v>
      </c>
      <c r="R339" s="5">
        <v>2370102093</v>
      </c>
      <c r="S339" s="5">
        <v>2370102093</v>
      </c>
      <c r="U339" s="5" t="s">
        <v>297</v>
      </c>
    </row>
    <row r="340" spans="17:21">
      <c r="Q340" s="5">
        <v>2370102143</v>
      </c>
      <c r="R340" s="5">
        <v>2370102143</v>
      </c>
      <c r="S340" s="5">
        <v>2370102143</v>
      </c>
      <c r="U340" s="5" t="s">
        <v>298</v>
      </c>
    </row>
    <row r="341" spans="17:21">
      <c r="Q341" s="5">
        <v>2370102168</v>
      </c>
      <c r="R341" s="5">
        <v>2370102168</v>
      </c>
      <c r="S341" s="5">
        <v>2370102168</v>
      </c>
      <c r="U341" s="5" t="s">
        <v>299</v>
      </c>
    </row>
    <row r="342" spans="17:21">
      <c r="Q342" s="5">
        <v>2370102184</v>
      </c>
      <c r="R342" s="5">
        <v>2370102184</v>
      </c>
      <c r="S342" s="5">
        <v>2370102184</v>
      </c>
      <c r="U342" s="5" t="s">
        <v>300</v>
      </c>
    </row>
    <row r="343" spans="17:21">
      <c r="Q343" s="5">
        <v>2370102242</v>
      </c>
      <c r="R343" s="5">
        <v>2370102242</v>
      </c>
      <c r="S343" s="5">
        <v>2370102242</v>
      </c>
      <c r="U343" s="5" t="s">
        <v>301</v>
      </c>
    </row>
    <row r="344" spans="17:21">
      <c r="Q344" s="5">
        <v>2370102325</v>
      </c>
      <c r="R344" s="5">
        <v>2370102325</v>
      </c>
      <c r="S344" s="5">
        <v>2370102325</v>
      </c>
      <c r="U344" s="5" t="s">
        <v>302</v>
      </c>
    </row>
    <row r="345" spans="17:21">
      <c r="Q345" s="5">
        <v>2370102358</v>
      </c>
      <c r="R345" s="5">
        <v>2370102358</v>
      </c>
      <c r="S345" s="5">
        <v>2370102358</v>
      </c>
      <c r="U345" s="5" t="s">
        <v>303</v>
      </c>
    </row>
    <row r="346" spans="17:21">
      <c r="Q346" s="5">
        <v>2370102390</v>
      </c>
      <c r="R346" s="5">
        <v>2370102390</v>
      </c>
      <c r="S346" s="5">
        <v>2370102390</v>
      </c>
      <c r="U346" s="5" t="s">
        <v>304</v>
      </c>
    </row>
    <row r="347" spans="17:21">
      <c r="Q347" s="5">
        <v>2370102416</v>
      </c>
      <c r="R347" s="5">
        <v>2370102416</v>
      </c>
      <c r="S347" s="5">
        <v>2370102416</v>
      </c>
      <c r="U347" s="5" t="s">
        <v>305</v>
      </c>
    </row>
    <row r="348" spans="17:21">
      <c r="Q348" s="5">
        <v>2370102473</v>
      </c>
      <c r="R348" s="5">
        <v>2370102473</v>
      </c>
      <c r="S348" s="5">
        <v>2370102473</v>
      </c>
      <c r="U348" s="5" t="s">
        <v>306</v>
      </c>
    </row>
    <row r="349" spans="17:21">
      <c r="Q349" s="5">
        <v>2370102481</v>
      </c>
      <c r="R349" s="5">
        <v>2370102481</v>
      </c>
      <c r="S349" s="5">
        <v>2370102481</v>
      </c>
      <c r="U349" s="5" t="s">
        <v>307</v>
      </c>
    </row>
    <row r="350" spans="17:21">
      <c r="Q350" s="5">
        <v>2370102549</v>
      </c>
      <c r="R350" s="5">
        <v>2370102549</v>
      </c>
      <c r="S350" s="5">
        <v>2370102549</v>
      </c>
      <c r="U350" s="5" t="s">
        <v>308</v>
      </c>
    </row>
    <row r="351" spans="17:21">
      <c r="Q351" s="5">
        <v>2370102580</v>
      </c>
      <c r="R351" s="5">
        <v>2370102580</v>
      </c>
      <c r="S351" s="5">
        <v>2370102580</v>
      </c>
      <c r="U351" s="5" t="s">
        <v>309</v>
      </c>
    </row>
    <row r="352" spans="17:21">
      <c r="Q352" s="5">
        <v>2370102598</v>
      </c>
      <c r="R352" s="5">
        <v>2370102598</v>
      </c>
      <c r="S352" s="5">
        <v>2370102598</v>
      </c>
      <c r="U352" s="5" t="s">
        <v>310</v>
      </c>
    </row>
    <row r="353" spans="17:21">
      <c r="Q353" s="5">
        <v>2370102606</v>
      </c>
      <c r="R353" s="5">
        <v>2370102606</v>
      </c>
      <c r="S353" s="5">
        <v>2370102606</v>
      </c>
      <c r="U353" s="5" t="s">
        <v>311</v>
      </c>
    </row>
    <row r="354" spans="17:21">
      <c r="Q354" s="5">
        <v>2370102614</v>
      </c>
      <c r="R354" s="5">
        <v>2370102614</v>
      </c>
      <c r="S354" s="5">
        <v>2370102614</v>
      </c>
      <c r="U354" s="5" t="s">
        <v>312</v>
      </c>
    </row>
    <row r="355" spans="17:21">
      <c r="Q355" s="5">
        <v>2370102648</v>
      </c>
      <c r="R355" s="5">
        <v>2370102648</v>
      </c>
      <c r="S355" s="5">
        <v>2370102648</v>
      </c>
      <c r="U355" s="5" t="s">
        <v>313</v>
      </c>
    </row>
    <row r="356" spans="17:21">
      <c r="Q356" s="5">
        <v>2370102689</v>
      </c>
      <c r="R356" s="5">
        <v>2370102689</v>
      </c>
      <c r="S356" s="5">
        <v>2370102689</v>
      </c>
      <c r="U356" s="5" t="s">
        <v>314</v>
      </c>
    </row>
    <row r="357" spans="17:21">
      <c r="Q357" s="5">
        <v>2370102697</v>
      </c>
      <c r="R357" s="5">
        <v>2370102697</v>
      </c>
      <c r="S357" s="5">
        <v>2370102697</v>
      </c>
      <c r="U357" s="5" t="s">
        <v>315</v>
      </c>
    </row>
    <row r="358" spans="17:21">
      <c r="Q358" s="5">
        <v>2370102713</v>
      </c>
      <c r="R358" s="5">
        <v>2370102713</v>
      </c>
      <c r="S358" s="5">
        <v>2370102713</v>
      </c>
      <c r="U358" s="5" t="s">
        <v>316</v>
      </c>
    </row>
    <row r="359" spans="17:21">
      <c r="Q359" s="5">
        <v>2370102788</v>
      </c>
      <c r="R359" s="5">
        <v>2370102788</v>
      </c>
      <c r="S359" s="5">
        <v>2370102788</v>
      </c>
      <c r="U359" s="5" t="s">
        <v>317</v>
      </c>
    </row>
    <row r="360" spans="17:21">
      <c r="Q360" s="5">
        <v>2370102796</v>
      </c>
      <c r="R360" s="5">
        <v>2370102796</v>
      </c>
      <c r="S360" s="5">
        <v>2370102796</v>
      </c>
      <c r="U360" s="5" t="s">
        <v>318</v>
      </c>
    </row>
    <row r="361" spans="17:21">
      <c r="Q361" s="5">
        <v>2370102846</v>
      </c>
      <c r="R361" s="5">
        <v>2370102846</v>
      </c>
      <c r="S361" s="5">
        <v>2370102846</v>
      </c>
      <c r="U361" s="5" t="s">
        <v>319</v>
      </c>
    </row>
    <row r="362" spans="17:21">
      <c r="Q362" s="5">
        <v>2370102879</v>
      </c>
      <c r="R362" s="5">
        <v>2370102879</v>
      </c>
      <c r="S362" s="5">
        <v>2370102879</v>
      </c>
      <c r="U362" s="5" t="s">
        <v>320</v>
      </c>
    </row>
    <row r="363" spans="17:21">
      <c r="Q363" s="5">
        <v>2370102887</v>
      </c>
      <c r="R363" s="5">
        <v>2370102887</v>
      </c>
      <c r="S363" s="5">
        <v>2370102887</v>
      </c>
      <c r="U363" s="5" t="s">
        <v>321</v>
      </c>
    </row>
    <row r="364" spans="17:21">
      <c r="Q364" s="5">
        <v>2370102895</v>
      </c>
      <c r="R364" s="5">
        <v>2370102895</v>
      </c>
      <c r="S364" s="5">
        <v>2370102895</v>
      </c>
      <c r="U364" s="5" t="s">
        <v>322</v>
      </c>
    </row>
    <row r="365" spans="17:21">
      <c r="Q365" s="5">
        <v>2370102986</v>
      </c>
      <c r="R365" s="5">
        <v>2370102986</v>
      </c>
      <c r="S365" s="5">
        <v>2370102986</v>
      </c>
      <c r="U365" s="5" t="s">
        <v>323</v>
      </c>
    </row>
    <row r="366" spans="17:21">
      <c r="Q366" s="5">
        <v>2370103026</v>
      </c>
      <c r="R366" s="5">
        <v>2370103026</v>
      </c>
      <c r="S366" s="5">
        <v>2370103026</v>
      </c>
      <c r="U366" s="5" t="s">
        <v>324</v>
      </c>
    </row>
    <row r="367" spans="17:21">
      <c r="Q367" s="5">
        <v>2370103034</v>
      </c>
      <c r="R367" s="5">
        <v>2370103034</v>
      </c>
      <c r="S367" s="5">
        <v>2370103034</v>
      </c>
      <c r="U367" s="5" t="s">
        <v>325</v>
      </c>
    </row>
    <row r="368" spans="17:21">
      <c r="Q368" s="5">
        <v>2370103059</v>
      </c>
      <c r="R368" s="5">
        <v>2370103059</v>
      </c>
      <c r="S368" s="5">
        <v>2370103059</v>
      </c>
      <c r="U368" s="5" t="s">
        <v>326</v>
      </c>
    </row>
    <row r="369" spans="17:21">
      <c r="Q369" s="5">
        <v>2370103067</v>
      </c>
      <c r="R369" s="5">
        <v>2370103067</v>
      </c>
      <c r="S369" s="5">
        <v>2370103067</v>
      </c>
      <c r="U369" s="5" t="s">
        <v>327</v>
      </c>
    </row>
    <row r="370" spans="17:21">
      <c r="Q370" s="5">
        <v>2370103083</v>
      </c>
      <c r="R370" s="5">
        <v>2370103083</v>
      </c>
      <c r="S370" s="5">
        <v>2370103083</v>
      </c>
      <c r="U370" s="5" t="s">
        <v>328</v>
      </c>
    </row>
    <row r="371" spans="17:21">
      <c r="Q371" s="5">
        <v>2370103091</v>
      </c>
      <c r="R371" s="5">
        <v>2370103091</v>
      </c>
      <c r="S371" s="5">
        <v>2370103091</v>
      </c>
      <c r="U371" s="5" t="s">
        <v>329</v>
      </c>
    </row>
    <row r="372" spans="17:21">
      <c r="Q372" s="5">
        <v>2370103117</v>
      </c>
      <c r="R372" s="5">
        <v>2370103117</v>
      </c>
      <c r="S372" s="5">
        <v>2370103117</v>
      </c>
      <c r="U372" s="5" t="s">
        <v>330</v>
      </c>
    </row>
    <row r="373" spans="17:21">
      <c r="Q373" s="5">
        <v>2370103125</v>
      </c>
      <c r="R373" s="5">
        <v>2370103125</v>
      </c>
      <c r="S373" s="5">
        <v>2370103125</v>
      </c>
      <c r="U373" s="5" t="s">
        <v>331</v>
      </c>
    </row>
    <row r="374" spans="17:21">
      <c r="Q374" s="5">
        <v>2370103166</v>
      </c>
      <c r="R374" s="5">
        <v>2370103166</v>
      </c>
      <c r="S374" s="5">
        <v>2370103166</v>
      </c>
      <c r="U374" s="5" t="s">
        <v>332</v>
      </c>
    </row>
    <row r="375" spans="17:21">
      <c r="Q375" s="5">
        <v>2370103174</v>
      </c>
      <c r="R375" s="5">
        <v>2370103174</v>
      </c>
      <c r="S375" s="5">
        <v>2370103174</v>
      </c>
      <c r="U375" s="5" t="s">
        <v>333</v>
      </c>
    </row>
    <row r="376" spans="17:21">
      <c r="Q376" s="5">
        <v>2370103182</v>
      </c>
      <c r="R376" s="5">
        <v>2370103182</v>
      </c>
      <c r="S376" s="5">
        <v>2370103182</v>
      </c>
      <c r="U376" s="5" t="s">
        <v>334</v>
      </c>
    </row>
    <row r="377" spans="17:21">
      <c r="Q377" s="5">
        <v>2370103190</v>
      </c>
      <c r="R377" s="5">
        <v>2370103190</v>
      </c>
      <c r="S377" s="5">
        <v>2370103190</v>
      </c>
      <c r="U377" s="5" t="s">
        <v>335</v>
      </c>
    </row>
    <row r="378" spans="17:21">
      <c r="Q378" s="5">
        <v>2370103208</v>
      </c>
      <c r="R378" s="5">
        <v>2370103208</v>
      </c>
      <c r="S378" s="5">
        <v>2370103208</v>
      </c>
      <c r="U378" s="5" t="s">
        <v>336</v>
      </c>
    </row>
    <row r="379" spans="17:21">
      <c r="Q379" s="5">
        <v>2370103224</v>
      </c>
      <c r="R379" s="5">
        <v>2370103224</v>
      </c>
      <c r="S379" s="5">
        <v>2370103224</v>
      </c>
      <c r="U379" s="5" t="s">
        <v>337</v>
      </c>
    </row>
    <row r="380" spans="17:21">
      <c r="Q380" s="5">
        <v>2370103265</v>
      </c>
      <c r="R380" s="5">
        <v>2370103265</v>
      </c>
      <c r="S380" s="5">
        <v>2370103265</v>
      </c>
      <c r="U380" s="5" t="s">
        <v>338</v>
      </c>
    </row>
    <row r="381" spans="17:21">
      <c r="Q381" s="5">
        <v>2370200020</v>
      </c>
      <c r="R381" s="5">
        <v>2370200020</v>
      </c>
      <c r="S381" s="5">
        <v>2370200020</v>
      </c>
      <c r="U381" s="5" t="s">
        <v>339</v>
      </c>
    </row>
    <row r="382" spans="17:21">
      <c r="Q382" s="5">
        <v>2370200046</v>
      </c>
      <c r="R382" s="5">
        <v>2370200046</v>
      </c>
      <c r="S382" s="5">
        <v>2370200046</v>
      </c>
      <c r="U382" s="5" t="s">
        <v>340</v>
      </c>
    </row>
    <row r="383" spans="17:21">
      <c r="Q383" s="5">
        <v>2370200087</v>
      </c>
      <c r="R383" s="5">
        <v>2370200087</v>
      </c>
      <c r="S383" s="5">
        <v>2370200087</v>
      </c>
      <c r="U383" s="5" t="s">
        <v>341</v>
      </c>
    </row>
    <row r="384" spans="17:21">
      <c r="Q384" s="5">
        <v>2370200137</v>
      </c>
      <c r="R384" s="5">
        <v>2370200137</v>
      </c>
      <c r="S384" s="5">
        <v>2370200137</v>
      </c>
      <c r="U384" s="5" t="s">
        <v>342</v>
      </c>
    </row>
    <row r="385" spans="17:21">
      <c r="Q385" s="5">
        <v>2370200202</v>
      </c>
      <c r="R385" s="5">
        <v>2370200202</v>
      </c>
      <c r="S385" s="5">
        <v>2370200202</v>
      </c>
      <c r="U385" s="5" t="s">
        <v>343</v>
      </c>
    </row>
    <row r="386" spans="17:21">
      <c r="Q386" s="5">
        <v>2370200277</v>
      </c>
      <c r="R386" s="5">
        <v>2370200277</v>
      </c>
      <c r="S386" s="5">
        <v>2370200277</v>
      </c>
      <c r="U386" s="5" t="s">
        <v>344</v>
      </c>
    </row>
    <row r="387" spans="17:21">
      <c r="Q387" s="5">
        <v>2370200319</v>
      </c>
      <c r="R387" s="5">
        <v>2370200319</v>
      </c>
      <c r="S387" s="5">
        <v>2370200319</v>
      </c>
      <c r="U387" s="5" t="s">
        <v>345</v>
      </c>
    </row>
    <row r="388" spans="17:21">
      <c r="Q388" s="5">
        <v>2370200327</v>
      </c>
      <c r="R388" s="5">
        <v>2370200327</v>
      </c>
      <c r="S388" s="5">
        <v>2370200327</v>
      </c>
      <c r="U388" s="5" t="s">
        <v>346</v>
      </c>
    </row>
    <row r="389" spans="17:21">
      <c r="Q389" s="5">
        <v>2370200343</v>
      </c>
      <c r="R389" s="5">
        <v>2370200343</v>
      </c>
      <c r="S389" s="5">
        <v>2370200343</v>
      </c>
      <c r="U389" s="5" t="s">
        <v>347</v>
      </c>
    </row>
    <row r="390" spans="17:21">
      <c r="Q390" s="5">
        <v>2370200350</v>
      </c>
      <c r="R390" s="5">
        <v>2370200350</v>
      </c>
      <c r="S390" s="5">
        <v>2370200350</v>
      </c>
      <c r="U390" s="5" t="s">
        <v>348</v>
      </c>
    </row>
    <row r="391" spans="17:21">
      <c r="Q391" s="5">
        <v>2370200384</v>
      </c>
      <c r="R391" s="5">
        <v>2370200384</v>
      </c>
      <c r="S391" s="5">
        <v>2370200384</v>
      </c>
      <c r="U391" s="5" t="s">
        <v>349</v>
      </c>
    </row>
    <row r="392" spans="17:21">
      <c r="Q392" s="5">
        <v>2370200392</v>
      </c>
      <c r="R392" s="5">
        <v>2370200392</v>
      </c>
      <c r="S392" s="5">
        <v>2370200392</v>
      </c>
      <c r="U392" s="5" t="s">
        <v>350</v>
      </c>
    </row>
    <row r="393" spans="17:21">
      <c r="Q393" s="5">
        <v>2370200418</v>
      </c>
      <c r="R393" s="5">
        <v>2370200418</v>
      </c>
      <c r="S393" s="5">
        <v>2370200418</v>
      </c>
      <c r="U393" s="5" t="s">
        <v>351</v>
      </c>
    </row>
    <row r="394" spans="17:21">
      <c r="Q394" s="5">
        <v>2370200475</v>
      </c>
      <c r="R394" s="5">
        <v>2370200475</v>
      </c>
      <c r="S394" s="5">
        <v>2370200475</v>
      </c>
      <c r="U394" s="5" t="s">
        <v>352</v>
      </c>
    </row>
    <row r="395" spans="17:21">
      <c r="Q395" s="5">
        <v>2370200509</v>
      </c>
      <c r="R395" s="5">
        <v>2370200509</v>
      </c>
      <c r="S395" s="5">
        <v>2370200509</v>
      </c>
      <c r="U395" s="5" t="s">
        <v>353</v>
      </c>
    </row>
    <row r="396" spans="17:21">
      <c r="Q396" s="5">
        <v>2370200533</v>
      </c>
      <c r="R396" s="5">
        <v>2370200533</v>
      </c>
      <c r="S396" s="5">
        <v>2370200533</v>
      </c>
      <c r="U396" s="5" t="s">
        <v>354</v>
      </c>
    </row>
    <row r="397" spans="17:21">
      <c r="Q397" s="5">
        <v>2370200566</v>
      </c>
      <c r="R397" s="5">
        <v>2370200566</v>
      </c>
      <c r="S397" s="5">
        <v>2370200566</v>
      </c>
      <c r="U397" s="5" t="s">
        <v>355</v>
      </c>
    </row>
    <row r="398" spans="17:21">
      <c r="Q398" s="5">
        <v>2370200608</v>
      </c>
      <c r="R398" s="5">
        <v>2370200608</v>
      </c>
      <c r="S398" s="5">
        <v>2370200608</v>
      </c>
      <c r="U398" s="5" t="s">
        <v>356</v>
      </c>
    </row>
    <row r="399" spans="17:21">
      <c r="Q399" s="5">
        <v>2370200673</v>
      </c>
      <c r="R399" s="5">
        <v>2370200673</v>
      </c>
      <c r="S399" s="5">
        <v>2370200673</v>
      </c>
      <c r="U399" s="5" t="s">
        <v>357</v>
      </c>
    </row>
    <row r="400" spans="17:21">
      <c r="Q400" s="5">
        <v>2370200681</v>
      </c>
      <c r="R400" s="5">
        <v>2370200681</v>
      </c>
      <c r="S400" s="5">
        <v>2370200681</v>
      </c>
      <c r="U400" s="5" t="s">
        <v>358</v>
      </c>
    </row>
    <row r="401" spans="17:21">
      <c r="Q401" s="5">
        <v>2370200699</v>
      </c>
      <c r="R401" s="5">
        <v>2370200699</v>
      </c>
      <c r="S401" s="5">
        <v>2370200699</v>
      </c>
      <c r="U401" s="5" t="s">
        <v>359</v>
      </c>
    </row>
    <row r="402" spans="17:21">
      <c r="Q402" s="5">
        <v>2370200723</v>
      </c>
      <c r="R402" s="5">
        <v>2370200723</v>
      </c>
      <c r="S402" s="5">
        <v>2370200723</v>
      </c>
      <c r="U402" s="5" t="s">
        <v>360</v>
      </c>
    </row>
    <row r="403" spans="17:21">
      <c r="Q403" s="5">
        <v>2370200731</v>
      </c>
      <c r="R403" s="5">
        <v>2370200731</v>
      </c>
      <c r="S403" s="5">
        <v>2370200731</v>
      </c>
      <c r="U403" s="5" t="s">
        <v>361</v>
      </c>
    </row>
    <row r="404" spans="17:21">
      <c r="Q404" s="5">
        <v>2370200921</v>
      </c>
      <c r="R404" s="5">
        <v>2370200921</v>
      </c>
      <c r="S404" s="5">
        <v>2370200921</v>
      </c>
      <c r="U404" s="5" t="s">
        <v>362</v>
      </c>
    </row>
    <row r="405" spans="17:21">
      <c r="Q405" s="5">
        <v>2370200996</v>
      </c>
      <c r="R405" s="5">
        <v>2370200996</v>
      </c>
      <c r="S405" s="5">
        <v>2370200996</v>
      </c>
      <c r="U405" s="5" t="s">
        <v>363</v>
      </c>
    </row>
    <row r="406" spans="17:21">
      <c r="Q406" s="5">
        <v>2370201036</v>
      </c>
      <c r="R406" s="5">
        <v>2370201036</v>
      </c>
      <c r="S406" s="5">
        <v>2370201036</v>
      </c>
      <c r="U406" s="5" t="s">
        <v>364</v>
      </c>
    </row>
    <row r="407" spans="17:21">
      <c r="Q407" s="5">
        <v>2370201051</v>
      </c>
      <c r="R407" s="5">
        <v>2370201051</v>
      </c>
      <c r="S407" s="5">
        <v>2370201051</v>
      </c>
      <c r="U407" s="5" t="s">
        <v>365</v>
      </c>
    </row>
    <row r="408" spans="17:21">
      <c r="Q408" s="5">
        <v>2370201069</v>
      </c>
      <c r="R408" s="5">
        <v>2370201069</v>
      </c>
      <c r="S408" s="5">
        <v>2370201069</v>
      </c>
      <c r="U408" s="5" t="s">
        <v>366</v>
      </c>
    </row>
    <row r="409" spans="17:21">
      <c r="Q409" s="5">
        <v>2370201101</v>
      </c>
      <c r="R409" s="5">
        <v>2370201101</v>
      </c>
      <c r="S409" s="5">
        <v>2370201101</v>
      </c>
      <c r="U409" s="5" t="s">
        <v>367</v>
      </c>
    </row>
    <row r="410" spans="17:21">
      <c r="Q410" s="5">
        <v>2370201119</v>
      </c>
      <c r="R410" s="5">
        <v>2370201119</v>
      </c>
      <c r="S410" s="5">
        <v>2370201119</v>
      </c>
      <c r="U410" s="5" t="s">
        <v>368</v>
      </c>
    </row>
    <row r="411" spans="17:21">
      <c r="Q411" s="5">
        <v>2370201127</v>
      </c>
      <c r="R411" s="5">
        <v>2370201127</v>
      </c>
      <c r="S411" s="5">
        <v>2370201127</v>
      </c>
      <c r="U411" s="5" t="s">
        <v>369</v>
      </c>
    </row>
    <row r="412" spans="17:21">
      <c r="Q412" s="5">
        <v>2370201150</v>
      </c>
      <c r="R412" s="5">
        <v>2370201150</v>
      </c>
      <c r="S412" s="5">
        <v>2370201150</v>
      </c>
      <c r="U412" s="5" t="s">
        <v>370</v>
      </c>
    </row>
    <row r="413" spans="17:21">
      <c r="Q413" s="5">
        <v>2370201168</v>
      </c>
      <c r="R413" s="5">
        <v>2370201168</v>
      </c>
      <c r="S413" s="5">
        <v>2370201168</v>
      </c>
      <c r="U413" s="5" t="s">
        <v>371</v>
      </c>
    </row>
    <row r="414" spans="17:21">
      <c r="Q414" s="5">
        <v>2370201242</v>
      </c>
      <c r="R414" s="5">
        <v>2370201242</v>
      </c>
      <c r="S414" s="5">
        <v>2370201242</v>
      </c>
      <c r="U414" s="5" t="s">
        <v>372</v>
      </c>
    </row>
    <row r="415" spans="17:21">
      <c r="Q415" s="5">
        <v>2370201259</v>
      </c>
      <c r="R415" s="5">
        <v>2370201259</v>
      </c>
      <c r="S415" s="5">
        <v>2370201259</v>
      </c>
      <c r="U415" s="5" t="s">
        <v>373</v>
      </c>
    </row>
    <row r="416" spans="17:21">
      <c r="Q416" s="5">
        <v>2370201275</v>
      </c>
      <c r="R416" s="5">
        <v>2370201275</v>
      </c>
      <c r="S416" s="5">
        <v>2370201275</v>
      </c>
      <c r="U416" s="5" t="s">
        <v>374</v>
      </c>
    </row>
    <row r="417" spans="17:21">
      <c r="Q417" s="5">
        <v>2370201283</v>
      </c>
      <c r="R417" s="5">
        <v>2370201283</v>
      </c>
      <c r="S417" s="5">
        <v>2370201283</v>
      </c>
      <c r="U417" s="5" t="s">
        <v>375</v>
      </c>
    </row>
    <row r="418" spans="17:21">
      <c r="Q418" s="5">
        <v>2370201309</v>
      </c>
      <c r="R418" s="5">
        <v>2370201309</v>
      </c>
      <c r="S418" s="5">
        <v>2370201309</v>
      </c>
      <c r="U418" s="5" t="s">
        <v>376</v>
      </c>
    </row>
    <row r="419" spans="17:21">
      <c r="Q419" s="5">
        <v>2370201325</v>
      </c>
      <c r="R419" s="5">
        <v>2370201325</v>
      </c>
      <c r="S419" s="5">
        <v>2370201325</v>
      </c>
      <c r="U419" s="5" t="s">
        <v>377</v>
      </c>
    </row>
    <row r="420" spans="17:21">
      <c r="Q420" s="5">
        <v>2370201358</v>
      </c>
      <c r="R420" s="5">
        <v>2370201358</v>
      </c>
      <c r="S420" s="5">
        <v>2370201358</v>
      </c>
      <c r="U420" s="5" t="s">
        <v>378</v>
      </c>
    </row>
    <row r="421" spans="17:21">
      <c r="Q421" s="5">
        <v>2370201408</v>
      </c>
      <c r="R421" s="5">
        <v>2370201408</v>
      </c>
      <c r="S421" s="5">
        <v>2370201408</v>
      </c>
      <c r="U421" s="5" t="s">
        <v>379</v>
      </c>
    </row>
    <row r="422" spans="17:21">
      <c r="Q422" s="5">
        <v>2370201424</v>
      </c>
      <c r="R422" s="5">
        <v>2370201424</v>
      </c>
      <c r="S422" s="5">
        <v>2370201424</v>
      </c>
      <c r="U422" s="5" t="s">
        <v>380</v>
      </c>
    </row>
    <row r="423" spans="17:21">
      <c r="Q423" s="5">
        <v>2370201432</v>
      </c>
      <c r="R423" s="5">
        <v>2370201432</v>
      </c>
      <c r="S423" s="5">
        <v>2370201432</v>
      </c>
      <c r="U423" s="5" t="s">
        <v>381</v>
      </c>
    </row>
    <row r="424" spans="17:21">
      <c r="Q424" s="5">
        <v>2370201440</v>
      </c>
      <c r="R424" s="5">
        <v>2370201440</v>
      </c>
      <c r="S424" s="5">
        <v>2370201440</v>
      </c>
      <c r="U424" s="5" t="s">
        <v>382</v>
      </c>
    </row>
    <row r="425" spans="17:21">
      <c r="Q425" s="5">
        <v>2370201481</v>
      </c>
      <c r="R425" s="5">
        <v>2370201481</v>
      </c>
      <c r="S425" s="5">
        <v>2370201481</v>
      </c>
      <c r="U425" s="5" t="s">
        <v>383</v>
      </c>
    </row>
    <row r="426" spans="17:21">
      <c r="Q426" s="5">
        <v>2370201499</v>
      </c>
      <c r="R426" s="5">
        <v>2370201499</v>
      </c>
      <c r="S426" s="5">
        <v>2370201499</v>
      </c>
      <c r="U426" s="5" t="s">
        <v>384</v>
      </c>
    </row>
    <row r="427" spans="17:21">
      <c r="Q427" s="5">
        <v>2370201531</v>
      </c>
      <c r="R427" s="5">
        <v>2370201531</v>
      </c>
      <c r="S427" s="5">
        <v>2370201531</v>
      </c>
      <c r="U427" s="5" t="s">
        <v>385</v>
      </c>
    </row>
    <row r="428" spans="17:21">
      <c r="Q428" s="5">
        <v>2370201556</v>
      </c>
      <c r="R428" s="5">
        <v>2370201556</v>
      </c>
      <c r="S428" s="5">
        <v>2370201556</v>
      </c>
      <c r="U428" s="5" t="s">
        <v>386</v>
      </c>
    </row>
    <row r="429" spans="17:21">
      <c r="Q429" s="5">
        <v>2370201572</v>
      </c>
      <c r="R429" s="5">
        <v>2370201572</v>
      </c>
      <c r="S429" s="5">
        <v>2370201572</v>
      </c>
      <c r="U429" s="5" t="s">
        <v>387</v>
      </c>
    </row>
    <row r="430" spans="17:21">
      <c r="Q430" s="5">
        <v>2370201598</v>
      </c>
      <c r="R430" s="5">
        <v>2370201598</v>
      </c>
      <c r="S430" s="5">
        <v>2370201598</v>
      </c>
      <c r="U430" s="5" t="s">
        <v>388</v>
      </c>
    </row>
    <row r="431" spans="17:21">
      <c r="Q431" s="5">
        <v>2370201606</v>
      </c>
      <c r="R431" s="5">
        <v>2370201606</v>
      </c>
      <c r="S431" s="5">
        <v>2370201606</v>
      </c>
      <c r="U431" s="5" t="s">
        <v>389</v>
      </c>
    </row>
    <row r="432" spans="17:21">
      <c r="Q432" s="5">
        <v>2370300069</v>
      </c>
      <c r="R432" s="5">
        <v>2370300069</v>
      </c>
      <c r="S432" s="5">
        <v>2370300069</v>
      </c>
      <c r="U432" s="5" t="s">
        <v>390</v>
      </c>
    </row>
    <row r="433" spans="17:21">
      <c r="Q433" s="5">
        <v>2370300143</v>
      </c>
      <c r="R433" s="5">
        <v>2370300143</v>
      </c>
      <c r="S433" s="5">
        <v>2370300143</v>
      </c>
      <c r="U433" s="5" t="s">
        <v>391</v>
      </c>
    </row>
    <row r="434" spans="17:21">
      <c r="Q434" s="5">
        <v>2370300150</v>
      </c>
      <c r="R434" s="5">
        <v>2370300150</v>
      </c>
      <c r="S434" s="5">
        <v>2370300150</v>
      </c>
      <c r="U434" s="5" t="s">
        <v>392</v>
      </c>
    </row>
    <row r="435" spans="17:21">
      <c r="Q435" s="5">
        <v>2370300218</v>
      </c>
      <c r="R435" s="5">
        <v>2370300218</v>
      </c>
      <c r="S435" s="5">
        <v>2370300218</v>
      </c>
      <c r="U435" s="5" t="s">
        <v>393</v>
      </c>
    </row>
    <row r="436" spans="17:21">
      <c r="Q436" s="5">
        <v>2370300226</v>
      </c>
      <c r="R436" s="5">
        <v>2370300226</v>
      </c>
      <c r="S436" s="5">
        <v>2370300226</v>
      </c>
      <c r="U436" s="5" t="s">
        <v>394</v>
      </c>
    </row>
    <row r="437" spans="17:21">
      <c r="Q437" s="5">
        <v>2370300242</v>
      </c>
      <c r="R437" s="5">
        <v>2370300242</v>
      </c>
      <c r="S437" s="5">
        <v>2370300242</v>
      </c>
      <c r="U437" s="5" t="s">
        <v>395</v>
      </c>
    </row>
    <row r="438" spans="17:21">
      <c r="Q438" s="5">
        <v>2370300283</v>
      </c>
      <c r="R438" s="5">
        <v>2370300283</v>
      </c>
      <c r="S438" s="5">
        <v>2370300283</v>
      </c>
      <c r="U438" s="5" t="s">
        <v>396</v>
      </c>
    </row>
    <row r="439" spans="17:21">
      <c r="Q439" s="5">
        <v>2370300325</v>
      </c>
      <c r="R439" s="5">
        <v>2370300325</v>
      </c>
      <c r="S439" s="5">
        <v>2370300325</v>
      </c>
      <c r="U439" s="5" t="s">
        <v>397</v>
      </c>
    </row>
    <row r="440" spans="17:21">
      <c r="Q440" s="5">
        <v>2370300333</v>
      </c>
      <c r="R440" s="5">
        <v>2370300333</v>
      </c>
      <c r="S440" s="5">
        <v>2370300333</v>
      </c>
      <c r="U440" s="5" t="s">
        <v>398</v>
      </c>
    </row>
    <row r="441" spans="17:21">
      <c r="Q441" s="5">
        <v>2370300341</v>
      </c>
      <c r="R441" s="5">
        <v>2370300341</v>
      </c>
      <c r="S441" s="5">
        <v>2370300341</v>
      </c>
      <c r="U441" s="5" t="s">
        <v>399</v>
      </c>
    </row>
    <row r="442" spans="17:21">
      <c r="Q442" s="5">
        <v>2370300366</v>
      </c>
      <c r="R442" s="5">
        <v>2370300366</v>
      </c>
      <c r="S442" s="5">
        <v>2370300366</v>
      </c>
      <c r="U442" s="5" t="s">
        <v>400</v>
      </c>
    </row>
    <row r="443" spans="17:21">
      <c r="Q443" s="5">
        <v>2370300374</v>
      </c>
      <c r="R443" s="5">
        <v>2370300374</v>
      </c>
      <c r="S443" s="5">
        <v>2370300374</v>
      </c>
      <c r="U443" s="5" t="s">
        <v>401</v>
      </c>
    </row>
    <row r="444" spans="17:21">
      <c r="Q444" s="5">
        <v>2370300432</v>
      </c>
      <c r="R444" s="5">
        <v>2370300432</v>
      </c>
      <c r="S444" s="5">
        <v>2370300432</v>
      </c>
      <c r="U444" s="5" t="s">
        <v>402</v>
      </c>
    </row>
    <row r="445" spans="17:21">
      <c r="Q445" s="5">
        <v>2370300440</v>
      </c>
      <c r="R445" s="5">
        <v>2370300440</v>
      </c>
      <c r="S445" s="5">
        <v>2370300440</v>
      </c>
      <c r="U445" s="5" t="s">
        <v>403</v>
      </c>
    </row>
    <row r="446" spans="17:21">
      <c r="Q446" s="5">
        <v>2370300457</v>
      </c>
      <c r="R446" s="5">
        <v>2370300457</v>
      </c>
      <c r="S446" s="5">
        <v>2370300457</v>
      </c>
      <c r="U446" s="5" t="s">
        <v>404</v>
      </c>
    </row>
    <row r="447" spans="17:21">
      <c r="Q447" s="5">
        <v>2370300465</v>
      </c>
      <c r="R447" s="5">
        <v>2370300465</v>
      </c>
      <c r="S447" s="5">
        <v>2370300465</v>
      </c>
      <c r="U447" s="5" t="s">
        <v>405</v>
      </c>
    </row>
    <row r="448" spans="17:21">
      <c r="Q448" s="5">
        <v>2370300572</v>
      </c>
      <c r="R448" s="5">
        <v>2370300572</v>
      </c>
      <c r="S448" s="5">
        <v>2370300572</v>
      </c>
      <c r="U448" s="5" t="s">
        <v>406</v>
      </c>
    </row>
    <row r="449" spans="17:21">
      <c r="Q449" s="5">
        <v>2370300598</v>
      </c>
      <c r="R449" s="5">
        <v>2370300598</v>
      </c>
      <c r="S449" s="5">
        <v>2370300598</v>
      </c>
      <c r="U449" s="5" t="s">
        <v>407</v>
      </c>
    </row>
    <row r="450" spans="17:21">
      <c r="Q450" s="5">
        <v>2370300622</v>
      </c>
      <c r="R450" s="5">
        <v>2370300622</v>
      </c>
      <c r="S450" s="5">
        <v>2370300622</v>
      </c>
      <c r="U450" s="5" t="s">
        <v>408</v>
      </c>
    </row>
    <row r="451" spans="17:21">
      <c r="Q451" s="5">
        <v>2370300648</v>
      </c>
      <c r="R451" s="5">
        <v>2370300648</v>
      </c>
      <c r="S451" s="5">
        <v>2370300648</v>
      </c>
      <c r="U451" s="5" t="s">
        <v>409</v>
      </c>
    </row>
    <row r="452" spans="17:21">
      <c r="Q452" s="5">
        <v>2370300713</v>
      </c>
      <c r="R452" s="5">
        <v>2370300713</v>
      </c>
      <c r="S452" s="5">
        <v>2370300713</v>
      </c>
      <c r="U452" s="5" t="s">
        <v>410</v>
      </c>
    </row>
    <row r="453" spans="17:21">
      <c r="Q453" s="5">
        <v>2370300812</v>
      </c>
      <c r="R453" s="5">
        <v>2370300812</v>
      </c>
      <c r="S453" s="5">
        <v>2370300812</v>
      </c>
      <c r="U453" s="5" t="s">
        <v>411</v>
      </c>
    </row>
    <row r="454" spans="17:21">
      <c r="Q454" s="5">
        <v>2370300820</v>
      </c>
      <c r="R454" s="5">
        <v>2370300820</v>
      </c>
      <c r="S454" s="5">
        <v>2370300820</v>
      </c>
      <c r="U454" s="5" t="s">
        <v>412</v>
      </c>
    </row>
    <row r="455" spans="17:21">
      <c r="Q455" s="5">
        <v>2370300838</v>
      </c>
      <c r="R455" s="5">
        <v>2370300838</v>
      </c>
      <c r="S455" s="5">
        <v>2370300838</v>
      </c>
      <c r="U455" s="5" t="s">
        <v>413</v>
      </c>
    </row>
    <row r="456" spans="17:21">
      <c r="Q456" s="5">
        <v>2370300861</v>
      </c>
      <c r="R456" s="5">
        <v>2370300861</v>
      </c>
      <c r="S456" s="5">
        <v>2370300861</v>
      </c>
      <c r="U456" s="5" t="s">
        <v>414</v>
      </c>
    </row>
    <row r="457" spans="17:21">
      <c r="Q457" s="5">
        <v>2370300952</v>
      </c>
      <c r="R457" s="5">
        <v>2370300952</v>
      </c>
      <c r="S457" s="5">
        <v>2370300952</v>
      </c>
      <c r="U457" s="5" t="s">
        <v>415</v>
      </c>
    </row>
    <row r="458" spans="17:21">
      <c r="Q458" s="5">
        <v>2370301026</v>
      </c>
      <c r="R458" s="5">
        <v>2370301026</v>
      </c>
      <c r="S458" s="5">
        <v>2370301026</v>
      </c>
      <c r="U458" s="5" t="s">
        <v>416</v>
      </c>
    </row>
    <row r="459" spans="17:21">
      <c r="Q459" s="5">
        <v>2370301059</v>
      </c>
      <c r="R459" s="5">
        <v>2370301059</v>
      </c>
      <c r="S459" s="5">
        <v>2370301059</v>
      </c>
      <c r="U459" s="5" t="s">
        <v>417</v>
      </c>
    </row>
    <row r="460" spans="17:21">
      <c r="Q460" s="5">
        <v>2370301091</v>
      </c>
      <c r="R460" s="5">
        <v>2370301091</v>
      </c>
      <c r="S460" s="5">
        <v>2370301091</v>
      </c>
      <c r="U460" s="5" t="s">
        <v>418</v>
      </c>
    </row>
    <row r="461" spans="17:21">
      <c r="Q461" s="5">
        <v>2370301109</v>
      </c>
      <c r="R461" s="5">
        <v>2370301109</v>
      </c>
      <c r="S461" s="5">
        <v>2370301109</v>
      </c>
      <c r="U461" s="5" t="s">
        <v>419</v>
      </c>
    </row>
    <row r="462" spans="17:21">
      <c r="Q462" s="5">
        <v>2370301125</v>
      </c>
      <c r="R462" s="5">
        <v>2370301125</v>
      </c>
      <c r="S462" s="5">
        <v>2370301125</v>
      </c>
      <c r="U462" s="5" t="s">
        <v>420</v>
      </c>
    </row>
    <row r="463" spans="17:21">
      <c r="Q463" s="5">
        <v>2370301133</v>
      </c>
      <c r="R463" s="5">
        <v>2370301133</v>
      </c>
      <c r="S463" s="5">
        <v>2370301133</v>
      </c>
      <c r="U463" s="5" t="s">
        <v>421</v>
      </c>
    </row>
    <row r="464" spans="17:21">
      <c r="Q464" s="5">
        <v>2370301166</v>
      </c>
      <c r="R464" s="5">
        <v>2370301166</v>
      </c>
      <c r="S464" s="5">
        <v>2370301166</v>
      </c>
      <c r="U464" s="5" t="s">
        <v>422</v>
      </c>
    </row>
    <row r="465" spans="17:21">
      <c r="Q465" s="5">
        <v>2370301182</v>
      </c>
      <c r="R465" s="5">
        <v>2370301182</v>
      </c>
      <c r="S465" s="5">
        <v>2370301182</v>
      </c>
      <c r="U465" s="5" t="s">
        <v>423</v>
      </c>
    </row>
    <row r="466" spans="17:21">
      <c r="Q466" s="5">
        <v>2370301208</v>
      </c>
      <c r="R466" s="5">
        <v>2370301208</v>
      </c>
      <c r="S466" s="5">
        <v>2370301208</v>
      </c>
      <c r="U466" s="5" t="s">
        <v>424</v>
      </c>
    </row>
    <row r="467" spans="17:21">
      <c r="Q467" s="5">
        <v>2370301224</v>
      </c>
      <c r="R467" s="5">
        <v>2370301224</v>
      </c>
      <c r="S467" s="5">
        <v>2370301224</v>
      </c>
      <c r="U467" s="5" t="s">
        <v>425</v>
      </c>
    </row>
    <row r="468" spans="17:21">
      <c r="Q468" s="5">
        <v>2370301240</v>
      </c>
      <c r="R468" s="5">
        <v>2370301240</v>
      </c>
      <c r="S468" s="5">
        <v>2370301240</v>
      </c>
      <c r="U468" s="5" t="s">
        <v>426</v>
      </c>
    </row>
    <row r="469" spans="17:21">
      <c r="Q469" s="5">
        <v>2370301299</v>
      </c>
      <c r="R469" s="5">
        <v>2370301299</v>
      </c>
      <c r="S469" s="5">
        <v>2370301299</v>
      </c>
      <c r="U469" s="5" t="s">
        <v>427</v>
      </c>
    </row>
    <row r="470" spans="17:21">
      <c r="Q470" s="5">
        <v>2370301315</v>
      </c>
      <c r="R470" s="5">
        <v>2370301315</v>
      </c>
      <c r="S470" s="5">
        <v>2370301315</v>
      </c>
      <c r="U470" s="5" t="s">
        <v>428</v>
      </c>
    </row>
    <row r="471" spans="17:21">
      <c r="Q471" s="5">
        <v>2370301331</v>
      </c>
      <c r="R471" s="5">
        <v>2370301331</v>
      </c>
      <c r="S471" s="5">
        <v>2370301331</v>
      </c>
      <c r="U471" s="5" t="s">
        <v>429</v>
      </c>
    </row>
    <row r="472" spans="17:21">
      <c r="Q472" s="5">
        <v>2370301349</v>
      </c>
      <c r="R472" s="5">
        <v>2370301349</v>
      </c>
      <c r="S472" s="5">
        <v>2370301349</v>
      </c>
      <c r="U472" s="5" t="s">
        <v>430</v>
      </c>
    </row>
    <row r="473" spans="17:21">
      <c r="Q473" s="5">
        <v>2370301356</v>
      </c>
      <c r="R473" s="5">
        <v>2370301356</v>
      </c>
      <c r="S473" s="5">
        <v>2370301356</v>
      </c>
      <c r="U473" s="5" t="s">
        <v>431</v>
      </c>
    </row>
    <row r="474" spans="17:21">
      <c r="Q474" s="5">
        <v>2370301364</v>
      </c>
      <c r="R474" s="5">
        <v>2370301364</v>
      </c>
      <c r="S474" s="5">
        <v>2370301364</v>
      </c>
      <c r="U474" s="5" t="s">
        <v>432</v>
      </c>
    </row>
    <row r="475" spans="17:21">
      <c r="Q475" s="5">
        <v>2370301398</v>
      </c>
      <c r="R475" s="5">
        <v>2370301398</v>
      </c>
      <c r="S475" s="5">
        <v>2370301398</v>
      </c>
      <c r="U475" s="5" t="s">
        <v>433</v>
      </c>
    </row>
    <row r="476" spans="17:21">
      <c r="Q476" s="5">
        <v>2370301422</v>
      </c>
      <c r="R476" s="5">
        <v>2370301422</v>
      </c>
      <c r="S476" s="5">
        <v>2370301422</v>
      </c>
      <c r="U476" s="5" t="s">
        <v>434</v>
      </c>
    </row>
    <row r="477" spans="17:21">
      <c r="Q477" s="5">
        <v>2370301463</v>
      </c>
      <c r="R477" s="5">
        <v>2370301463</v>
      </c>
      <c r="S477" s="5">
        <v>2370301463</v>
      </c>
      <c r="U477" s="5" t="s">
        <v>435</v>
      </c>
    </row>
    <row r="478" spans="17:21">
      <c r="Q478" s="5">
        <v>2370301489</v>
      </c>
      <c r="R478" s="5">
        <v>2370301489</v>
      </c>
      <c r="S478" s="5">
        <v>2370301489</v>
      </c>
      <c r="U478" s="5" t="s">
        <v>436</v>
      </c>
    </row>
    <row r="479" spans="17:21">
      <c r="Q479" s="5">
        <v>2370301513</v>
      </c>
      <c r="R479" s="5">
        <v>2370301513</v>
      </c>
      <c r="S479" s="5">
        <v>2370301513</v>
      </c>
      <c r="U479" s="5" t="s">
        <v>437</v>
      </c>
    </row>
    <row r="480" spans="17:21">
      <c r="Q480" s="5">
        <v>2370301539</v>
      </c>
      <c r="R480" s="5">
        <v>2370301539</v>
      </c>
      <c r="S480" s="5">
        <v>2370301539</v>
      </c>
      <c r="U480" s="5" t="s">
        <v>438</v>
      </c>
    </row>
    <row r="481" spans="17:21">
      <c r="Q481" s="5">
        <v>2370301596</v>
      </c>
      <c r="R481" s="5">
        <v>2370301596</v>
      </c>
      <c r="S481" s="5">
        <v>2370301596</v>
      </c>
      <c r="U481" s="5" t="s">
        <v>439</v>
      </c>
    </row>
    <row r="482" spans="17:21">
      <c r="Q482" s="5">
        <v>2370301646</v>
      </c>
      <c r="R482" s="5">
        <v>2370301646</v>
      </c>
      <c r="S482" s="5">
        <v>2370301646</v>
      </c>
      <c r="U482" s="5" t="s">
        <v>440</v>
      </c>
    </row>
    <row r="483" spans="17:21">
      <c r="Q483" s="5">
        <v>2370301653</v>
      </c>
      <c r="R483" s="5">
        <v>2370301653</v>
      </c>
      <c r="S483" s="5">
        <v>2370301653</v>
      </c>
      <c r="U483" s="5" t="s">
        <v>441</v>
      </c>
    </row>
    <row r="484" spans="17:21">
      <c r="Q484" s="5">
        <v>2370301661</v>
      </c>
      <c r="R484" s="5">
        <v>2370301661</v>
      </c>
      <c r="S484" s="5">
        <v>2370301661</v>
      </c>
      <c r="U484" s="5" t="s">
        <v>442</v>
      </c>
    </row>
    <row r="485" spans="17:21">
      <c r="Q485" s="5">
        <v>2370301695</v>
      </c>
      <c r="R485" s="5">
        <v>2370301695</v>
      </c>
      <c r="S485" s="5">
        <v>2370301695</v>
      </c>
      <c r="U485" s="5" t="s">
        <v>443</v>
      </c>
    </row>
    <row r="486" spans="17:21">
      <c r="Q486" s="5">
        <v>2370301711</v>
      </c>
      <c r="R486" s="5">
        <v>2370301711</v>
      </c>
      <c r="S486" s="5">
        <v>2370301711</v>
      </c>
      <c r="U486" s="5" t="s">
        <v>444</v>
      </c>
    </row>
    <row r="487" spans="17:21">
      <c r="Q487" s="5">
        <v>2370301729</v>
      </c>
      <c r="R487" s="5">
        <v>2370301729</v>
      </c>
      <c r="S487" s="5">
        <v>2370301729</v>
      </c>
      <c r="U487" s="5" t="s">
        <v>445</v>
      </c>
    </row>
    <row r="488" spans="17:21">
      <c r="Q488" s="5">
        <v>2370301737</v>
      </c>
      <c r="R488" s="5">
        <v>2370301737</v>
      </c>
      <c r="S488" s="5">
        <v>2370301737</v>
      </c>
      <c r="U488" s="5" t="s">
        <v>446</v>
      </c>
    </row>
    <row r="489" spans="17:21">
      <c r="Q489" s="5">
        <v>2370301745</v>
      </c>
      <c r="R489" s="5">
        <v>2370301745</v>
      </c>
      <c r="S489" s="5">
        <v>2370301745</v>
      </c>
      <c r="U489" s="5" t="s">
        <v>447</v>
      </c>
    </row>
    <row r="490" spans="17:21">
      <c r="Q490" s="5">
        <v>2370301760</v>
      </c>
      <c r="R490" s="5">
        <v>2370301760</v>
      </c>
      <c r="S490" s="5">
        <v>2370301760</v>
      </c>
      <c r="U490" s="5" t="s">
        <v>448</v>
      </c>
    </row>
    <row r="491" spans="17:21">
      <c r="Q491" s="5">
        <v>2370301794</v>
      </c>
      <c r="R491" s="5">
        <v>2370301794</v>
      </c>
      <c r="S491" s="5">
        <v>2370301794</v>
      </c>
      <c r="U491" s="5" t="s">
        <v>449</v>
      </c>
    </row>
    <row r="492" spans="17:21">
      <c r="Q492" s="5">
        <v>2370301802</v>
      </c>
      <c r="R492" s="5">
        <v>2370301802</v>
      </c>
      <c r="S492" s="5">
        <v>2370301802</v>
      </c>
      <c r="U492" s="5" t="s">
        <v>450</v>
      </c>
    </row>
    <row r="493" spans="17:21">
      <c r="Q493" s="5">
        <v>2370301836</v>
      </c>
      <c r="R493" s="5">
        <v>2370301836</v>
      </c>
      <c r="S493" s="5">
        <v>2370301836</v>
      </c>
      <c r="U493" s="5" t="s">
        <v>451</v>
      </c>
    </row>
    <row r="494" spans="17:21">
      <c r="Q494" s="5">
        <v>2370301851</v>
      </c>
      <c r="R494" s="5">
        <v>2370301851</v>
      </c>
      <c r="S494" s="5">
        <v>2370301851</v>
      </c>
      <c r="U494" s="5" t="s">
        <v>452</v>
      </c>
    </row>
    <row r="495" spans="17:21">
      <c r="Q495" s="5">
        <v>2370301893</v>
      </c>
      <c r="R495" s="5">
        <v>2370301893</v>
      </c>
      <c r="S495" s="5">
        <v>2370301893</v>
      </c>
      <c r="U495" s="5" t="s">
        <v>453</v>
      </c>
    </row>
    <row r="496" spans="17:21">
      <c r="Q496" s="5">
        <v>2370301927</v>
      </c>
      <c r="R496" s="5">
        <v>2370301927</v>
      </c>
      <c r="S496" s="5">
        <v>2370301927</v>
      </c>
      <c r="U496" s="5" t="s">
        <v>454</v>
      </c>
    </row>
    <row r="497" spans="17:21">
      <c r="Q497" s="5">
        <v>2370301943</v>
      </c>
      <c r="R497" s="5">
        <v>2370301943</v>
      </c>
      <c r="S497" s="5">
        <v>2370301943</v>
      </c>
      <c r="U497" s="5" t="s">
        <v>455</v>
      </c>
    </row>
    <row r="498" spans="17:21">
      <c r="Q498" s="5">
        <v>2370301950</v>
      </c>
      <c r="R498" s="5">
        <v>2370301950</v>
      </c>
      <c r="S498" s="5">
        <v>2370301950</v>
      </c>
      <c r="U498" s="5" t="s">
        <v>456</v>
      </c>
    </row>
    <row r="499" spans="17:21">
      <c r="Q499" s="5">
        <v>2370301984</v>
      </c>
      <c r="R499" s="5">
        <v>2370301984</v>
      </c>
      <c r="S499" s="5">
        <v>2370301984</v>
      </c>
      <c r="U499" s="5" t="s">
        <v>457</v>
      </c>
    </row>
    <row r="500" spans="17:21">
      <c r="Q500" s="5">
        <v>2370301992</v>
      </c>
      <c r="R500" s="5">
        <v>2370301992</v>
      </c>
      <c r="S500" s="5">
        <v>2370301992</v>
      </c>
      <c r="U500" s="5" t="s">
        <v>458</v>
      </c>
    </row>
    <row r="501" spans="17:21">
      <c r="Q501" s="5">
        <v>2370302065</v>
      </c>
      <c r="R501" s="5">
        <v>2370302065</v>
      </c>
      <c r="S501" s="5">
        <v>2370302065</v>
      </c>
      <c r="U501" s="5" t="s">
        <v>459</v>
      </c>
    </row>
    <row r="502" spans="17:21">
      <c r="Q502" s="5">
        <v>2370302073</v>
      </c>
      <c r="R502" s="5">
        <v>2370302073</v>
      </c>
      <c r="S502" s="5">
        <v>2370302073</v>
      </c>
      <c r="U502" s="5" t="s">
        <v>460</v>
      </c>
    </row>
    <row r="503" spans="17:21">
      <c r="Q503" s="5">
        <v>2370302115</v>
      </c>
      <c r="R503" s="5">
        <v>2370302115</v>
      </c>
      <c r="S503" s="5">
        <v>2370302115</v>
      </c>
      <c r="U503" s="5" t="s">
        <v>461</v>
      </c>
    </row>
    <row r="504" spans="17:21">
      <c r="Q504" s="5">
        <v>2370302123</v>
      </c>
      <c r="R504" s="5">
        <v>2370302123</v>
      </c>
      <c r="S504" s="5">
        <v>2370302123</v>
      </c>
      <c r="U504" s="5" t="s">
        <v>462</v>
      </c>
    </row>
    <row r="505" spans="17:21">
      <c r="Q505" s="5">
        <v>2370302156</v>
      </c>
      <c r="R505" s="5">
        <v>2370302156</v>
      </c>
      <c r="S505" s="5">
        <v>2370302156</v>
      </c>
      <c r="U505" s="5" t="s">
        <v>463</v>
      </c>
    </row>
    <row r="506" spans="17:21">
      <c r="Q506" s="5">
        <v>2370302198</v>
      </c>
      <c r="R506" s="5">
        <v>2370302198</v>
      </c>
      <c r="S506" s="5">
        <v>2370302198</v>
      </c>
      <c r="U506" s="5" t="s">
        <v>464</v>
      </c>
    </row>
    <row r="507" spans="17:21">
      <c r="Q507" s="5">
        <v>2370302222</v>
      </c>
      <c r="R507" s="5">
        <v>2370302222</v>
      </c>
      <c r="S507" s="5">
        <v>2370302222</v>
      </c>
      <c r="U507" s="5" t="s">
        <v>465</v>
      </c>
    </row>
    <row r="508" spans="17:21">
      <c r="Q508" s="5">
        <v>2370302263</v>
      </c>
      <c r="R508" s="5">
        <v>2370302263</v>
      </c>
      <c r="S508" s="5">
        <v>2370302263</v>
      </c>
      <c r="U508" s="5" t="s">
        <v>466</v>
      </c>
    </row>
    <row r="509" spans="17:21">
      <c r="Q509" s="5">
        <v>2370302271</v>
      </c>
      <c r="R509" s="5">
        <v>2370302271</v>
      </c>
      <c r="S509" s="5">
        <v>2370302271</v>
      </c>
      <c r="U509" s="5" t="s">
        <v>467</v>
      </c>
    </row>
    <row r="510" spans="17:21">
      <c r="Q510" s="5">
        <v>2370302289</v>
      </c>
      <c r="R510" s="5">
        <v>2370302289</v>
      </c>
      <c r="S510" s="5">
        <v>2370302289</v>
      </c>
      <c r="U510" s="5" t="s">
        <v>468</v>
      </c>
    </row>
    <row r="511" spans="17:21">
      <c r="Q511" s="5">
        <v>2370302297</v>
      </c>
      <c r="R511" s="5">
        <v>2370302297</v>
      </c>
      <c r="S511" s="5">
        <v>2370302297</v>
      </c>
      <c r="U511" s="5" t="s">
        <v>469</v>
      </c>
    </row>
    <row r="512" spans="17:21">
      <c r="Q512" s="5">
        <v>2370302313</v>
      </c>
      <c r="R512" s="5">
        <v>2370302313</v>
      </c>
      <c r="S512" s="5">
        <v>2370302313</v>
      </c>
      <c r="U512" s="5" t="s">
        <v>470</v>
      </c>
    </row>
    <row r="513" spans="17:21">
      <c r="Q513" s="5">
        <v>2370302339</v>
      </c>
      <c r="R513" s="5">
        <v>2370302339</v>
      </c>
      <c r="S513" s="5">
        <v>2370302339</v>
      </c>
      <c r="U513" s="5" t="s">
        <v>471</v>
      </c>
    </row>
    <row r="514" spans="17:21">
      <c r="Q514" s="5">
        <v>2370302412</v>
      </c>
      <c r="R514" s="5">
        <v>2370302412</v>
      </c>
      <c r="S514" s="5">
        <v>2370302412</v>
      </c>
      <c r="U514" s="5" t="s">
        <v>472</v>
      </c>
    </row>
    <row r="515" spans="17:21">
      <c r="Q515" s="5">
        <v>2370302453</v>
      </c>
      <c r="R515" s="5">
        <v>2370302453</v>
      </c>
      <c r="S515" s="5">
        <v>2370302453</v>
      </c>
      <c r="U515" s="5" t="s">
        <v>473</v>
      </c>
    </row>
    <row r="516" spans="17:21">
      <c r="Q516" s="5">
        <v>2370302461</v>
      </c>
      <c r="R516" s="5">
        <v>2370302461</v>
      </c>
      <c r="S516" s="5">
        <v>2370302461</v>
      </c>
      <c r="U516" s="5" t="s">
        <v>474</v>
      </c>
    </row>
    <row r="517" spans="17:21">
      <c r="Q517" s="5">
        <v>2370302479</v>
      </c>
      <c r="R517" s="5">
        <v>2370302479</v>
      </c>
      <c r="S517" s="5">
        <v>2370302479</v>
      </c>
      <c r="U517" s="5" t="s">
        <v>475</v>
      </c>
    </row>
    <row r="518" spans="17:21">
      <c r="Q518" s="5">
        <v>2370302487</v>
      </c>
      <c r="R518" s="5">
        <v>2370302487</v>
      </c>
      <c r="S518" s="5">
        <v>2370302487</v>
      </c>
      <c r="U518" s="5" t="s">
        <v>476</v>
      </c>
    </row>
    <row r="519" spans="17:21">
      <c r="Q519" s="5">
        <v>2370302529</v>
      </c>
      <c r="R519" s="5">
        <v>2370302529</v>
      </c>
      <c r="S519" s="5">
        <v>2370302529</v>
      </c>
      <c r="U519" s="5" t="s">
        <v>477</v>
      </c>
    </row>
    <row r="520" spans="17:21">
      <c r="Q520" s="5">
        <v>2370302537</v>
      </c>
      <c r="R520" s="5">
        <v>2370302537</v>
      </c>
      <c r="S520" s="5">
        <v>2370302537</v>
      </c>
      <c r="U520" s="5" t="s">
        <v>478</v>
      </c>
    </row>
    <row r="521" spans="17:21">
      <c r="Q521" s="5">
        <v>2370302578</v>
      </c>
      <c r="R521" s="5">
        <v>2370302578</v>
      </c>
      <c r="S521" s="5">
        <v>2370302578</v>
      </c>
      <c r="U521" s="5" t="s">
        <v>479</v>
      </c>
    </row>
    <row r="522" spans="17:21">
      <c r="Q522" s="5">
        <v>2370302586</v>
      </c>
      <c r="R522" s="5">
        <v>2370302586</v>
      </c>
      <c r="S522" s="5">
        <v>2370302586</v>
      </c>
      <c r="U522" s="5" t="s">
        <v>480</v>
      </c>
    </row>
    <row r="523" spans="17:21">
      <c r="Q523" s="5">
        <v>2370302594</v>
      </c>
      <c r="R523" s="5">
        <v>2370302594</v>
      </c>
      <c r="S523" s="5">
        <v>2370302594</v>
      </c>
      <c r="U523" s="5" t="s">
        <v>481</v>
      </c>
    </row>
    <row r="524" spans="17:21">
      <c r="Q524" s="5">
        <v>2370302602</v>
      </c>
      <c r="R524" s="5">
        <v>2370302602</v>
      </c>
      <c r="S524" s="5">
        <v>2370302602</v>
      </c>
      <c r="U524" s="5" t="s">
        <v>482</v>
      </c>
    </row>
    <row r="525" spans="17:21">
      <c r="Q525" s="5">
        <v>2370302610</v>
      </c>
      <c r="R525" s="5">
        <v>2370302610</v>
      </c>
      <c r="S525" s="5">
        <v>2370302610</v>
      </c>
      <c r="U525" s="5" t="s">
        <v>483</v>
      </c>
    </row>
    <row r="526" spans="17:21">
      <c r="Q526" s="5">
        <v>2370302644</v>
      </c>
      <c r="R526" s="5">
        <v>2370302644</v>
      </c>
      <c r="S526" s="5">
        <v>2370302644</v>
      </c>
      <c r="U526" s="5" t="s">
        <v>484</v>
      </c>
    </row>
    <row r="527" spans="17:21">
      <c r="Q527" s="5">
        <v>2370302669</v>
      </c>
      <c r="R527" s="5">
        <v>2370302669</v>
      </c>
      <c r="S527" s="5">
        <v>2370302669</v>
      </c>
      <c r="U527" s="5" t="s">
        <v>485</v>
      </c>
    </row>
    <row r="528" spans="17:21">
      <c r="Q528" s="5">
        <v>2370302677</v>
      </c>
      <c r="R528" s="5">
        <v>2370302677</v>
      </c>
      <c r="S528" s="5">
        <v>2370302677</v>
      </c>
      <c r="U528" s="5" t="s">
        <v>486</v>
      </c>
    </row>
    <row r="529" spans="17:21">
      <c r="Q529" s="5">
        <v>2370302685</v>
      </c>
      <c r="R529" s="5">
        <v>2370302685</v>
      </c>
      <c r="S529" s="5">
        <v>2370302685</v>
      </c>
      <c r="U529" s="5" t="s">
        <v>487</v>
      </c>
    </row>
    <row r="530" spans="17:21">
      <c r="Q530" s="5">
        <v>2370302719</v>
      </c>
      <c r="R530" s="5">
        <v>2370302719</v>
      </c>
      <c r="S530" s="5">
        <v>2370302719</v>
      </c>
      <c r="U530" s="5" t="s">
        <v>488</v>
      </c>
    </row>
    <row r="531" spans="17:21">
      <c r="Q531" s="5">
        <v>2370302768</v>
      </c>
      <c r="R531" s="5">
        <v>2370302768</v>
      </c>
      <c r="S531" s="5">
        <v>2370302768</v>
      </c>
      <c r="U531" s="5" t="s">
        <v>489</v>
      </c>
    </row>
    <row r="532" spans="17:21">
      <c r="Q532" s="5">
        <v>2370302818</v>
      </c>
      <c r="R532" s="5">
        <v>2370302818</v>
      </c>
      <c r="S532" s="5">
        <v>2370302818</v>
      </c>
      <c r="U532" s="5" t="s">
        <v>490</v>
      </c>
    </row>
    <row r="533" spans="17:21">
      <c r="Q533" s="5">
        <v>2370302834</v>
      </c>
      <c r="R533" s="5">
        <v>2370302834</v>
      </c>
      <c r="S533" s="5">
        <v>2370302834</v>
      </c>
      <c r="U533" s="5" t="s">
        <v>491</v>
      </c>
    </row>
    <row r="534" spans="17:21">
      <c r="Q534" s="5">
        <v>2370302842</v>
      </c>
      <c r="R534" s="5">
        <v>2370302842</v>
      </c>
      <c r="S534" s="5">
        <v>2370302842</v>
      </c>
      <c r="U534" s="5" t="s">
        <v>492</v>
      </c>
    </row>
    <row r="535" spans="17:21">
      <c r="Q535" s="5">
        <v>2370302867</v>
      </c>
      <c r="R535" s="5">
        <v>2370302867</v>
      </c>
      <c r="S535" s="5">
        <v>2370302867</v>
      </c>
      <c r="U535" s="5" t="s">
        <v>493</v>
      </c>
    </row>
    <row r="536" spans="17:21">
      <c r="Q536" s="5">
        <v>2370302875</v>
      </c>
      <c r="R536" s="5">
        <v>2370302875</v>
      </c>
      <c r="S536" s="5">
        <v>2370302875</v>
      </c>
      <c r="U536" s="5" t="s">
        <v>494</v>
      </c>
    </row>
    <row r="537" spans="17:21">
      <c r="Q537" s="5">
        <v>2370302909</v>
      </c>
      <c r="R537" s="5">
        <v>2370302909</v>
      </c>
      <c r="S537" s="5">
        <v>2370302909</v>
      </c>
      <c r="U537" s="5" t="s">
        <v>495</v>
      </c>
    </row>
    <row r="538" spans="17:21">
      <c r="Q538" s="5">
        <v>2370302941</v>
      </c>
      <c r="R538" s="5">
        <v>2370302941</v>
      </c>
      <c r="S538" s="5">
        <v>2370302941</v>
      </c>
      <c r="U538" s="5" t="s">
        <v>496</v>
      </c>
    </row>
    <row r="539" spans="17:21">
      <c r="Q539" s="5">
        <v>2370302958</v>
      </c>
      <c r="R539" s="5">
        <v>2370302958</v>
      </c>
      <c r="S539" s="5">
        <v>2370302958</v>
      </c>
      <c r="U539" s="5" t="s">
        <v>497</v>
      </c>
    </row>
    <row r="540" spans="17:21">
      <c r="Q540" s="5">
        <v>2370302982</v>
      </c>
      <c r="R540" s="5">
        <v>2370302982</v>
      </c>
      <c r="S540" s="5">
        <v>2370302982</v>
      </c>
      <c r="U540" s="5" t="s">
        <v>498</v>
      </c>
    </row>
    <row r="541" spans="17:21">
      <c r="Q541" s="5">
        <v>2370302990</v>
      </c>
      <c r="R541" s="5">
        <v>2370302990</v>
      </c>
      <c r="S541" s="5">
        <v>2370302990</v>
      </c>
      <c r="U541" s="5" t="s">
        <v>499</v>
      </c>
    </row>
    <row r="542" spans="17:21">
      <c r="Q542" s="5">
        <v>2370303006</v>
      </c>
      <c r="R542" s="5">
        <v>2370303006</v>
      </c>
      <c r="S542" s="5">
        <v>2370303006</v>
      </c>
      <c r="U542" s="5" t="s">
        <v>500</v>
      </c>
    </row>
    <row r="543" spans="17:21">
      <c r="Q543" s="5">
        <v>2370303014</v>
      </c>
      <c r="R543" s="5">
        <v>2370303014</v>
      </c>
      <c r="S543" s="5">
        <v>2370303014</v>
      </c>
      <c r="U543" s="5" t="s">
        <v>501</v>
      </c>
    </row>
    <row r="544" spans="17:21">
      <c r="Q544" s="5">
        <v>2370303030</v>
      </c>
      <c r="R544" s="5">
        <v>2370303030</v>
      </c>
      <c r="S544" s="5">
        <v>2370303030</v>
      </c>
      <c r="U544" s="5" t="s">
        <v>502</v>
      </c>
    </row>
    <row r="545" spans="17:21">
      <c r="Q545" s="5">
        <v>2370303048</v>
      </c>
      <c r="R545" s="5">
        <v>2370303048</v>
      </c>
      <c r="S545" s="5">
        <v>2370303048</v>
      </c>
      <c r="U545" s="5" t="s">
        <v>503</v>
      </c>
    </row>
    <row r="546" spans="17:21">
      <c r="Q546" s="5">
        <v>2370303055</v>
      </c>
      <c r="R546" s="5">
        <v>2370303055</v>
      </c>
      <c r="S546" s="5">
        <v>2370303055</v>
      </c>
      <c r="U546" s="5" t="s">
        <v>504</v>
      </c>
    </row>
    <row r="547" spans="17:21">
      <c r="Q547" s="5">
        <v>2370303071</v>
      </c>
      <c r="R547" s="5">
        <v>2370303071</v>
      </c>
      <c r="S547" s="5">
        <v>2370303071</v>
      </c>
      <c r="U547" s="5" t="s">
        <v>505</v>
      </c>
    </row>
    <row r="548" spans="17:21">
      <c r="Q548" s="5">
        <v>2370303113</v>
      </c>
      <c r="R548" s="5">
        <v>2370303113</v>
      </c>
      <c r="S548" s="5">
        <v>2370303113</v>
      </c>
      <c r="U548" s="5" t="s">
        <v>506</v>
      </c>
    </row>
    <row r="549" spans="17:21">
      <c r="Q549" s="5">
        <v>2370303162</v>
      </c>
      <c r="R549" s="5">
        <v>2370303162</v>
      </c>
      <c r="S549" s="5">
        <v>2370303162</v>
      </c>
      <c r="U549" s="5" t="s">
        <v>507</v>
      </c>
    </row>
    <row r="550" spans="17:21">
      <c r="Q550" s="5">
        <v>2370303170</v>
      </c>
      <c r="R550" s="5">
        <v>2370303170</v>
      </c>
      <c r="S550" s="5">
        <v>2370303170</v>
      </c>
      <c r="U550" s="5" t="s">
        <v>508</v>
      </c>
    </row>
    <row r="551" spans="17:21">
      <c r="Q551" s="5">
        <v>2370303196</v>
      </c>
      <c r="R551" s="5">
        <v>2370303196</v>
      </c>
      <c r="S551" s="5">
        <v>2370303196</v>
      </c>
      <c r="U551" s="5" t="s">
        <v>509</v>
      </c>
    </row>
    <row r="552" spans="17:21">
      <c r="Q552" s="5">
        <v>2370303238</v>
      </c>
      <c r="R552" s="5">
        <v>2370303238</v>
      </c>
      <c r="S552" s="5">
        <v>2370303238</v>
      </c>
      <c r="U552" s="5" t="s">
        <v>510</v>
      </c>
    </row>
    <row r="553" spans="17:21">
      <c r="Q553" s="5">
        <v>2370303261</v>
      </c>
      <c r="R553" s="5">
        <v>2370303261</v>
      </c>
      <c r="S553" s="5">
        <v>2370303261</v>
      </c>
      <c r="U553" s="5" t="s">
        <v>511</v>
      </c>
    </row>
    <row r="554" spans="17:21">
      <c r="Q554" s="5">
        <v>2370303279</v>
      </c>
      <c r="R554" s="5">
        <v>2370303279</v>
      </c>
      <c r="S554" s="5">
        <v>2370303279</v>
      </c>
      <c r="U554" s="5" t="s">
        <v>512</v>
      </c>
    </row>
    <row r="555" spans="17:21">
      <c r="Q555" s="5">
        <v>2370303287</v>
      </c>
      <c r="R555" s="5">
        <v>2370303287</v>
      </c>
      <c r="S555" s="5">
        <v>2370303287</v>
      </c>
      <c r="U555" s="5" t="s">
        <v>513</v>
      </c>
    </row>
    <row r="556" spans="17:21">
      <c r="Q556" s="5">
        <v>2370303303</v>
      </c>
      <c r="R556" s="5">
        <v>2370303303</v>
      </c>
      <c r="S556" s="5">
        <v>2370303303</v>
      </c>
      <c r="U556" s="5" t="s">
        <v>514</v>
      </c>
    </row>
    <row r="557" spans="17:21">
      <c r="Q557" s="5">
        <v>2370303311</v>
      </c>
      <c r="R557" s="5">
        <v>2370303311</v>
      </c>
      <c r="S557" s="5">
        <v>2370303311</v>
      </c>
      <c r="U557" s="5" t="s">
        <v>515</v>
      </c>
    </row>
    <row r="558" spans="17:21">
      <c r="Q558" s="5">
        <v>2370303345</v>
      </c>
      <c r="R558" s="5">
        <v>2370303345</v>
      </c>
      <c r="S558" s="5">
        <v>2370303345</v>
      </c>
      <c r="U558" s="5" t="s">
        <v>516</v>
      </c>
    </row>
    <row r="559" spans="17:21">
      <c r="Q559" s="5">
        <v>2370303386</v>
      </c>
      <c r="R559" s="5">
        <v>2370303386</v>
      </c>
      <c r="S559" s="5">
        <v>2370303386</v>
      </c>
      <c r="U559" s="5" t="s">
        <v>517</v>
      </c>
    </row>
    <row r="560" spans="17:21">
      <c r="Q560" s="5">
        <v>2370303402</v>
      </c>
      <c r="R560" s="5">
        <v>2370303402</v>
      </c>
      <c r="S560" s="5">
        <v>2370303402</v>
      </c>
      <c r="U560" s="5" t="s">
        <v>518</v>
      </c>
    </row>
    <row r="561" spans="17:21">
      <c r="Q561" s="5">
        <v>2370303444</v>
      </c>
      <c r="R561" s="5">
        <v>2370303444</v>
      </c>
      <c r="S561" s="5">
        <v>2370303444</v>
      </c>
      <c r="U561" s="5" t="s">
        <v>519</v>
      </c>
    </row>
    <row r="562" spans="17:21">
      <c r="Q562" s="5">
        <v>2370303469</v>
      </c>
      <c r="R562" s="5">
        <v>2370303469</v>
      </c>
      <c r="S562" s="5">
        <v>2370303469</v>
      </c>
      <c r="U562" s="5" t="s">
        <v>520</v>
      </c>
    </row>
    <row r="563" spans="17:21">
      <c r="Q563" s="5">
        <v>2370303519</v>
      </c>
      <c r="R563" s="5">
        <v>2370303519</v>
      </c>
      <c r="S563" s="5">
        <v>2370303519</v>
      </c>
      <c r="U563" s="5" t="s">
        <v>521</v>
      </c>
    </row>
    <row r="564" spans="17:21">
      <c r="Q564" s="5">
        <v>2370303535</v>
      </c>
      <c r="R564" s="5">
        <v>2370303535</v>
      </c>
      <c r="S564" s="5">
        <v>2370303535</v>
      </c>
      <c r="U564" s="5" t="s">
        <v>522</v>
      </c>
    </row>
    <row r="565" spans="17:21">
      <c r="Q565" s="5">
        <v>2370303543</v>
      </c>
      <c r="R565" s="5">
        <v>2370303543</v>
      </c>
      <c r="S565" s="5">
        <v>2370303543</v>
      </c>
      <c r="U565" s="5" t="s">
        <v>523</v>
      </c>
    </row>
    <row r="566" spans="17:21">
      <c r="Q566" s="5">
        <v>2370303550</v>
      </c>
      <c r="R566" s="5">
        <v>2370303550</v>
      </c>
      <c r="S566" s="5">
        <v>2370303550</v>
      </c>
      <c r="U566" s="5" t="s">
        <v>524</v>
      </c>
    </row>
    <row r="567" spans="17:21">
      <c r="Q567" s="5">
        <v>2370303568</v>
      </c>
      <c r="R567" s="5">
        <v>2370303568</v>
      </c>
      <c r="S567" s="5">
        <v>2370303568</v>
      </c>
      <c r="U567" s="5" t="s">
        <v>525</v>
      </c>
    </row>
    <row r="568" spans="17:21">
      <c r="Q568" s="5">
        <v>2370303584</v>
      </c>
      <c r="R568" s="5">
        <v>2370303584</v>
      </c>
      <c r="S568" s="5">
        <v>2370303584</v>
      </c>
      <c r="U568" s="5" t="s">
        <v>526</v>
      </c>
    </row>
    <row r="569" spans="17:21">
      <c r="Q569" s="5">
        <v>2370303600</v>
      </c>
      <c r="R569" s="5">
        <v>2370303600</v>
      </c>
      <c r="S569" s="5">
        <v>2370303600</v>
      </c>
      <c r="U569" s="5" t="s">
        <v>527</v>
      </c>
    </row>
    <row r="570" spans="17:21">
      <c r="Q570" s="5">
        <v>2370303634</v>
      </c>
      <c r="R570" s="5">
        <v>2370303634</v>
      </c>
      <c r="S570" s="5">
        <v>2370303634</v>
      </c>
      <c r="U570" s="5" t="s">
        <v>528</v>
      </c>
    </row>
    <row r="571" spans="17:21">
      <c r="Q571" s="5">
        <v>2370303659</v>
      </c>
      <c r="R571" s="5">
        <v>2370303659</v>
      </c>
      <c r="S571" s="5">
        <v>2370303659</v>
      </c>
      <c r="U571" s="5" t="s">
        <v>529</v>
      </c>
    </row>
    <row r="572" spans="17:21">
      <c r="Q572" s="5">
        <v>2370303709</v>
      </c>
      <c r="R572" s="5">
        <v>2370303709</v>
      </c>
      <c r="S572" s="5">
        <v>2370303709</v>
      </c>
      <c r="U572" s="5" t="s">
        <v>530</v>
      </c>
    </row>
    <row r="573" spans="17:21">
      <c r="Q573" s="5">
        <v>2370303733</v>
      </c>
      <c r="R573" s="5">
        <v>2370303733</v>
      </c>
      <c r="S573" s="5">
        <v>2370303733</v>
      </c>
      <c r="U573" s="5" t="s">
        <v>531</v>
      </c>
    </row>
    <row r="574" spans="17:21">
      <c r="Q574" s="5">
        <v>2370303741</v>
      </c>
      <c r="R574" s="5">
        <v>2370303741</v>
      </c>
      <c r="S574" s="5">
        <v>2370303741</v>
      </c>
      <c r="U574" s="5" t="s">
        <v>532</v>
      </c>
    </row>
    <row r="575" spans="17:21">
      <c r="Q575" s="5">
        <v>2370303790</v>
      </c>
      <c r="R575" s="5">
        <v>2370303790</v>
      </c>
      <c r="S575" s="5">
        <v>2370303790</v>
      </c>
      <c r="U575" s="5" t="s">
        <v>533</v>
      </c>
    </row>
    <row r="576" spans="17:21">
      <c r="Q576" s="5">
        <v>2370303808</v>
      </c>
      <c r="R576" s="5">
        <v>2370303808</v>
      </c>
      <c r="S576" s="5">
        <v>2370303808</v>
      </c>
      <c r="U576" s="5" t="s">
        <v>534</v>
      </c>
    </row>
    <row r="577" spans="17:21">
      <c r="Q577" s="5">
        <v>2370303816</v>
      </c>
      <c r="R577" s="5">
        <v>2370303816</v>
      </c>
      <c r="S577" s="5">
        <v>2370303816</v>
      </c>
      <c r="U577" s="5" t="s">
        <v>535</v>
      </c>
    </row>
    <row r="578" spans="17:21">
      <c r="Q578" s="5">
        <v>2370303865</v>
      </c>
      <c r="R578" s="5">
        <v>2370303865</v>
      </c>
      <c r="S578" s="5">
        <v>2370303865</v>
      </c>
      <c r="U578" s="5" t="s">
        <v>536</v>
      </c>
    </row>
    <row r="579" spans="17:21">
      <c r="Q579" s="5">
        <v>2370303873</v>
      </c>
      <c r="R579" s="5">
        <v>2370303873</v>
      </c>
      <c r="S579" s="5">
        <v>2370303873</v>
      </c>
      <c r="U579" s="5" t="s">
        <v>537</v>
      </c>
    </row>
    <row r="580" spans="17:21">
      <c r="Q580" s="5">
        <v>2370303881</v>
      </c>
      <c r="R580" s="5">
        <v>2370303881</v>
      </c>
      <c r="S580" s="5">
        <v>2370303881</v>
      </c>
      <c r="U580" s="5" t="s">
        <v>538</v>
      </c>
    </row>
    <row r="581" spans="17:21">
      <c r="Q581" s="5">
        <v>2370303899</v>
      </c>
      <c r="R581" s="5">
        <v>2370303899</v>
      </c>
      <c r="S581" s="5">
        <v>2370303899</v>
      </c>
      <c r="U581" s="5" t="s">
        <v>539</v>
      </c>
    </row>
    <row r="582" spans="17:21">
      <c r="Q582" s="5">
        <v>2370303915</v>
      </c>
      <c r="R582" s="5">
        <v>2370303915</v>
      </c>
      <c r="S582" s="5">
        <v>2370303915</v>
      </c>
      <c r="U582" s="5" t="s">
        <v>540</v>
      </c>
    </row>
    <row r="583" spans="17:21">
      <c r="Q583" s="5">
        <v>2370303972</v>
      </c>
      <c r="R583" s="5">
        <v>2370303972</v>
      </c>
      <c r="S583" s="5">
        <v>2370303972</v>
      </c>
      <c r="U583" s="5" t="s">
        <v>541</v>
      </c>
    </row>
    <row r="584" spans="17:21">
      <c r="Q584" s="5">
        <v>2370303980</v>
      </c>
      <c r="R584" s="5">
        <v>2370303980</v>
      </c>
      <c r="S584" s="5">
        <v>2370303980</v>
      </c>
      <c r="U584" s="5" t="s">
        <v>542</v>
      </c>
    </row>
    <row r="585" spans="17:21">
      <c r="Q585" s="5">
        <v>2370304046</v>
      </c>
      <c r="R585" s="5">
        <v>2370304046</v>
      </c>
      <c r="S585" s="5">
        <v>2370304046</v>
      </c>
      <c r="U585" s="5" t="s">
        <v>543</v>
      </c>
    </row>
    <row r="586" spans="17:21">
      <c r="Q586" s="5">
        <v>2370304053</v>
      </c>
      <c r="R586" s="5">
        <v>2370304053</v>
      </c>
      <c r="S586" s="5">
        <v>2370304053</v>
      </c>
      <c r="U586" s="5" t="s">
        <v>544</v>
      </c>
    </row>
    <row r="587" spans="17:21">
      <c r="Q587" s="5">
        <v>2370304061</v>
      </c>
      <c r="R587" s="5">
        <v>2370304061</v>
      </c>
      <c r="S587" s="5">
        <v>2370304061</v>
      </c>
      <c r="U587" s="5" t="s">
        <v>545</v>
      </c>
    </row>
    <row r="588" spans="17:21">
      <c r="Q588" s="5">
        <v>2370304079</v>
      </c>
      <c r="R588" s="5">
        <v>2370304079</v>
      </c>
      <c r="S588" s="5">
        <v>2370304079</v>
      </c>
      <c r="U588" s="5" t="s">
        <v>546</v>
      </c>
    </row>
    <row r="589" spans="17:21">
      <c r="Q589" s="5">
        <v>2370304087</v>
      </c>
      <c r="R589" s="5">
        <v>2370304087</v>
      </c>
      <c r="S589" s="5">
        <v>2370304087</v>
      </c>
      <c r="U589" s="5" t="s">
        <v>547</v>
      </c>
    </row>
    <row r="590" spans="17:21">
      <c r="Q590" s="5">
        <v>2370304103</v>
      </c>
      <c r="R590" s="5">
        <v>2370304103</v>
      </c>
      <c r="S590" s="5">
        <v>2370304103</v>
      </c>
      <c r="U590" s="5" t="s">
        <v>548</v>
      </c>
    </row>
    <row r="591" spans="17:21">
      <c r="Q591" s="5">
        <v>2370304152</v>
      </c>
      <c r="R591" s="5">
        <v>2370304152</v>
      </c>
      <c r="S591" s="5">
        <v>2370304152</v>
      </c>
      <c r="U591" s="5" t="s">
        <v>549</v>
      </c>
    </row>
    <row r="592" spans="17:21">
      <c r="Q592" s="5">
        <v>2370304178</v>
      </c>
      <c r="R592" s="5">
        <v>2370304178</v>
      </c>
      <c r="S592" s="5">
        <v>2370304178</v>
      </c>
      <c r="U592" s="5" t="s">
        <v>550</v>
      </c>
    </row>
    <row r="593" spans="17:21">
      <c r="Q593" s="5">
        <v>2370304194</v>
      </c>
      <c r="R593" s="5">
        <v>2370304194</v>
      </c>
      <c r="S593" s="5">
        <v>2370304194</v>
      </c>
      <c r="U593" s="5" t="s">
        <v>551</v>
      </c>
    </row>
    <row r="594" spans="17:21">
      <c r="Q594" s="5">
        <v>2370304202</v>
      </c>
      <c r="R594" s="5">
        <v>2370304202</v>
      </c>
      <c r="S594" s="5">
        <v>2370304202</v>
      </c>
      <c r="U594" s="5" t="s">
        <v>552</v>
      </c>
    </row>
    <row r="595" spans="17:21">
      <c r="Q595" s="5">
        <v>2370304236</v>
      </c>
      <c r="R595" s="5">
        <v>2370304236</v>
      </c>
      <c r="S595" s="5">
        <v>2370304236</v>
      </c>
      <c r="U595" s="5" t="s">
        <v>553</v>
      </c>
    </row>
    <row r="596" spans="17:21">
      <c r="Q596" s="5">
        <v>2370304251</v>
      </c>
      <c r="R596" s="5">
        <v>2370304251</v>
      </c>
      <c r="S596" s="5">
        <v>2370304251</v>
      </c>
      <c r="U596" s="5" t="s">
        <v>554</v>
      </c>
    </row>
    <row r="597" spans="17:21">
      <c r="Q597" s="5">
        <v>2370304285</v>
      </c>
      <c r="R597" s="5">
        <v>2370304285</v>
      </c>
      <c r="S597" s="5">
        <v>2370304285</v>
      </c>
      <c r="U597" s="5" t="s">
        <v>555</v>
      </c>
    </row>
    <row r="598" spans="17:21">
      <c r="Q598" s="5">
        <v>2370304293</v>
      </c>
      <c r="R598" s="5">
        <v>2370304293</v>
      </c>
      <c r="S598" s="5">
        <v>2370304293</v>
      </c>
      <c r="U598" s="5" t="s">
        <v>556</v>
      </c>
    </row>
    <row r="599" spans="17:21">
      <c r="Q599" s="5">
        <v>2370400018</v>
      </c>
      <c r="R599" s="5">
        <v>2370400018</v>
      </c>
      <c r="S599" s="5">
        <v>2370400018</v>
      </c>
      <c r="U599" s="5" t="s">
        <v>557</v>
      </c>
    </row>
    <row r="600" spans="17:21">
      <c r="Q600" s="5">
        <v>2370400067</v>
      </c>
      <c r="R600" s="5">
        <v>2370400067</v>
      </c>
      <c r="S600" s="5">
        <v>2370400067</v>
      </c>
      <c r="U600" s="5" t="s">
        <v>558</v>
      </c>
    </row>
    <row r="601" spans="17:21">
      <c r="Q601" s="5">
        <v>2370400075</v>
      </c>
      <c r="R601" s="5">
        <v>2370400075</v>
      </c>
      <c r="S601" s="5">
        <v>2370400075</v>
      </c>
      <c r="U601" s="5" t="s">
        <v>559</v>
      </c>
    </row>
    <row r="602" spans="17:21">
      <c r="Q602" s="5">
        <v>2370400083</v>
      </c>
      <c r="R602" s="5">
        <v>2370400083</v>
      </c>
      <c r="S602" s="5">
        <v>2370400083</v>
      </c>
      <c r="U602" s="5" t="s">
        <v>560</v>
      </c>
    </row>
    <row r="603" spans="17:21">
      <c r="Q603" s="5">
        <v>2370400091</v>
      </c>
      <c r="R603" s="5">
        <v>2370400091</v>
      </c>
      <c r="S603" s="5">
        <v>2370400091</v>
      </c>
      <c r="U603" s="5" t="s">
        <v>561</v>
      </c>
    </row>
    <row r="604" spans="17:21">
      <c r="Q604" s="5">
        <v>2370400109</v>
      </c>
      <c r="R604" s="5">
        <v>2370400109</v>
      </c>
      <c r="S604" s="5">
        <v>2370400109</v>
      </c>
      <c r="U604" s="5" t="s">
        <v>562</v>
      </c>
    </row>
    <row r="605" spans="17:21">
      <c r="Q605" s="5">
        <v>2370400117</v>
      </c>
      <c r="R605" s="5">
        <v>2370400117</v>
      </c>
      <c r="S605" s="5">
        <v>2370400117</v>
      </c>
      <c r="U605" s="5" t="s">
        <v>563</v>
      </c>
    </row>
    <row r="606" spans="17:21">
      <c r="Q606" s="5">
        <v>2370400232</v>
      </c>
      <c r="R606" s="5">
        <v>2370400232</v>
      </c>
      <c r="S606" s="5">
        <v>2370400232</v>
      </c>
      <c r="U606" s="5" t="s">
        <v>564</v>
      </c>
    </row>
    <row r="607" spans="17:21">
      <c r="Q607" s="5">
        <v>2370400240</v>
      </c>
      <c r="R607" s="5">
        <v>2370400240</v>
      </c>
      <c r="S607" s="5">
        <v>2370400240</v>
      </c>
      <c r="U607" s="5" t="s">
        <v>565</v>
      </c>
    </row>
    <row r="608" spans="17:21">
      <c r="Q608" s="5">
        <v>2370400273</v>
      </c>
      <c r="R608" s="5">
        <v>2370400273</v>
      </c>
      <c r="S608" s="5">
        <v>2370400273</v>
      </c>
      <c r="U608" s="5" t="s">
        <v>566</v>
      </c>
    </row>
    <row r="609" spans="17:21">
      <c r="Q609" s="5">
        <v>2370400307</v>
      </c>
      <c r="R609" s="5">
        <v>2370400307</v>
      </c>
      <c r="S609" s="5">
        <v>2370400307</v>
      </c>
      <c r="U609" s="5" t="s">
        <v>567</v>
      </c>
    </row>
    <row r="610" spans="17:21">
      <c r="Q610" s="5">
        <v>2370400323</v>
      </c>
      <c r="R610" s="5">
        <v>2370400323</v>
      </c>
      <c r="S610" s="5">
        <v>2370400323</v>
      </c>
      <c r="U610" s="5" t="s">
        <v>568</v>
      </c>
    </row>
    <row r="611" spans="17:21">
      <c r="Q611" s="5">
        <v>2370400349</v>
      </c>
      <c r="R611" s="5">
        <v>2370400349</v>
      </c>
      <c r="S611" s="5">
        <v>2370400349</v>
      </c>
      <c r="U611" s="5" t="s">
        <v>569</v>
      </c>
    </row>
    <row r="612" spans="17:21">
      <c r="Q612" s="5">
        <v>2370400356</v>
      </c>
      <c r="R612" s="5">
        <v>2370400356</v>
      </c>
      <c r="S612" s="5">
        <v>2370400356</v>
      </c>
      <c r="U612" s="5" t="s">
        <v>570</v>
      </c>
    </row>
    <row r="613" spans="17:21">
      <c r="Q613" s="5">
        <v>2370400406</v>
      </c>
      <c r="R613" s="5">
        <v>2370400406</v>
      </c>
      <c r="S613" s="5">
        <v>2370400406</v>
      </c>
      <c r="U613" s="5" t="s">
        <v>571</v>
      </c>
    </row>
    <row r="614" spans="17:21">
      <c r="Q614" s="5">
        <v>2370400471</v>
      </c>
      <c r="R614" s="5">
        <v>2370400471</v>
      </c>
      <c r="S614" s="5">
        <v>2370400471</v>
      </c>
      <c r="U614" s="5" t="s">
        <v>572</v>
      </c>
    </row>
    <row r="615" spans="17:21">
      <c r="Q615" s="5">
        <v>2370400497</v>
      </c>
      <c r="R615" s="5">
        <v>2370400497</v>
      </c>
      <c r="S615" s="5">
        <v>2370400497</v>
      </c>
      <c r="U615" s="5" t="s">
        <v>573</v>
      </c>
    </row>
    <row r="616" spans="17:21">
      <c r="Q616" s="5">
        <v>2370400539</v>
      </c>
      <c r="R616" s="5">
        <v>2370400539</v>
      </c>
      <c r="S616" s="5">
        <v>2370400539</v>
      </c>
      <c r="U616" s="5" t="s">
        <v>574</v>
      </c>
    </row>
    <row r="617" spans="17:21">
      <c r="Q617" s="5">
        <v>2370400562</v>
      </c>
      <c r="R617" s="5">
        <v>2370400562</v>
      </c>
      <c r="S617" s="5">
        <v>2370400562</v>
      </c>
      <c r="U617" s="5" t="s">
        <v>575</v>
      </c>
    </row>
    <row r="618" spans="17:21">
      <c r="Q618" s="5">
        <v>2370400653</v>
      </c>
      <c r="R618" s="5">
        <v>2370400653</v>
      </c>
      <c r="S618" s="5">
        <v>2370400653</v>
      </c>
      <c r="U618" s="5" t="s">
        <v>576</v>
      </c>
    </row>
    <row r="619" spans="17:21">
      <c r="Q619" s="5">
        <v>2370400729</v>
      </c>
      <c r="R619" s="5">
        <v>2370400729</v>
      </c>
      <c r="S619" s="5">
        <v>2370400729</v>
      </c>
      <c r="U619" s="5" t="s">
        <v>577</v>
      </c>
    </row>
    <row r="620" spans="17:21">
      <c r="Q620" s="5">
        <v>2370400794</v>
      </c>
      <c r="R620" s="5">
        <v>2370400794</v>
      </c>
      <c r="S620" s="5">
        <v>2370400794</v>
      </c>
      <c r="U620" s="5" t="s">
        <v>578</v>
      </c>
    </row>
    <row r="621" spans="17:21">
      <c r="Q621" s="5">
        <v>2370400802</v>
      </c>
      <c r="R621" s="5">
        <v>2370400802</v>
      </c>
      <c r="S621" s="5">
        <v>2370400802</v>
      </c>
      <c r="U621" s="5" t="s">
        <v>579</v>
      </c>
    </row>
    <row r="622" spans="17:21">
      <c r="Q622" s="5">
        <v>2370400836</v>
      </c>
      <c r="R622" s="5">
        <v>2370400836</v>
      </c>
      <c r="S622" s="5">
        <v>2370400836</v>
      </c>
      <c r="U622" s="5" t="s">
        <v>580</v>
      </c>
    </row>
    <row r="623" spans="17:21">
      <c r="Q623" s="5">
        <v>2370400869</v>
      </c>
      <c r="R623" s="5">
        <v>2370400869</v>
      </c>
      <c r="S623" s="5">
        <v>2370400869</v>
      </c>
      <c r="U623" s="5" t="s">
        <v>581</v>
      </c>
    </row>
    <row r="624" spans="17:21">
      <c r="Q624" s="5">
        <v>2370400877</v>
      </c>
      <c r="R624" s="5">
        <v>2370400877</v>
      </c>
      <c r="S624" s="5">
        <v>2370400877</v>
      </c>
      <c r="U624" s="5" t="s">
        <v>582</v>
      </c>
    </row>
    <row r="625" spans="17:21">
      <c r="Q625" s="5">
        <v>2370400976</v>
      </c>
      <c r="R625" s="5">
        <v>2370400976</v>
      </c>
      <c r="S625" s="5">
        <v>2370400976</v>
      </c>
      <c r="U625" s="5" t="s">
        <v>583</v>
      </c>
    </row>
    <row r="626" spans="17:21">
      <c r="Q626" s="5">
        <v>2370400984</v>
      </c>
      <c r="R626" s="5">
        <v>2370400984</v>
      </c>
      <c r="S626" s="5">
        <v>2370400984</v>
      </c>
      <c r="U626" s="5" t="s">
        <v>584</v>
      </c>
    </row>
    <row r="627" spans="17:21">
      <c r="Q627" s="5">
        <v>2370400992</v>
      </c>
      <c r="R627" s="5">
        <v>2370400992</v>
      </c>
      <c r="S627" s="5">
        <v>2370400992</v>
      </c>
      <c r="U627" s="5" t="s">
        <v>585</v>
      </c>
    </row>
    <row r="628" spans="17:21">
      <c r="Q628" s="5">
        <v>2370401040</v>
      </c>
      <c r="R628" s="5">
        <v>2370401040</v>
      </c>
      <c r="S628" s="5">
        <v>2370401040</v>
      </c>
      <c r="U628" s="5" t="s">
        <v>586</v>
      </c>
    </row>
    <row r="629" spans="17:21">
      <c r="Q629" s="5">
        <v>2370401073</v>
      </c>
      <c r="R629" s="5">
        <v>2370401073</v>
      </c>
      <c r="S629" s="5">
        <v>2370401073</v>
      </c>
      <c r="U629" s="5" t="s">
        <v>587</v>
      </c>
    </row>
    <row r="630" spans="17:21">
      <c r="Q630" s="5">
        <v>2370401115</v>
      </c>
      <c r="R630" s="5">
        <v>2370401115</v>
      </c>
      <c r="S630" s="5">
        <v>2370401115</v>
      </c>
      <c r="U630" s="5" t="s">
        <v>588</v>
      </c>
    </row>
    <row r="631" spans="17:21">
      <c r="Q631" s="5">
        <v>2370401156</v>
      </c>
      <c r="R631" s="5">
        <v>2370401156</v>
      </c>
      <c r="S631" s="5">
        <v>2370401156</v>
      </c>
      <c r="U631" s="5" t="s">
        <v>589</v>
      </c>
    </row>
    <row r="632" spans="17:21">
      <c r="Q632" s="5">
        <v>2370401164</v>
      </c>
      <c r="R632" s="5">
        <v>2370401164</v>
      </c>
      <c r="S632" s="5">
        <v>2370401164</v>
      </c>
      <c r="U632" s="5" t="s">
        <v>590</v>
      </c>
    </row>
    <row r="633" spans="17:21">
      <c r="Q633" s="5">
        <v>2370401180</v>
      </c>
      <c r="R633" s="5">
        <v>2370401180</v>
      </c>
      <c r="S633" s="5">
        <v>2370401180</v>
      </c>
      <c r="U633" s="5" t="s">
        <v>591</v>
      </c>
    </row>
    <row r="634" spans="17:21">
      <c r="Q634" s="5">
        <v>2370401230</v>
      </c>
      <c r="R634" s="5">
        <v>2370401230</v>
      </c>
      <c r="S634" s="5">
        <v>2370401230</v>
      </c>
      <c r="U634" s="5" t="s">
        <v>592</v>
      </c>
    </row>
    <row r="635" spans="17:21">
      <c r="Q635" s="5">
        <v>2370401271</v>
      </c>
      <c r="R635" s="5">
        <v>2370401271</v>
      </c>
      <c r="S635" s="5">
        <v>2370401271</v>
      </c>
      <c r="U635" s="5" t="s">
        <v>593</v>
      </c>
    </row>
    <row r="636" spans="17:21">
      <c r="Q636" s="5">
        <v>2370401339</v>
      </c>
      <c r="R636" s="5">
        <v>2370401339</v>
      </c>
      <c r="S636" s="5">
        <v>2370401339</v>
      </c>
      <c r="U636" s="5" t="s">
        <v>594</v>
      </c>
    </row>
    <row r="637" spans="17:21">
      <c r="Q637" s="5">
        <v>2370401420</v>
      </c>
      <c r="R637" s="5">
        <v>2370401420</v>
      </c>
      <c r="S637" s="5">
        <v>2370401420</v>
      </c>
      <c r="U637" s="5" t="s">
        <v>595</v>
      </c>
    </row>
    <row r="638" spans="17:21">
      <c r="Q638" s="5">
        <v>2370401446</v>
      </c>
      <c r="R638" s="5">
        <v>2370401446</v>
      </c>
      <c r="S638" s="5">
        <v>2370401446</v>
      </c>
      <c r="U638" s="5" t="s">
        <v>596</v>
      </c>
    </row>
    <row r="639" spans="17:21">
      <c r="Q639" s="5">
        <v>2370401461</v>
      </c>
      <c r="R639" s="5">
        <v>2370401461</v>
      </c>
      <c r="S639" s="5">
        <v>2370401461</v>
      </c>
      <c r="U639" s="5" t="s">
        <v>597</v>
      </c>
    </row>
    <row r="640" spans="17:21">
      <c r="Q640" s="5">
        <v>2370401487</v>
      </c>
      <c r="R640" s="5">
        <v>2370401487</v>
      </c>
      <c r="S640" s="5">
        <v>2370401487</v>
      </c>
      <c r="U640" s="5" t="s">
        <v>598</v>
      </c>
    </row>
    <row r="641" spans="17:21">
      <c r="Q641" s="5">
        <v>2370401495</v>
      </c>
      <c r="R641" s="5">
        <v>2370401495</v>
      </c>
      <c r="S641" s="5">
        <v>2370401495</v>
      </c>
      <c r="U641" s="5" t="s">
        <v>599</v>
      </c>
    </row>
    <row r="642" spans="17:21">
      <c r="Q642" s="5">
        <v>2370401529</v>
      </c>
      <c r="R642" s="5">
        <v>2370401529</v>
      </c>
      <c r="S642" s="5">
        <v>2370401529</v>
      </c>
      <c r="U642" s="5" t="s">
        <v>600</v>
      </c>
    </row>
    <row r="643" spans="17:21">
      <c r="Q643" s="5">
        <v>2370401552</v>
      </c>
      <c r="R643" s="5">
        <v>2370401552</v>
      </c>
      <c r="S643" s="5">
        <v>2370401552</v>
      </c>
      <c r="U643" s="5" t="s">
        <v>601</v>
      </c>
    </row>
    <row r="644" spans="17:21">
      <c r="Q644" s="5">
        <v>2370401578</v>
      </c>
      <c r="R644" s="5">
        <v>2370401578</v>
      </c>
      <c r="S644" s="5">
        <v>2370401578</v>
      </c>
      <c r="U644" s="5" t="s">
        <v>602</v>
      </c>
    </row>
    <row r="645" spans="17:21">
      <c r="Q645" s="5">
        <v>2370401586</v>
      </c>
      <c r="R645" s="5">
        <v>2370401586</v>
      </c>
      <c r="S645" s="5">
        <v>2370401586</v>
      </c>
      <c r="U645" s="5" t="s">
        <v>603</v>
      </c>
    </row>
    <row r="646" spans="17:21">
      <c r="Q646" s="5">
        <v>2370401594</v>
      </c>
      <c r="R646" s="5">
        <v>2370401594</v>
      </c>
      <c r="S646" s="5">
        <v>2370401594</v>
      </c>
      <c r="U646" s="5" t="s">
        <v>604</v>
      </c>
    </row>
    <row r="647" spans="17:21">
      <c r="Q647" s="5">
        <v>2370401602</v>
      </c>
      <c r="R647" s="5">
        <v>2370401602</v>
      </c>
      <c r="S647" s="5">
        <v>2370401602</v>
      </c>
      <c r="U647" s="5" t="s">
        <v>605</v>
      </c>
    </row>
    <row r="648" spans="17:21">
      <c r="Q648" s="5">
        <v>2370401669</v>
      </c>
      <c r="R648" s="5">
        <v>2370401669</v>
      </c>
      <c r="S648" s="5">
        <v>2370401669</v>
      </c>
      <c r="U648" s="5" t="s">
        <v>606</v>
      </c>
    </row>
    <row r="649" spans="17:21">
      <c r="Q649" s="5">
        <v>2370401677</v>
      </c>
      <c r="R649" s="5">
        <v>2370401677</v>
      </c>
      <c r="S649" s="5">
        <v>2370401677</v>
      </c>
      <c r="U649" s="5" t="s">
        <v>607</v>
      </c>
    </row>
    <row r="650" spans="17:21">
      <c r="Q650" s="5">
        <v>2370401685</v>
      </c>
      <c r="R650" s="5">
        <v>2370401685</v>
      </c>
      <c r="S650" s="5">
        <v>2370401685</v>
      </c>
      <c r="U650" s="5" t="s">
        <v>608</v>
      </c>
    </row>
    <row r="651" spans="17:21">
      <c r="Q651" s="5">
        <v>2370401784</v>
      </c>
      <c r="R651" s="5">
        <v>2370401784</v>
      </c>
      <c r="S651" s="5">
        <v>2370401784</v>
      </c>
      <c r="U651" s="5" t="s">
        <v>609</v>
      </c>
    </row>
    <row r="652" spans="17:21">
      <c r="Q652" s="5">
        <v>2370401826</v>
      </c>
      <c r="R652" s="5">
        <v>2370401826</v>
      </c>
      <c r="S652" s="5">
        <v>2370401826</v>
      </c>
      <c r="U652" s="5" t="s">
        <v>610</v>
      </c>
    </row>
    <row r="653" spans="17:21">
      <c r="Q653" s="5">
        <v>2370401875</v>
      </c>
      <c r="R653" s="5">
        <v>2370401875</v>
      </c>
      <c r="S653" s="5">
        <v>2370401875</v>
      </c>
      <c r="U653" s="5" t="s">
        <v>611</v>
      </c>
    </row>
    <row r="654" spans="17:21">
      <c r="Q654" s="5">
        <v>2370401925</v>
      </c>
      <c r="R654" s="5">
        <v>2370401925</v>
      </c>
      <c r="S654" s="5">
        <v>2370401925</v>
      </c>
      <c r="U654" s="5" t="s">
        <v>612</v>
      </c>
    </row>
    <row r="655" spans="17:21">
      <c r="Q655" s="5">
        <v>2370401933</v>
      </c>
      <c r="R655" s="5">
        <v>2370401933</v>
      </c>
      <c r="S655" s="5">
        <v>2370401933</v>
      </c>
      <c r="U655" s="5" t="s">
        <v>613</v>
      </c>
    </row>
    <row r="656" spans="17:21">
      <c r="Q656" s="5">
        <v>2370401941</v>
      </c>
      <c r="R656" s="5">
        <v>2370401941</v>
      </c>
      <c r="S656" s="5">
        <v>2370401941</v>
      </c>
      <c r="U656" s="5" t="s">
        <v>614</v>
      </c>
    </row>
    <row r="657" spans="17:21">
      <c r="Q657" s="5">
        <v>2370402055</v>
      </c>
      <c r="R657" s="5">
        <v>2370402055</v>
      </c>
      <c r="S657" s="5">
        <v>2370402055</v>
      </c>
      <c r="U657" s="5" t="s">
        <v>615</v>
      </c>
    </row>
    <row r="658" spans="17:21">
      <c r="Q658" s="5">
        <v>2370402089</v>
      </c>
      <c r="R658" s="5">
        <v>2370402089</v>
      </c>
      <c r="S658" s="5">
        <v>2370402089</v>
      </c>
      <c r="U658" s="5" t="s">
        <v>616</v>
      </c>
    </row>
    <row r="659" spans="17:21">
      <c r="Q659" s="5">
        <v>2370402113</v>
      </c>
      <c r="R659" s="5">
        <v>2370402113</v>
      </c>
      <c r="S659" s="5">
        <v>2370402113</v>
      </c>
      <c r="U659" s="5" t="s">
        <v>617</v>
      </c>
    </row>
    <row r="660" spans="17:21">
      <c r="Q660" s="5">
        <v>2370402147</v>
      </c>
      <c r="R660" s="5">
        <v>2370402147</v>
      </c>
      <c r="S660" s="5">
        <v>2370402147</v>
      </c>
      <c r="U660" s="5" t="s">
        <v>618</v>
      </c>
    </row>
    <row r="661" spans="17:21">
      <c r="Q661" s="5">
        <v>2370402188</v>
      </c>
      <c r="R661" s="5">
        <v>2370402188</v>
      </c>
      <c r="S661" s="5">
        <v>2370402188</v>
      </c>
      <c r="U661" s="5" t="s">
        <v>619</v>
      </c>
    </row>
    <row r="662" spans="17:21">
      <c r="Q662" s="5">
        <v>2370402196</v>
      </c>
      <c r="R662" s="5">
        <v>2370402196</v>
      </c>
      <c r="S662" s="5">
        <v>2370402196</v>
      </c>
      <c r="U662" s="5" t="s">
        <v>620</v>
      </c>
    </row>
    <row r="663" spans="17:21">
      <c r="Q663" s="5">
        <v>2370402238</v>
      </c>
      <c r="R663" s="5">
        <v>2370402238</v>
      </c>
      <c r="S663" s="5">
        <v>2370402238</v>
      </c>
      <c r="U663" s="5" t="s">
        <v>621</v>
      </c>
    </row>
    <row r="664" spans="17:21">
      <c r="Q664" s="5">
        <v>2370402295</v>
      </c>
      <c r="R664" s="5">
        <v>2370402295</v>
      </c>
      <c r="S664" s="5">
        <v>2370402295</v>
      </c>
      <c r="U664" s="5" t="s">
        <v>622</v>
      </c>
    </row>
    <row r="665" spans="17:21">
      <c r="Q665" s="5">
        <v>2370402303</v>
      </c>
      <c r="R665" s="5">
        <v>2370402303</v>
      </c>
      <c r="S665" s="5">
        <v>2370402303</v>
      </c>
      <c r="U665" s="5" t="s">
        <v>623</v>
      </c>
    </row>
    <row r="666" spans="17:21">
      <c r="Q666" s="5">
        <v>2370402337</v>
      </c>
      <c r="R666" s="5">
        <v>2370402337</v>
      </c>
      <c r="S666" s="5">
        <v>2370402337</v>
      </c>
      <c r="U666" s="5" t="s">
        <v>624</v>
      </c>
    </row>
    <row r="667" spans="17:21">
      <c r="Q667" s="5">
        <v>2370402378</v>
      </c>
      <c r="R667" s="5">
        <v>2370402378</v>
      </c>
      <c r="S667" s="5">
        <v>2370402378</v>
      </c>
      <c r="U667" s="5" t="s">
        <v>625</v>
      </c>
    </row>
    <row r="668" spans="17:21">
      <c r="Q668" s="5">
        <v>2370402394</v>
      </c>
      <c r="R668" s="5">
        <v>2370402394</v>
      </c>
      <c r="S668" s="5">
        <v>2370402394</v>
      </c>
      <c r="U668" s="5" t="s">
        <v>626</v>
      </c>
    </row>
    <row r="669" spans="17:21">
      <c r="Q669" s="5">
        <v>2370402428</v>
      </c>
      <c r="R669" s="5">
        <v>2370402428</v>
      </c>
      <c r="S669" s="5">
        <v>2370402428</v>
      </c>
      <c r="U669" s="5" t="s">
        <v>627</v>
      </c>
    </row>
    <row r="670" spans="17:21">
      <c r="Q670" s="5">
        <v>2370402444</v>
      </c>
      <c r="R670" s="5">
        <v>2370402444</v>
      </c>
      <c r="S670" s="5">
        <v>2370402444</v>
      </c>
      <c r="U670" s="5" t="s">
        <v>628</v>
      </c>
    </row>
    <row r="671" spans="17:21">
      <c r="Q671" s="5">
        <v>2370402477</v>
      </c>
      <c r="R671" s="5">
        <v>2370402477</v>
      </c>
      <c r="S671" s="5">
        <v>2370402477</v>
      </c>
      <c r="U671" s="5" t="s">
        <v>629</v>
      </c>
    </row>
    <row r="672" spans="17:21">
      <c r="Q672" s="5">
        <v>2370402493</v>
      </c>
      <c r="R672" s="5">
        <v>2370402493</v>
      </c>
      <c r="S672" s="5">
        <v>2370402493</v>
      </c>
      <c r="U672" s="5" t="s">
        <v>630</v>
      </c>
    </row>
    <row r="673" spans="17:21">
      <c r="Q673" s="5">
        <v>2370402501</v>
      </c>
      <c r="R673" s="5">
        <v>2370402501</v>
      </c>
      <c r="S673" s="5">
        <v>2370402501</v>
      </c>
      <c r="U673" s="5" t="s">
        <v>631</v>
      </c>
    </row>
    <row r="674" spans="17:21">
      <c r="Q674" s="5">
        <v>2370402519</v>
      </c>
      <c r="R674" s="5">
        <v>2370402519</v>
      </c>
      <c r="S674" s="5">
        <v>2370402519</v>
      </c>
      <c r="U674" s="5" t="s">
        <v>632</v>
      </c>
    </row>
    <row r="675" spans="17:21">
      <c r="Q675" s="5">
        <v>2370402527</v>
      </c>
      <c r="R675" s="5">
        <v>2370402527</v>
      </c>
      <c r="S675" s="5">
        <v>2370402527</v>
      </c>
      <c r="U675" s="5" t="s">
        <v>633</v>
      </c>
    </row>
    <row r="676" spans="17:21">
      <c r="Q676" s="5">
        <v>2370402535</v>
      </c>
      <c r="R676" s="5">
        <v>2370402535</v>
      </c>
      <c r="S676" s="5">
        <v>2370402535</v>
      </c>
      <c r="U676" s="5" t="s">
        <v>634</v>
      </c>
    </row>
    <row r="677" spans="17:21">
      <c r="Q677" s="5">
        <v>2370402576</v>
      </c>
      <c r="R677" s="5">
        <v>2370402576</v>
      </c>
      <c r="S677" s="5">
        <v>2370402576</v>
      </c>
      <c r="U677" s="5" t="s">
        <v>635</v>
      </c>
    </row>
    <row r="678" spans="17:21">
      <c r="Q678" s="5">
        <v>2370402592</v>
      </c>
      <c r="R678" s="5">
        <v>2370402592</v>
      </c>
      <c r="S678" s="5">
        <v>2370402592</v>
      </c>
      <c r="U678" s="5" t="s">
        <v>636</v>
      </c>
    </row>
    <row r="679" spans="17:21">
      <c r="Q679" s="5">
        <v>2370402642</v>
      </c>
      <c r="R679" s="5">
        <v>2370402642</v>
      </c>
      <c r="S679" s="5">
        <v>2370402642</v>
      </c>
      <c r="U679" s="5" t="s">
        <v>637</v>
      </c>
    </row>
    <row r="680" spans="17:21">
      <c r="Q680" s="5">
        <v>2370402659</v>
      </c>
      <c r="R680" s="5">
        <v>2370402659</v>
      </c>
      <c r="S680" s="5">
        <v>2370402659</v>
      </c>
      <c r="U680" s="5" t="s">
        <v>638</v>
      </c>
    </row>
    <row r="681" spans="17:21">
      <c r="Q681" s="5">
        <v>2370402709</v>
      </c>
      <c r="R681" s="5">
        <v>2370402709</v>
      </c>
      <c r="S681" s="5">
        <v>2370402709</v>
      </c>
      <c r="U681" s="5" t="s">
        <v>639</v>
      </c>
    </row>
    <row r="682" spans="17:21">
      <c r="Q682" s="5">
        <v>2370402725</v>
      </c>
      <c r="R682" s="5">
        <v>2370402725</v>
      </c>
      <c r="S682" s="5">
        <v>2370402725</v>
      </c>
      <c r="U682" s="5" t="s">
        <v>640</v>
      </c>
    </row>
    <row r="683" spans="17:21">
      <c r="Q683" s="5">
        <v>2370402733</v>
      </c>
      <c r="R683" s="5">
        <v>2370402733</v>
      </c>
      <c r="S683" s="5">
        <v>2370402733</v>
      </c>
      <c r="U683" s="5" t="s">
        <v>641</v>
      </c>
    </row>
    <row r="684" spans="17:21">
      <c r="Q684" s="5">
        <v>2370402766</v>
      </c>
      <c r="R684" s="5">
        <v>2370402766</v>
      </c>
      <c r="S684" s="5">
        <v>2370402766</v>
      </c>
      <c r="U684" s="5" t="s">
        <v>642</v>
      </c>
    </row>
    <row r="685" spans="17:21">
      <c r="Q685" s="5">
        <v>2370402774</v>
      </c>
      <c r="R685" s="5">
        <v>2370402774</v>
      </c>
      <c r="S685" s="5">
        <v>2370402774</v>
      </c>
      <c r="U685" s="5" t="s">
        <v>643</v>
      </c>
    </row>
    <row r="686" spans="17:21">
      <c r="Q686" s="5">
        <v>2370402824</v>
      </c>
      <c r="R686" s="5">
        <v>2370402824</v>
      </c>
      <c r="S686" s="5">
        <v>2370402824</v>
      </c>
      <c r="U686" s="5" t="s">
        <v>644</v>
      </c>
    </row>
    <row r="687" spans="17:21">
      <c r="Q687" s="5">
        <v>2370402857</v>
      </c>
      <c r="R687" s="5">
        <v>2370402857</v>
      </c>
      <c r="S687" s="5">
        <v>2370402857</v>
      </c>
      <c r="U687" s="5" t="s">
        <v>645</v>
      </c>
    </row>
    <row r="688" spans="17:21">
      <c r="Q688" s="5">
        <v>2370402899</v>
      </c>
      <c r="R688" s="5">
        <v>2370402899</v>
      </c>
      <c r="S688" s="5">
        <v>2370402899</v>
      </c>
      <c r="U688" s="5" t="s">
        <v>646</v>
      </c>
    </row>
    <row r="689" spans="17:21">
      <c r="Q689" s="5">
        <v>2370402907</v>
      </c>
      <c r="R689" s="5">
        <v>2370402907</v>
      </c>
      <c r="S689" s="5">
        <v>2370402907</v>
      </c>
      <c r="U689" s="5" t="s">
        <v>647</v>
      </c>
    </row>
    <row r="690" spans="17:21">
      <c r="Q690" s="5">
        <v>2370402915</v>
      </c>
      <c r="R690" s="5">
        <v>2370402915</v>
      </c>
      <c r="S690" s="5">
        <v>2370402915</v>
      </c>
      <c r="U690" s="5" t="s">
        <v>648</v>
      </c>
    </row>
    <row r="691" spans="17:21">
      <c r="Q691" s="5">
        <v>2370402923</v>
      </c>
      <c r="R691" s="5">
        <v>2370402923</v>
      </c>
      <c r="S691" s="5">
        <v>2370402923</v>
      </c>
      <c r="U691" s="5" t="s">
        <v>649</v>
      </c>
    </row>
    <row r="692" spans="17:21">
      <c r="Q692" s="5">
        <v>2370402980</v>
      </c>
      <c r="R692" s="5">
        <v>2370402980</v>
      </c>
      <c r="S692" s="5">
        <v>2370402980</v>
      </c>
      <c r="U692" s="5" t="s">
        <v>650</v>
      </c>
    </row>
    <row r="693" spans="17:21">
      <c r="Q693" s="5">
        <v>2370403004</v>
      </c>
      <c r="R693" s="5">
        <v>2370403004</v>
      </c>
      <c r="S693" s="5">
        <v>2370403004</v>
      </c>
      <c r="U693" s="5" t="s">
        <v>651</v>
      </c>
    </row>
    <row r="694" spans="17:21">
      <c r="Q694" s="5">
        <v>2370403020</v>
      </c>
      <c r="R694" s="5">
        <v>2370403020</v>
      </c>
      <c r="S694" s="5">
        <v>2370403020</v>
      </c>
      <c r="U694" s="5" t="s">
        <v>652</v>
      </c>
    </row>
    <row r="695" spans="17:21">
      <c r="Q695" s="5">
        <v>2370403038</v>
      </c>
      <c r="R695" s="5">
        <v>2370403038</v>
      </c>
      <c r="S695" s="5">
        <v>2370403038</v>
      </c>
      <c r="U695" s="5" t="s">
        <v>653</v>
      </c>
    </row>
    <row r="696" spans="17:21">
      <c r="Q696" s="5">
        <v>2370403095</v>
      </c>
      <c r="R696" s="5">
        <v>2370403095</v>
      </c>
      <c r="S696" s="5">
        <v>2370403095</v>
      </c>
      <c r="U696" s="5" t="s">
        <v>654</v>
      </c>
    </row>
    <row r="697" spans="17:21">
      <c r="Q697" s="5">
        <v>2370403137</v>
      </c>
      <c r="R697" s="5">
        <v>2370403137</v>
      </c>
      <c r="S697" s="5">
        <v>2370403137</v>
      </c>
      <c r="U697" s="5" t="s">
        <v>655</v>
      </c>
    </row>
    <row r="698" spans="17:21">
      <c r="Q698" s="5">
        <v>2370403152</v>
      </c>
      <c r="R698" s="5">
        <v>2370403152</v>
      </c>
      <c r="S698" s="5">
        <v>2370403152</v>
      </c>
      <c r="U698" s="5" t="s">
        <v>656</v>
      </c>
    </row>
    <row r="699" spans="17:21">
      <c r="Q699" s="5">
        <v>2370403160</v>
      </c>
      <c r="R699" s="5">
        <v>2370403160</v>
      </c>
      <c r="S699" s="5">
        <v>2370403160</v>
      </c>
      <c r="U699" s="5" t="s">
        <v>657</v>
      </c>
    </row>
    <row r="700" spans="17:21">
      <c r="Q700" s="5">
        <v>2370403178</v>
      </c>
      <c r="R700" s="5">
        <v>2370403178</v>
      </c>
      <c r="S700" s="5">
        <v>2370403178</v>
      </c>
      <c r="U700" s="5" t="s">
        <v>658</v>
      </c>
    </row>
    <row r="701" spans="17:21">
      <c r="Q701" s="5">
        <v>2370403228</v>
      </c>
      <c r="R701" s="5">
        <v>2370403228</v>
      </c>
      <c r="S701" s="5">
        <v>2370403228</v>
      </c>
      <c r="U701" s="5" t="s">
        <v>659</v>
      </c>
    </row>
    <row r="702" spans="17:21">
      <c r="Q702" s="5">
        <v>2370403277</v>
      </c>
      <c r="R702" s="5">
        <v>2370403277</v>
      </c>
      <c r="S702" s="5">
        <v>2370403277</v>
      </c>
      <c r="U702" s="5" t="s">
        <v>660</v>
      </c>
    </row>
    <row r="703" spans="17:21">
      <c r="Q703" s="5">
        <v>2370403285</v>
      </c>
      <c r="R703" s="5">
        <v>2370403285</v>
      </c>
      <c r="S703" s="5">
        <v>2370403285</v>
      </c>
      <c r="U703" s="5" t="s">
        <v>661</v>
      </c>
    </row>
    <row r="704" spans="17:21">
      <c r="Q704" s="5">
        <v>2370403319</v>
      </c>
      <c r="R704" s="5">
        <v>2370403319</v>
      </c>
      <c r="S704" s="5">
        <v>2370403319</v>
      </c>
      <c r="U704" s="5" t="s">
        <v>662</v>
      </c>
    </row>
    <row r="705" spans="17:21">
      <c r="Q705" s="5">
        <v>2370403335</v>
      </c>
      <c r="R705" s="5">
        <v>2370403335</v>
      </c>
      <c r="S705" s="5">
        <v>2370403335</v>
      </c>
      <c r="U705" s="5" t="s">
        <v>663</v>
      </c>
    </row>
    <row r="706" spans="17:21">
      <c r="Q706" s="5">
        <v>2370403350</v>
      </c>
      <c r="R706" s="5">
        <v>2370403350</v>
      </c>
      <c r="S706" s="5">
        <v>2370403350</v>
      </c>
      <c r="U706" s="5" t="s">
        <v>664</v>
      </c>
    </row>
    <row r="707" spans="17:21">
      <c r="Q707" s="5">
        <v>2370403376</v>
      </c>
      <c r="R707" s="5">
        <v>2370403376</v>
      </c>
      <c r="S707" s="5">
        <v>2370403376</v>
      </c>
      <c r="U707" s="5" t="s">
        <v>665</v>
      </c>
    </row>
    <row r="708" spans="17:21">
      <c r="Q708" s="5">
        <v>2370500031</v>
      </c>
      <c r="R708" s="5">
        <v>2370500031</v>
      </c>
      <c r="S708" s="5">
        <v>2370500031</v>
      </c>
      <c r="U708" s="5" t="s">
        <v>666</v>
      </c>
    </row>
    <row r="709" spans="17:21">
      <c r="Q709" s="5">
        <v>2370500064</v>
      </c>
      <c r="R709" s="5">
        <v>2370500064</v>
      </c>
      <c r="S709" s="5">
        <v>2370500064</v>
      </c>
      <c r="U709" s="5" t="s">
        <v>667</v>
      </c>
    </row>
    <row r="710" spans="17:21">
      <c r="Q710" s="5">
        <v>2370500080</v>
      </c>
      <c r="R710" s="5">
        <v>2370500080</v>
      </c>
      <c r="S710" s="5">
        <v>2370500080</v>
      </c>
      <c r="U710" s="5" t="s">
        <v>668</v>
      </c>
    </row>
    <row r="711" spans="17:21">
      <c r="Q711" s="5">
        <v>2370500122</v>
      </c>
      <c r="R711" s="5">
        <v>2370500122</v>
      </c>
      <c r="S711" s="5">
        <v>2370500122</v>
      </c>
      <c r="U711" s="5" t="s">
        <v>669</v>
      </c>
    </row>
    <row r="712" spans="17:21">
      <c r="Q712" s="5">
        <v>2370500213</v>
      </c>
      <c r="R712" s="5">
        <v>2370500213</v>
      </c>
      <c r="S712" s="5">
        <v>2370500213</v>
      </c>
      <c r="U712" s="5" t="s">
        <v>670</v>
      </c>
    </row>
    <row r="713" spans="17:21">
      <c r="Q713" s="5">
        <v>2370500239</v>
      </c>
      <c r="R713" s="5">
        <v>2370500239</v>
      </c>
      <c r="S713" s="5">
        <v>2370500239</v>
      </c>
      <c r="U713" s="5" t="s">
        <v>671</v>
      </c>
    </row>
    <row r="714" spans="17:21">
      <c r="Q714" s="5">
        <v>2370500270</v>
      </c>
      <c r="R714" s="5">
        <v>2370500270</v>
      </c>
      <c r="S714" s="5">
        <v>2370500270</v>
      </c>
      <c r="U714" s="5" t="s">
        <v>672</v>
      </c>
    </row>
    <row r="715" spans="17:21">
      <c r="Q715" s="5">
        <v>2370500288</v>
      </c>
      <c r="R715" s="5">
        <v>2370500288</v>
      </c>
      <c r="S715" s="5">
        <v>2370500288</v>
      </c>
      <c r="U715" s="5" t="s">
        <v>673</v>
      </c>
    </row>
    <row r="716" spans="17:21">
      <c r="Q716" s="5">
        <v>2370500296</v>
      </c>
      <c r="R716" s="5">
        <v>2370500296</v>
      </c>
      <c r="S716" s="5">
        <v>2370500296</v>
      </c>
      <c r="U716" s="5" t="s">
        <v>674</v>
      </c>
    </row>
    <row r="717" spans="17:21">
      <c r="Q717" s="5">
        <v>2370500320</v>
      </c>
      <c r="R717" s="5">
        <v>2370500320</v>
      </c>
      <c r="S717" s="5">
        <v>2370500320</v>
      </c>
      <c r="U717" s="5" t="s">
        <v>675</v>
      </c>
    </row>
    <row r="718" spans="17:21">
      <c r="Q718" s="5">
        <v>2370500379</v>
      </c>
      <c r="R718" s="5">
        <v>2370500379</v>
      </c>
      <c r="S718" s="5">
        <v>2370500379</v>
      </c>
      <c r="U718" s="5" t="s">
        <v>676</v>
      </c>
    </row>
    <row r="719" spans="17:21">
      <c r="Q719" s="5">
        <v>2370500387</v>
      </c>
      <c r="R719" s="5">
        <v>2370500387</v>
      </c>
      <c r="S719" s="5">
        <v>2370500387</v>
      </c>
      <c r="U719" s="5" t="s">
        <v>677</v>
      </c>
    </row>
    <row r="720" spans="17:21">
      <c r="Q720" s="5">
        <v>2370500502</v>
      </c>
      <c r="R720" s="5">
        <v>2370500502</v>
      </c>
      <c r="S720" s="5">
        <v>2370500502</v>
      </c>
      <c r="U720" s="5" t="s">
        <v>678</v>
      </c>
    </row>
    <row r="721" spans="17:21">
      <c r="Q721" s="5">
        <v>2370500510</v>
      </c>
      <c r="R721" s="5">
        <v>2370500510</v>
      </c>
      <c r="S721" s="5">
        <v>2370500510</v>
      </c>
      <c r="U721" s="5" t="s">
        <v>679</v>
      </c>
    </row>
    <row r="722" spans="17:21">
      <c r="Q722" s="5">
        <v>2370500528</v>
      </c>
      <c r="R722" s="5">
        <v>2370500528</v>
      </c>
      <c r="S722" s="5">
        <v>2370500528</v>
      </c>
      <c r="U722" s="5" t="s">
        <v>680</v>
      </c>
    </row>
    <row r="723" spans="17:21">
      <c r="Q723" s="5">
        <v>2370500536</v>
      </c>
      <c r="R723" s="5">
        <v>2370500536</v>
      </c>
      <c r="S723" s="5">
        <v>2370500536</v>
      </c>
      <c r="U723" s="5" t="s">
        <v>681</v>
      </c>
    </row>
    <row r="724" spans="17:21">
      <c r="Q724" s="5">
        <v>2370500544</v>
      </c>
      <c r="R724" s="5">
        <v>2370500544</v>
      </c>
      <c r="S724" s="5">
        <v>2370500544</v>
      </c>
      <c r="U724" s="5" t="s">
        <v>682</v>
      </c>
    </row>
    <row r="725" spans="17:21">
      <c r="Q725" s="5">
        <v>2370500627</v>
      </c>
      <c r="R725" s="5">
        <v>2370500627</v>
      </c>
      <c r="S725" s="5">
        <v>2370500627</v>
      </c>
      <c r="U725" s="5" t="s">
        <v>683</v>
      </c>
    </row>
    <row r="726" spans="17:21">
      <c r="Q726" s="5">
        <v>2370500726</v>
      </c>
      <c r="R726" s="5">
        <v>2370500726</v>
      </c>
      <c r="S726" s="5">
        <v>2370500726</v>
      </c>
      <c r="U726" s="5" t="s">
        <v>684</v>
      </c>
    </row>
    <row r="727" spans="17:21">
      <c r="Q727" s="5">
        <v>2370500742</v>
      </c>
      <c r="R727" s="5">
        <v>2370500742</v>
      </c>
      <c r="S727" s="5">
        <v>2370500742</v>
      </c>
      <c r="U727" s="5" t="s">
        <v>685</v>
      </c>
    </row>
    <row r="728" spans="17:21">
      <c r="Q728" s="5">
        <v>2370500775</v>
      </c>
      <c r="R728" s="5">
        <v>2370500775</v>
      </c>
      <c r="S728" s="5">
        <v>2370500775</v>
      </c>
      <c r="U728" s="5" t="s">
        <v>686</v>
      </c>
    </row>
    <row r="729" spans="17:21">
      <c r="Q729" s="5">
        <v>2370500817</v>
      </c>
      <c r="R729" s="5">
        <v>2370500817</v>
      </c>
      <c r="S729" s="5">
        <v>2370500817</v>
      </c>
      <c r="U729" s="5" t="s">
        <v>687</v>
      </c>
    </row>
    <row r="730" spans="17:21">
      <c r="Q730" s="5">
        <v>2370500908</v>
      </c>
      <c r="R730" s="5">
        <v>2370500908</v>
      </c>
      <c r="S730" s="5">
        <v>2370500908</v>
      </c>
      <c r="U730" s="5" t="s">
        <v>688</v>
      </c>
    </row>
    <row r="731" spans="17:21">
      <c r="Q731" s="5">
        <v>2370500916</v>
      </c>
      <c r="R731" s="5">
        <v>2370500916</v>
      </c>
      <c r="S731" s="5">
        <v>2370500916</v>
      </c>
      <c r="U731" s="5" t="s">
        <v>689</v>
      </c>
    </row>
    <row r="732" spans="17:21">
      <c r="Q732" s="5">
        <v>2370500999</v>
      </c>
      <c r="R732" s="5">
        <v>2370500999</v>
      </c>
      <c r="S732" s="5">
        <v>2370500999</v>
      </c>
      <c r="U732" s="5" t="s">
        <v>690</v>
      </c>
    </row>
    <row r="733" spans="17:21">
      <c r="Q733" s="5">
        <v>2370501013</v>
      </c>
      <c r="R733" s="5">
        <v>2370501013</v>
      </c>
      <c r="S733" s="5">
        <v>2370501013</v>
      </c>
      <c r="U733" s="5" t="s">
        <v>691</v>
      </c>
    </row>
    <row r="734" spans="17:21">
      <c r="Q734" s="5">
        <v>2370501047</v>
      </c>
      <c r="R734" s="5">
        <v>2370501047</v>
      </c>
      <c r="S734" s="5">
        <v>2370501047</v>
      </c>
      <c r="U734" s="5" t="s">
        <v>692</v>
      </c>
    </row>
    <row r="735" spans="17:21">
      <c r="Q735" s="5">
        <v>2370501096</v>
      </c>
      <c r="R735" s="5">
        <v>2370501096</v>
      </c>
      <c r="S735" s="5">
        <v>2370501096</v>
      </c>
      <c r="U735" s="5" t="s">
        <v>693</v>
      </c>
    </row>
    <row r="736" spans="17:21">
      <c r="Q736" s="5">
        <v>2370501112</v>
      </c>
      <c r="R736" s="5">
        <v>2370501112</v>
      </c>
      <c r="S736" s="5">
        <v>2370501112</v>
      </c>
      <c r="U736" s="5" t="s">
        <v>694</v>
      </c>
    </row>
    <row r="737" spans="17:21">
      <c r="Q737" s="5">
        <v>2370501161</v>
      </c>
      <c r="R737" s="5">
        <v>2370501161</v>
      </c>
      <c r="S737" s="5">
        <v>2370501161</v>
      </c>
      <c r="U737" s="5" t="s">
        <v>695</v>
      </c>
    </row>
    <row r="738" spans="17:21">
      <c r="Q738" s="5">
        <v>2370501229</v>
      </c>
      <c r="R738" s="5">
        <v>2370501229</v>
      </c>
      <c r="S738" s="5">
        <v>2370501229</v>
      </c>
      <c r="U738" s="5" t="s">
        <v>696</v>
      </c>
    </row>
    <row r="739" spans="17:21">
      <c r="Q739" s="5">
        <v>2370501245</v>
      </c>
      <c r="R739" s="5">
        <v>2370501245</v>
      </c>
      <c r="S739" s="5">
        <v>2370501245</v>
      </c>
      <c r="U739" s="5" t="s">
        <v>697</v>
      </c>
    </row>
    <row r="740" spans="17:21">
      <c r="Q740" s="5">
        <v>2370501252</v>
      </c>
      <c r="R740" s="5">
        <v>2370501252</v>
      </c>
      <c r="S740" s="5">
        <v>2370501252</v>
      </c>
      <c r="U740" s="5" t="s">
        <v>698</v>
      </c>
    </row>
    <row r="741" spans="17:21">
      <c r="Q741" s="5">
        <v>2370501294</v>
      </c>
      <c r="R741" s="5">
        <v>2370501294</v>
      </c>
      <c r="S741" s="5">
        <v>2370501294</v>
      </c>
      <c r="U741" s="5" t="s">
        <v>699</v>
      </c>
    </row>
    <row r="742" spans="17:21">
      <c r="Q742" s="5">
        <v>2370501344</v>
      </c>
      <c r="R742" s="5">
        <v>2370501344</v>
      </c>
      <c r="S742" s="5">
        <v>2370501344</v>
      </c>
      <c r="U742" s="5" t="s">
        <v>700</v>
      </c>
    </row>
    <row r="743" spans="17:21">
      <c r="Q743" s="5">
        <v>2370501351</v>
      </c>
      <c r="R743" s="5">
        <v>2370501351</v>
      </c>
      <c r="S743" s="5">
        <v>2370501351</v>
      </c>
      <c r="U743" s="5" t="s">
        <v>701</v>
      </c>
    </row>
    <row r="744" spans="17:21">
      <c r="Q744" s="5">
        <v>2370501377</v>
      </c>
      <c r="R744" s="5">
        <v>2370501377</v>
      </c>
      <c r="S744" s="5">
        <v>2370501377</v>
      </c>
      <c r="U744" s="5" t="s">
        <v>702</v>
      </c>
    </row>
    <row r="745" spans="17:21">
      <c r="Q745" s="5">
        <v>2370501385</v>
      </c>
      <c r="R745" s="5">
        <v>2370501385</v>
      </c>
      <c r="S745" s="5">
        <v>2370501385</v>
      </c>
      <c r="U745" s="5" t="s">
        <v>703</v>
      </c>
    </row>
    <row r="746" spans="17:21">
      <c r="Q746" s="5">
        <v>2370501401</v>
      </c>
      <c r="R746" s="5">
        <v>2370501401</v>
      </c>
      <c r="S746" s="5">
        <v>2370501401</v>
      </c>
      <c r="U746" s="5" t="s">
        <v>704</v>
      </c>
    </row>
    <row r="747" spans="17:21">
      <c r="Q747" s="5">
        <v>2370501468</v>
      </c>
      <c r="R747" s="5">
        <v>2370501468</v>
      </c>
      <c r="S747" s="5">
        <v>2370501468</v>
      </c>
      <c r="U747" s="5" t="s">
        <v>705</v>
      </c>
    </row>
    <row r="748" spans="17:21">
      <c r="Q748" s="5">
        <v>2370501484</v>
      </c>
      <c r="R748" s="5">
        <v>2370501484</v>
      </c>
      <c r="S748" s="5">
        <v>2370501484</v>
      </c>
      <c r="U748" s="5" t="s">
        <v>706</v>
      </c>
    </row>
    <row r="749" spans="17:21">
      <c r="Q749" s="5">
        <v>2370501492</v>
      </c>
      <c r="R749" s="5">
        <v>2370501492</v>
      </c>
      <c r="S749" s="5">
        <v>2370501492</v>
      </c>
      <c r="U749" s="5" t="s">
        <v>707</v>
      </c>
    </row>
    <row r="750" spans="17:21">
      <c r="Q750" s="5">
        <v>2370501500</v>
      </c>
      <c r="R750" s="5">
        <v>2370501500</v>
      </c>
      <c r="S750" s="5">
        <v>2370501500</v>
      </c>
      <c r="U750" s="5" t="s">
        <v>708</v>
      </c>
    </row>
    <row r="751" spans="17:21">
      <c r="Q751" s="5">
        <v>2370501518</v>
      </c>
      <c r="R751" s="5">
        <v>2370501518</v>
      </c>
      <c r="S751" s="5">
        <v>2370501518</v>
      </c>
      <c r="U751" s="5" t="s">
        <v>709</v>
      </c>
    </row>
    <row r="752" spans="17:21">
      <c r="Q752" s="5">
        <v>2370501559</v>
      </c>
      <c r="R752" s="5">
        <v>2370501559</v>
      </c>
      <c r="S752" s="5">
        <v>2370501559</v>
      </c>
      <c r="U752" s="5" t="s">
        <v>710</v>
      </c>
    </row>
    <row r="753" spans="17:21">
      <c r="Q753" s="5">
        <v>2370501575</v>
      </c>
      <c r="R753" s="5">
        <v>2370501575</v>
      </c>
      <c r="S753" s="5">
        <v>2370501575</v>
      </c>
      <c r="U753" s="5" t="s">
        <v>711</v>
      </c>
    </row>
    <row r="754" spans="17:21">
      <c r="Q754" s="5">
        <v>2370501617</v>
      </c>
      <c r="R754" s="5">
        <v>2370501617</v>
      </c>
      <c r="S754" s="5">
        <v>2370501617</v>
      </c>
      <c r="U754" s="5" t="s">
        <v>712</v>
      </c>
    </row>
    <row r="755" spans="17:21">
      <c r="Q755" s="5">
        <v>2370501674</v>
      </c>
      <c r="R755" s="5">
        <v>2370501674</v>
      </c>
      <c r="S755" s="5">
        <v>2370501674</v>
      </c>
      <c r="U755" s="5" t="s">
        <v>713</v>
      </c>
    </row>
    <row r="756" spans="17:21">
      <c r="Q756" s="5">
        <v>2370501690</v>
      </c>
      <c r="R756" s="5">
        <v>2370501690</v>
      </c>
      <c r="S756" s="5">
        <v>2370501690</v>
      </c>
      <c r="U756" s="5" t="s">
        <v>714</v>
      </c>
    </row>
    <row r="757" spans="17:21">
      <c r="Q757" s="5">
        <v>2370501740</v>
      </c>
      <c r="R757" s="5">
        <v>2370501740</v>
      </c>
      <c r="S757" s="5">
        <v>2370501740</v>
      </c>
      <c r="U757" s="5" t="s">
        <v>715</v>
      </c>
    </row>
    <row r="758" spans="17:21">
      <c r="Q758" s="5">
        <v>2370501765</v>
      </c>
      <c r="R758" s="5">
        <v>2370501765</v>
      </c>
      <c r="S758" s="5">
        <v>2370501765</v>
      </c>
      <c r="U758" s="5" t="s">
        <v>716</v>
      </c>
    </row>
    <row r="759" spans="17:21">
      <c r="Q759" s="5">
        <v>2370501823</v>
      </c>
      <c r="R759" s="5">
        <v>2370501823</v>
      </c>
      <c r="S759" s="5">
        <v>2370501823</v>
      </c>
      <c r="U759" s="5" t="s">
        <v>717</v>
      </c>
    </row>
    <row r="760" spans="17:21">
      <c r="Q760" s="5">
        <v>2370501849</v>
      </c>
      <c r="R760" s="5">
        <v>2370501849</v>
      </c>
      <c r="S760" s="5">
        <v>2370501849</v>
      </c>
      <c r="U760" s="5" t="s">
        <v>718</v>
      </c>
    </row>
    <row r="761" spans="17:21">
      <c r="Q761" s="5">
        <v>2370501930</v>
      </c>
      <c r="R761" s="5">
        <v>2370501930</v>
      </c>
      <c r="S761" s="5">
        <v>2370501930</v>
      </c>
      <c r="U761" s="5" t="s">
        <v>719</v>
      </c>
    </row>
    <row r="762" spans="17:21">
      <c r="Q762" s="5">
        <v>2370501955</v>
      </c>
      <c r="R762" s="5">
        <v>2370501955</v>
      </c>
      <c r="S762" s="5">
        <v>2370501955</v>
      </c>
      <c r="U762" s="5" t="s">
        <v>720</v>
      </c>
    </row>
    <row r="763" spans="17:21">
      <c r="Q763" s="5">
        <v>2370501971</v>
      </c>
      <c r="R763" s="5">
        <v>2370501971</v>
      </c>
      <c r="S763" s="5">
        <v>2370501971</v>
      </c>
      <c r="U763" s="5" t="s">
        <v>721</v>
      </c>
    </row>
    <row r="764" spans="17:21">
      <c r="Q764" s="5">
        <v>2370502011</v>
      </c>
      <c r="R764" s="5">
        <v>2370502011</v>
      </c>
      <c r="S764" s="5">
        <v>2370502011</v>
      </c>
      <c r="U764" s="5" t="s">
        <v>722</v>
      </c>
    </row>
    <row r="765" spans="17:21">
      <c r="Q765" s="5">
        <v>2370502094</v>
      </c>
      <c r="R765" s="5">
        <v>2370502094</v>
      </c>
      <c r="S765" s="5">
        <v>2370502094</v>
      </c>
      <c r="U765" s="5" t="s">
        <v>723</v>
      </c>
    </row>
    <row r="766" spans="17:21">
      <c r="Q766" s="5">
        <v>2370502110</v>
      </c>
      <c r="R766" s="5">
        <v>2370502110</v>
      </c>
      <c r="S766" s="5">
        <v>2370502110</v>
      </c>
      <c r="U766" s="5" t="s">
        <v>724</v>
      </c>
    </row>
    <row r="767" spans="17:21">
      <c r="Q767" s="5">
        <v>2370502144</v>
      </c>
      <c r="R767" s="5">
        <v>2370502144</v>
      </c>
      <c r="S767" s="5">
        <v>2370502144</v>
      </c>
      <c r="U767" s="5" t="s">
        <v>725</v>
      </c>
    </row>
    <row r="768" spans="17:21">
      <c r="Q768" s="5">
        <v>2370502177</v>
      </c>
      <c r="R768" s="5">
        <v>2370502177</v>
      </c>
      <c r="S768" s="5">
        <v>2370502177</v>
      </c>
      <c r="U768" s="5" t="s">
        <v>726</v>
      </c>
    </row>
    <row r="769" spans="17:21">
      <c r="Q769" s="5">
        <v>2370502219</v>
      </c>
      <c r="R769" s="5">
        <v>2370502219</v>
      </c>
      <c r="S769" s="5">
        <v>2370502219</v>
      </c>
      <c r="U769" s="5" t="s">
        <v>727</v>
      </c>
    </row>
    <row r="770" spans="17:21">
      <c r="Q770" s="5">
        <v>2370502227</v>
      </c>
      <c r="R770" s="5">
        <v>2370502227</v>
      </c>
      <c r="S770" s="5">
        <v>2370502227</v>
      </c>
      <c r="U770" s="5" t="s">
        <v>728</v>
      </c>
    </row>
    <row r="771" spans="17:21">
      <c r="Q771" s="5">
        <v>2370502250</v>
      </c>
      <c r="R771" s="5">
        <v>2370502250</v>
      </c>
      <c r="S771" s="5">
        <v>2370502250</v>
      </c>
      <c r="U771" s="5" t="s">
        <v>729</v>
      </c>
    </row>
    <row r="772" spans="17:21">
      <c r="Q772" s="5">
        <v>2370502268</v>
      </c>
      <c r="R772" s="5">
        <v>2370502268</v>
      </c>
      <c r="S772" s="5">
        <v>2370502268</v>
      </c>
      <c r="U772" s="5" t="s">
        <v>730</v>
      </c>
    </row>
    <row r="773" spans="17:21">
      <c r="Q773" s="5">
        <v>2370502276</v>
      </c>
      <c r="R773" s="5">
        <v>2370502276</v>
      </c>
      <c r="S773" s="5">
        <v>2370502276</v>
      </c>
      <c r="U773" s="5" t="s">
        <v>731</v>
      </c>
    </row>
    <row r="774" spans="17:21">
      <c r="Q774" s="5">
        <v>2370502284</v>
      </c>
      <c r="R774" s="5">
        <v>2370502284</v>
      </c>
      <c r="S774" s="5">
        <v>2370502284</v>
      </c>
      <c r="U774" s="5" t="s">
        <v>732</v>
      </c>
    </row>
    <row r="775" spans="17:21">
      <c r="Q775" s="5">
        <v>2370502292</v>
      </c>
      <c r="R775" s="5">
        <v>2370502292</v>
      </c>
      <c r="S775" s="5">
        <v>2370502292</v>
      </c>
      <c r="U775" s="5" t="s">
        <v>733</v>
      </c>
    </row>
    <row r="776" spans="17:21">
      <c r="Q776" s="5">
        <v>2370502318</v>
      </c>
      <c r="R776" s="5">
        <v>2370502318</v>
      </c>
      <c r="S776" s="5">
        <v>2370502318</v>
      </c>
      <c r="U776" s="5" t="s">
        <v>734</v>
      </c>
    </row>
    <row r="777" spans="17:21">
      <c r="Q777" s="5">
        <v>2370502433</v>
      </c>
      <c r="R777" s="5">
        <v>2370502433</v>
      </c>
      <c r="S777" s="5">
        <v>2370502433</v>
      </c>
      <c r="U777" s="5" t="s">
        <v>735</v>
      </c>
    </row>
    <row r="778" spans="17:21">
      <c r="Q778" s="5">
        <v>2370502508</v>
      </c>
      <c r="R778" s="5">
        <v>2370502508</v>
      </c>
      <c r="S778" s="5">
        <v>2370502508</v>
      </c>
      <c r="U778" s="5" t="s">
        <v>736</v>
      </c>
    </row>
    <row r="779" spans="17:21">
      <c r="Q779" s="5">
        <v>2370502573</v>
      </c>
      <c r="R779" s="5">
        <v>2370502573</v>
      </c>
      <c r="S779" s="5">
        <v>2370502573</v>
      </c>
      <c r="U779" s="5" t="s">
        <v>737</v>
      </c>
    </row>
    <row r="780" spans="17:21">
      <c r="Q780" s="5">
        <v>2370502581</v>
      </c>
      <c r="R780" s="5">
        <v>2370502581</v>
      </c>
      <c r="S780" s="5">
        <v>2370502581</v>
      </c>
      <c r="U780" s="5" t="s">
        <v>738</v>
      </c>
    </row>
    <row r="781" spans="17:21">
      <c r="Q781" s="5">
        <v>2370502623</v>
      </c>
      <c r="R781" s="5">
        <v>2370502623</v>
      </c>
      <c r="S781" s="5">
        <v>2370502623</v>
      </c>
      <c r="U781" s="5" t="s">
        <v>739</v>
      </c>
    </row>
    <row r="782" spans="17:21">
      <c r="Q782" s="5">
        <v>2370502649</v>
      </c>
      <c r="R782" s="5">
        <v>2370502649</v>
      </c>
      <c r="S782" s="5">
        <v>2370502649</v>
      </c>
      <c r="U782" s="5" t="s">
        <v>740</v>
      </c>
    </row>
    <row r="783" spans="17:21">
      <c r="Q783" s="5">
        <v>2370502656</v>
      </c>
      <c r="R783" s="5">
        <v>2370502656</v>
      </c>
      <c r="S783" s="5">
        <v>2370502656</v>
      </c>
      <c r="U783" s="5" t="s">
        <v>741</v>
      </c>
    </row>
    <row r="784" spans="17:21">
      <c r="Q784" s="5">
        <v>2370502672</v>
      </c>
      <c r="R784" s="5">
        <v>2370502672</v>
      </c>
      <c r="S784" s="5">
        <v>2370502672</v>
      </c>
      <c r="U784" s="5" t="s">
        <v>742</v>
      </c>
    </row>
    <row r="785" spans="17:21">
      <c r="Q785" s="5">
        <v>2370502698</v>
      </c>
      <c r="R785" s="5">
        <v>2370502698</v>
      </c>
      <c r="S785" s="5">
        <v>2370502698</v>
      </c>
      <c r="U785" s="5" t="s">
        <v>743</v>
      </c>
    </row>
    <row r="786" spans="17:21">
      <c r="Q786" s="5">
        <v>2370502755</v>
      </c>
      <c r="R786" s="5">
        <v>2370502755</v>
      </c>
      <c r="S786" s="5">
        <v>2370502755</v>
      </c>
      <c r="U786" s="5" t="s">
        <v>744</v>
      </c>
    </row>
    <row r="787" spans="17:21">
      <c r="Q787" s="5">
        <v>2370502870</v>
      </c>
      <c r="R787" s="5">
        <v>2370502870</v>
      </c>
      <c r="S787" s="5">
        <v>2370502870</v>
      </c>
      <c r="U787" s="5" t="s">
        <v>745</v>
      </c>
    </row>
    <row r="788" spans="17:21">
      <c r="Q788" s="5">
        <v>2370502896</v>
      </c>
      <c r="R788" s="5">
        <v>2370502896</v>
      </c>
      <c r="S788" s="5">
        <v>2370502896</v>
      </c>
      <c r="U788" s="5" t="s">
        <v>746</v>
      </c>
    </row>
    <row r="789" spans="17:21">
      <c r="Q789" s="5">
        <v>2370502938</v>
      </c>
      <c r="R789" s="5">
        <v>2370502938</v>
      </c>
      <c r="S789" s="5">
        <v>2370502938</v>
      </c>
      <c r="U789" s="5" t="s">
        <v>747</v>
      </c>
    </row>
    <row r="790" spans="17:21">
      <c r="Q790" s="5">
        <v>2370502946</v>
      </c>
      <c r="R790" s="5">
        <v>2370502946</v>
      </c>
      <c r="S790" s="5">
        <v>2370502946</v>
      </c>
      <c r="U790" s="5" t="s">
        <v>748</v>
      </c>
    </row>
    <row r="791" spans="17:21">
      <c r="Q791" s="5">
        <v>2370502961</v>
      </c>
      <c r="R791" s="5">
        <v>2370502961</v>
      </c>
      <c r="S791" s="5">
        <v>2370502961</v>
      </c>
      <c r="U791" s="5" t="s">
        <v>749</v>
      </c>
    </row>
    <row r="792" spans="17:21">
      <c r="Q792" s="5">
        <v>2370502987</v>
      </c>
      <c r="R792" s="5">
        <v>2370502987</v>
      </c>
      <c r="S792" s="5">
        <v>2370502987</v>
      </c>
      <c r="U792" s="5" t="s">
        <v>750</v>
      </c>
    </row>
    <row r="793" spans="17:21">
      <c r="Q793" s="5">
        <v>2370502995</v>
      </c>
      <c r="R793" s="5">
        <v>2370502995</v>
      </c>
      <c r="S793" s="5">
        <v>2370502995</v>
      </c>
      <c r="U793" s="5" t="s">
        <v>751</v>
      </c>
    </row>
    <row r="794" spans="17:21">
      <c r="Q794" s="5">
        <v>2370503001</v>
      </c>
      <c r="R794" s="5">
        <v>2370503001</v>
      </c>
      <c r="S794" s="5">
        <v>2370503001</v>
      </c>
      <c r="U794" s="5" t="s">
        <v>752</v>
      </c>
    </row>
    <row r="795" spans="17:21">
      <c r="Q795" s="5">
        <v>2370503035</v>
      </c>
      <c r="R795" s="5">
        <v>2370503035</v>
      </c>
      <c r="S795" s="5">
        <v>2370503035</v>
      </c>
      <c r="U795" s="5" t="s">
        <v>753</v>
      </c>
    </row>
    <row r="796" spans="17:21">
      <c r="Q796" s="5">
        <v>2370503068</v>
      </c>
      <c r="R796" s="5">
        <v>2370503068</v>
      </c>
      <c r="S796" s="5">
        <v>2370503068</v>
      </c>
      <c r="U796" s="5" t="s">
        <v>754</v>
      </c>
    </row>
    <row r="797" spans="17:21">
      <c r="Q797" s="5">
        <v>2370503076</v>
      </c>
      <c r="R797" s="5">
        <v>2370503076</v>
      </c>
      <c r="S797" s="5">
        <v>2370503076</v>
      </c>
      <c r="U797" s="5" t="s">
        <v>755</v>
      </c>
    </row>
    <row r="798" spans="17:21">
      <c r="Q798" s="5">
        <v>2370503092</v>
      </c>
      <c r="R798" s="5">
        <v>2370503092</v>
      </c>
      <c r="S798" s="5">
        <v>2370503092</v>
      </c>
      <c r="U798" s="5" t="s">
        <v>756</v>
      </c>
    </row>
    <row r="799" spans="17:21">
      <c r="Q799" s="5">
        <v>2370503100</v>
      </c>
      <c r="R799" s="5">
        <v>2370503100</v>
      </c>
      <c r="S799" s="5">
        <v>2370503100</v>
      </c>
      <c r="U799" s="5" t="s">
        <v>757</v>
      </c>
    </row>
    <row r="800" spans="17:21">
      <c r="Q800" s="5">
        <v>2370503159</v>
      </c>
      <c r="R800" s="5">
        <v>2370503159</v>
      </c>
      <c r="S800" s="5">
        <v>2370503159</v>
      </c>
      <c r="U800" s="5" t="s">
        <v>758</v>
      </c>
    </row>
    <row r="801" spans="17:21">
      <c r="Q801" s="5">
        <v>2370503183</v>
      </c>
      <c r="R801" s="5">
        <v>2370503183</v>
      </c>
      <c r="S801" s="5">
        <v>2370503183</v>
      </c>
      <c r="U801" s="5" t="s">
        <v>759</v>
      </c>
    </row>
    <row r="802" spans="17:21">
      <c r="Q802" s="5">
        <v>2370503191</v>
      </c>
      <c r="R802" s="5">
        <v>2370503191</v>
      </c>
      <c r="S802" s="5">
        <v>2370503191</v>
      </c>
      <c r="U802" s="5" t="s">
        <v>760</v>
      </c>
    </row>
    <row r="803" spans="17:21">
      <c r="Q803" s="5">
        <v>2370503217</v>
      </c>
      <c r="R803" s="5">
        <v>2370503217</v>
      </c>
      <c r="S803" s="5">
        <v>2370503217</v>
      </c>
      <c r="U803" s="5" t="s">
        <v>761</v>
      </c>
    </row>
    <row r="804" spans="17:21">
      <c r="Q804" s="5">
        <v>2370503225</v>
      </c>
      <c r="R804" s="5">
        <v>2370503225</v>
      </c>
      <c r="S804" s="5">
        <v>2370503225</v>
      </c>
      <c r="U804" s="5" t="s">
        <v>762</v>
      </c>
    </row>
    <row r="805" spans="17:21">
      <c r="Q805" s="5">
        <v>2370503233</v>
      </c>
      <c r="R805" s="5">
        <v>2370503233</v>
      </c>
      <c r="S805" s="5">
        <v>2370503233</v>
      </c>
      <c r="U805" s="5" t="s">
        <v>763</v>
      </c>
    </row>
    <row r="806" spans="17:21">
      <c r="Q806" s="5">
        <v>2370503316</v>
      </c>
      <c r="R806" s="5">
        <v>2370503316</v>
      </c>
      <c r="S806" s="5">
        <v>2370503316</v>
      </c>
      <c r="U806" s="5" t="s">
        <v>764</v>
      </c>
    </row>
    <row r="807" spans="17:21">
      <c r="Q807" s="5">
        <v>2370503324</v>
      </c>
      <c r="R807" s="5">
        <v>2370503324</v>
      </c>
      <c r="S807" s="5">
        <v>2370503324</v>
      </c>
      <c r="U807" s="5" t="s">
        <v>765</v>
      </c>
    </row>
    <row r="808" spans="17:21">
      <c r="Q808" s="5">
        <v>2370503340</v>
      </c>
      <c r="R808" s="5">
        <v>2370503340</v>
      </c>
      <c r="S808" s="5">
        <v>2370503340</v>
      </c>
      <c r="U808" s="5" t="s">
        <v>766</v>
      </c>
    </row>
    <row r="809" spans="17:21">
      <c r="Q809" s="5">
        <v>2370503407</v>
      </c>
      <c r="R809" s="5">
        <v>2370503407</v>
      </c>
      <c r="S809" s="5">
        <v>2370503407</v>
      </c>
      <c r="U809" s="5" t="s">
        <v>767</v>
      </c>
    </row>
    <row r="810" spans="17:21">
      <c r="Q810" s="5">
        <v>2370503449</v>
      </c>
      <c r="R810" s="5">
        <v>2370503449</v>
      </c>
      <c r="S810" s="5">
        <v>2370503449</v>
      </c>
      <c r="U810" s="5" t="s">
        <v>768</v>
      </c>
    </row>
    <row r="811" spans="17:21">
      <c r="Q811" s="5">
        <v>2370503514</v>
      </c>
      <c r="R811" s="5">
        <v>2370503514</v>
      </c>
      <c r="S811" s="5">
        <v>2370503514</v>
      </c>
      <c r="U811" s="5" t="s">
        <v>769</v>
      </c>
    </row>
    <row r="812" spans="17:21">
      <c r="Q812" s="5">
        <v>2370503522</v>
      </c>
      <c r="R812" s="5">
        <v>2370503522</v>
      </c>
      <c r="S812" s="5">
        <v>2370503522</v>
      </c>
      <c r="U812" s="5" t="s">
        <v>770</v>
      </c>
    </row>
    <row r="813" spans="17:21">
      <c r="Q813" s="5">
        <v>2370503555</v>
      </c>
      <c r="R813" s="5">
        <v>2370503555</v>
      </c>
      <c r="S813" s="5">
        <v>2370503555</v>
      </c>
      <c r="U813" s="5" t="s">
        <v>771</v>
      </c>
    </row>
    <row r="814" spans="17:21">
      <c r="Q814" s="5">
        <v>2370503597</v>
      </c>
      <c r="R814" s="5">
        <v>2370503597</v>
      </c>
      <c r="S814" s="5">
        <v>2370503597</v>
      </c>
      <c r="U814" s="5" t="s">
        <v>772</v>
      </c>
    </row>
    <row r="815" spans="17:21">
      <c r="Q815" s="5">
        <v>2370503605</v>
      </c>
      <c r="R815" s="5">
        <v>2370503605</v>
      </c>
      <c r="S815" s="5">
        <v>2370503605</v>
      </c>
      <c r="U815" s="5" t="s">
        <v>773</v>
      </c>
    </row>
    <row r="816" spans="17:21">
      <c r="Q816" s="5">
        <v>2370503613</v>
      </c>
      <c r="R816" s="5">
        <v>2370503613</v>
      </c>
      <c r="S816" s="5">
        <v>2370503613</v>
      </c>
      <c r="U816" s="5" t="s">
        <v>774</v>
      </c>
    </row>
    <row r="817" spans="17:21">
      <c r="Q817" s="5">
        <v>2370503639</v>
      </c>
      <c r="R817" s="5">
        <v>2370503639</v>
      </c>
      <c r="S817" s="5">
        <v>2370503639</v>
      </c>
      <c r="U817" s="5" t="s">
        <v>775</v>
      </c>
    </row>
    <row r="818" spans="17:21">
      <c r="Q818" s="5">
        <v>2370600021</v>
      </c>
      <c r="R818" s="5">
        <v>2370600021</v>
      </c>
      <c r="S818" s="5">
        <v>2370600021</v>
      </c>
      <c r="U818" s="5" t="s">
        <v>776</v>
      </c>
    </row>
    <row r="819" spans="17:21">
      <c r="Q819" s="5">
        <v>2370600138</v>
      </c>
      <c r="R819" s="5">
        <v>2370600138</v>
      </c>
      <c r="S819" s="5">
        <v>2370600138</v>
      </c>
      <c r="U819" s="5" t="s">
        <v>777</v>
      </c>
    </row>
    <row r="820" spans="17:21">
      <c r="Q820" s="5">
        <v>2370600179</v>
      </c>
      <c r="R820" s="5">
        <v>2370600179</v>
      </c>
      <c r="S820" s="5">
        <v>2370600179</v>
      </c>
      <c r="U820" s="5" t="s">
        <v>778</v>
      </c>
    </row>
    <row r="821" spans="17:21">
      <c r="Q821" s="5">
        <v>2370600229</v>
      </c>
      <c r="R821" s="5">
        <v>2370600229</v>
      </c>
      <c r="S821" s="5">
        <v>2370600229</v>
      </c>
      <c r="U821" s="5" t="s">
        <v>779</v>
      </c>
    </row>
    <row r="822" spans="17:21">
      <c r="Q822" s="5">
        <v>2370600302</v>
      </c>
      <c r="R822" s="5">
        <v>2370600302</v>
      </c>
      <c r="S822" s="5">
        <v>2370600302</v>
      </c>
      <c r="U822" s="5" t="s">
        <v>780</v>
      </c>
    </row>
    <row r="823" spans="17:21">
      <c r="Q823" s="5">
        <v>2370600310</v>
      </c>
      <c r="R823" s="5">
        <v>2370600310</v>
      </c>
      <c r="S823" s="5">
        <v>2370600310</v>
      </c>
      <c r="U823" s="5" t="s">
        <v>781</v>
      </c>
    </row>
    <row r="824" spans="17:21">
      <c r="Q824" s="5">
        <v>2370600369</v>
      </c>
      <c r="R824" s="5">
        <v>2370600369</v>
      </c>
      <c r="S824" s="5">
        <v>2370600369</v>
      </c>
      <c r="U824" s="5" t="s">
        <v>782</v>
      </c>
    </row>
    <row r="825" spans="17:21">
      <c r="Q825" s="5">
        <v>2370600468</v>
      </c>
      <c r="R825" s="5">
        <v>2370600468</v>
      </c>
      <c r="S825" s="5">
        <v>2370600468</v>
      </c>
      <c r="U825" s="5" t="s">
        <v>783</v>
      </c>
    </row>
    <row r="826" spans="17:21">
      <c r="Q826" s="5">
        <v>2370600484</v>
      </c>
      <c r="R826" s="5">
        <v>2370600484</v>
      </c>
      <c r="S826" s="5">
        <v>2370600484</v>
      </c>
      <c r="U826" s="5" t="s">
        <v>784</v>
      </c>
    </row>
    <row r="827" spans="17:21">
      <c r="Q827" s="5">
        <v>2370600542</v>
      </c>
      <c r="R827" s="5">
        <v>2370600542</v>
      </c>
      <c r="S827" s="5">
        <v>2370600542</v>
      </c>
      <c r="U827" s="5" t="s">
        <v>785</v>
      </c>
    </row>
    <row r="828" spans="17:21">
      <c r="Q828" s="5">
        <v>2370600591</v>
      </c>
      <c r="R828" s="5">
        <v>2370600591</v>
      </c>
      <c r="S828" s="5">
        <v>2370600591</v>
      </c>
      <c r="U828" s="5" t="s">
        <v>786</v>
      </c>
    </row>
    <row r="829" spans="17:21">
      <c r="Q829" s="5">
        <v>2370600609</v>
      </c>
      <c r="R829" s="5">
        <v>2370600609</v>
      </c>
      <c r="S829" s="5">
        <v>2370600609</v>
      </c>
      <c r="U829" s="5" t="s">
        <v>787</v>
      </c>
    </row>
    <row r="830" spans="17:21">
      <c r="Q830" s="5">
        <v>2370600633</v>
      </c>
      <c r="R830" s="5">
        <v>2370600633</v>
      </c>
      <c r="S830" s="5">
        <v>2370600633</v>
      </c>
      <c r="U830" s="5" t="s">
        <v>788</v>
      </c>
    </row>
    <row r="831" spans="17:21">
      <c r="Q831" s="5">
        <v>2370600641</v>
      </c>
      <c r="R831" s="5">
        <v>2370600641</v>
      </c>
      <c r="S831" s="5">
        <v>2370600641</v>
      </c>
      <c r="U831" s="5" t="s">
        <v>789</v>
      </c>
    </row>
    <row r="832" spans="17:21">
      <c r="Q832" s="5">
        <v>2370600658</v>
      </c>
      <c r="R832" s="5">
        <v>2370600658</v>
      </c>
      <c r="S832" s="5">
        <v>2370600658</v>
      </c>
      <c r="U832" s="5" t="s">
        <v>790</v>
      </c>
    </row>
    <row r="833" spans="17:21">
      <c r="Q833" s="5">
        <v>2370600716</v>
      </c>
      <c r="R833" s="5">
        <v>2370600716</v>
      </c>
      <c r="S833" s="5">
        <v>2370600716</v>
      </c>
      <c r="U833" s="5" t="s">
        <v>791</v>
      </c>
    </row>
    <row r="834" spans="17:21">
      <c r="Q834" s="5">
        <v>2370600765</v>
      </c>
      <c r="R834" s="5">
        <v>2370600765</v>
      </c>
      <c r="S834" s="5">
        <v>2370600765</v>
      </c>
      <c r="U834" s="5" t="s">
        <v>792</v>
      </c>
    </row>
    <row r="835" spans="17:21">
      <c r="Q835" s="5">
        <v>2370600773</v>
      </c>
      <c r="R835" s="5">
        <v>2370600773</v>
      </c>
      <c r="S835" s="5">
        <v>2370600773</v>
      </c>
      <c r="U835" s="5" t="s">
        <v>793</v>
      </c>
    </row>
    <row r="836" spans="17:21">
      <c r="Q836" s="5">
        <v>2370600856</v>
      </c>
      <c r="R836" s="5">
        <v>2370600856</v>
      </c>
      <c r="S836" s="5">
        <v>2370600856</v>
      </c>
      <c r="U836" s="5" t="s">
        <v>794</v>
      </c>
    </row>
    <row r="837" spans="17:21">
      <c r="Q837" s="5">
        <v>2370600880</v>
      </c>
      <c r="R837" s="5">
        <v>2370600880</v>
      </c>
      <c r="S837" s="5">
        <v>2370600880</v>
      </c>
      <c r="U837" s="5" t="s">
        <v>795</v>
      </c>
    </row>
    <row r="838" spans="17:21">
      <c r="Q838" s="5">
        <v>2370600930</v>
      </c>
      <c r="R838" s="5">
        <v>2370600930</v>
      </c>
      <c r="S838" s="5">
        <v>2370600930</v>
      </c>
      <c r="U838" s="5" t="s">
        <v>796</v>
      </c>
    </row>
    <row r="839" spans="17:21">
      <c r="Q839" s="5">
        <v>2370600948</v>
      </c>
      <c r="R839" s="5">
        <v>2370600948</v>
      </c>
      <c r="S839" s="5">
        <v>2370600948</v>
      </c>
      <c r="U839" s="5" t="s">
        <v>797</v>
      </c>
    </row>
    <row r="840" spans="17:21">
      <c r="Q840" s="5">
        <v>2370600963</v>
      </c>
      <c r="R840" s="5">
        <v>2370600963</v>
      </c>
      <c r="S840" s="5">
        <v>2370600963</v>
      </c>
      <c r="U840" s="5" t="s">
        <v>798</v>
      </c>
    </row>
    <row r="841" spans="17:21">
      <c r="Q841" s="5">
        <v>2370601078</v>
      </c>
      <c r="R841" s="5">
        <v>2370601078</v>
      </c>
      <c r="S841" s="5">
        <v>2370601078</v>
      </c>
      <c r="U841" s="5" t="s">
        <v>799</v>
      </c>
    </row>
    <row r="842" spans="17:21">
      <c r="Q842" s="5">
        <v>2370601086</v>
      </c>
      <c r="R842" s="5">
        <v>2370601086</v>
      </c>
      <c r="S842" s="5">
        <v>2370601086</v>
      </c>
      <c r="U842" s="5" t="s">
        <v>800</v>
      </c>
    </row>
    <row r="843" spans="17:21">
      <c r="Q843" s="5">
        <v>2370601102</v>
      </c>
      <c r="R843" s="5">
        <v>2370601102</v>
      </c>
      <c r="S843" s="5">
        <v>2370601102</v>
      </c>
      <c r="U843" s="5" t="s">
        <v>801</v>
      </c>
    </row>
    <row r="844" spans="17:21">
      <c r="Q844" s="5">
        <v>2370601169</v>
      </c>
      <c r="R844" s="5">
        <v>2370601169</v>
      </c>
      <c r="S844" s="5">
        <v>2370601169</v>
      </c>
      <c r="U844" s="5" t="s">
        <v>802</v>
      </c>
    </row>
    <row r="845" spans="17:21">
      <c r="Q845" s="5">
        <v>2370601177</v>
      </c>
      <c r="R845" s="5">
        <v>2370601177</v>
      </c>
      <c r="S845" s="5">
        <v>2370601177</v>
      </c>
      <c r="U845" s="5" t="s">
        <v>803</v>
      </c>
    </row>
    <row r="846" spans="17:21">
      <c r="Q846" s="5">
        <v>2370601185</v>
      </c>
      <c r="R846" s="5">
        <v>2370601185</v>
      </c>
      <c r="S846" s="5">
        <v>2370601185</v>
      </c>
      <c r="U846" s="5" t="s">
        <v>804</v>
      </c>
    </row>
    <row r="847" spans="17:21">
      <c r="Q847" s="5">
        <v>2370601235</v>
      </c>
      <c r="R847" s="5">
        <v>2370601235</v>
      </c>
      <c r="S847" s="5">
        <v>2370601235</v>
      </c>
      <c r="U847" s="5" t="s">
        <v>805</v>
      </c>
    </row>
    <row r="848" spans="17:21">
      <c r="Q848" s="5">
        <v>2370601268</v>
      </c>
      <c r="R848" s="5">
        <v>2370601268</v>
      </c>
      <c r="S848" s="5">
        <v>2370601268</v>
      </c>
      <c r="U848" s="5" t="s">
        <v>806</v>
      </c>
    </row>
    <row r="849" spans="17:21">
      <c r="Q849" s="5">
        <v>2370601334</v>
      </c>
      <c r="R849" s="5">
        <v>2370601334</v>
      </c>
      <c r="S849" s="5">
        <v>2370601334</v>
      </c>
      <c r="U849" s="5" t="s">
        <v>807</v>
      </c>
    </row>
    <row r="850" spans="17:21">
      <c r="Q850" s="5">
        <v>2370601425</v>
      </c>
      <c r="R850" s="5">
        <v>2370601425</v>
      </c>
      <c r="S850" s="5">
        <v>2370601425</v>
      </c>
      <c r="U850" s="5" t="s">
        <v>808</v>
      </c>
    </row>
    <row r="851" spans="17:21">
      <c r="Q851" s="5">
        <v>2370601433</v>
      </c>
      <c r="R851" s="5">
        <v>2370601433</v>
      </c>
      <c r="S851" s="5">
        <v>2370601433</v>
      </c>
      <c r="U851" s="5" t="s">
        <v>809</v>
      </c>
    </row>
    <row r="852" spans="17:21">
      <c r="Q852" s="5">
        <v>2370601441</v>
      </c>
      <c r="R852" s="5">
        <v>2370601441</v>
      </c>
      <c r="S852" s="5">
        <v>2370601441</v>
      </c>
      <c r="U852" s="5" t="s">
        <v>810</v>
      </c>
    </row>
    <row r="853" spans="17:21">
      <c r="Q853" s="5">
        <v>2370601516</v>
      </c>
      <c r="R853" s="5">
        <v>2370601516</v>
      </c>
      <c r="S853" s="5">
        <v>2370601516</v>
      </c>
      <c r="U853" s="5" t="s">
        <v>811</v>
      </c>
    </row>
    <row r="854" spans="17:21">
      <c r="Q854" s="5">
        <v>2370601524</v>
      </c>
      <c r="R854" s="5">
        <v>2370601524</v>
      </c>
      <c r="S854" s="5">
        <v>2370601524</v>
      </c>
      <c r="U854" s="5" t="s">
        <v>812</v>
      </c>
    </row>
    <row r="855" spans="17:21">
      <c r="Q855" s="5">
        <v>2370601540</v>
      </c>
      <c r="R855" s="5">
        <v>2370601540</v>
      </c>
      <c r="S855" s="5">
        <v>2370601540</v>
      </c>
      <c r="U855" s="5" t="s">
        <v>813</v>
      </c>
    </row>
    <row r="856" spans="17:21">
      <c r="Q856" s="5">
        <v>2370601631</v>
      </c>
      <c r="R856" s="5">
        <v>2370601631</v>
      </c>
      <c r="S856" s="5">
        <v>2370601631</v>
      </c>
      <c r="U856" s="5" t="s">
        <v>814</v>
      </c>
    </row>
    <row r="857" spans="17:21">
      <c r="Q857" s="5">
        <v>2370601755</v>
      </c>
      <c r="R857" s="5">
        <v>2370601755</v>
      </c>
      <c r="S857" s="5">
        <v>2370601755</v>
      </c>
      <c r="U857" s="5" t="s">
        <v>815</v>
      </c>
    </row>
    <row r="858" spans="17:21">
      <c r="Q858" s="5">
        <v>2370601805</v>
      </c>
      <c r="R858" s="5">
        <v>2370601805</v>
      </c>
      <c r="S858" s="5">
        <v>2370601805</v>
      </c>
      <c r="U858" s="5" t="s">
        <v>816</v>
      </c>
    </row>
    <row r="859" spans="17:21">
      <c r="Q859" s="5">
        <v>2370601813</v>
      </c>
      <c r="R859" s="5">
        <v>2370601813</v>
      </c>
      <c r="S859" s="5">
        <v>2370601813</v>
      </c>
      <c r="U859" s="5" t="s">
        <v>817</v>
      </c>
    </row>
    <row r="860" spans="17:21">
      <c r="Q860" s="5">
        <v>2370601912</v>
      </c>
      <c r="R860" s="5">
        <v>2370601912</v>
      </c>
      <c r="S860" s="5">
        <v>2370601912</v>
      </c>
      <c r="U860" s="5" t="s">
        <v>818</v>
      </c>
    </row>
    <row r="861" spans="17:21">
      <c r="Q861" s="5">
        <v>2370601920</v>
      </c>
      <c r="R861" s="5">
        <v>2370601920</v>
      </c>
      <c r="S861" s="5">
        <v>2370601920</v>
      </c>
      <c r="U861" s="5" t="s">
        <v>819</v>
      </c>
    </row>
    <row r="862" spans="17:21">
      <c r="Q862" s="5">
        <v>2370601938</v>
      </c>
      <c r="R862" s="5">
        <v>2370601938</v>
      </c>
      <c r="S862" s="5">
        <v>2370601938</v>
      </c>
      <c r="U862" s="5" t="s">
        <v>820</v>
      </c>
    </row>
    <row r="863" spans="17:21">
      <c r="Q863" s="5">
        <v>2370601979</v>
      </c>
      <c r="R863" s="5">
        <v>2370601979</v>
      </c>
      <c r="S863" s="5">
        <v>2370601979</v>
      </c>
      <c r="U863" s="5" t="s">
        <v>821</v>
      </c>
    </row>
    <row r="864" spans="17:21">
      <c r="Q864" s="5">
        <v>2370601987</v>
      </c>
      <c r="R864" s="5">
        <v>2370601987</v>
      </c>
      <c r="S864" s="5">
        <v>2370601987</v>
      </c>
      <c r="U864" s="5" t="s">
        <v>822</v>
      </c>
    </row>
    <row r="865" spans="17:21">
      <c r="Q865" s="5">
        <v>2370601995</v>
      </c>
      <c r="R865" s="5">
        <v>2370601995</v>
      </c>
      <c r="S865" s="5">
        <v>2370601995</v>
      </c>
      <c r="U865" s="5" t="s">
        <v>823</v>
      </c>
    </row>
    <row r="866" spans="17:21">
      <c r="Q866" s="5">
        <v>2370602027</v>
      </c>
      <c r="R866" s="5">
        <v>2370602027</v>
      </c>
      <c r="S866" s="5">
        <v>2370602027</v>
      </c>
      <c r="U866" s="5" t="s">
        <v>824</v>
      </c>
    </row>
    <row r="867" spans="17:21">
      <c r="Q867" s="5">
        <v>2370602050</v>
      </c>
      <c r="R867" s="5">
        <v>2370602050</v>
      </c>
      <c r="S867" s="5">
        <v>2370602050</v>
      </c>
      <c r="U867" s="5" t="s">
        <v>825</v>
      </c>
    </row>
    <row r="868" spans="17:21">
      <c r="Q868" s="5">
        <v>2370602118</v>
      </c>
      <c r="R868" s="5">
        <v>2370602118</v>
      </c>
      <c r="S868" s="5">
        <v>2370602118</v>
      </c>
      <c r="U868" s="5" t="s">
        <v>826</v>
      </c>
    </row>
    <row r="869" spans="17:21">
      <c r="Q869" s="5">
        <v>2370602134</v>
      </c>
      <c r="R869" s="5">
        <v>2370602134</v>
      </c>
      <c r="S869" s="5">
        <v>2370602134</v>
      </c>
      <c r="U869" s="5" t="s">
        <v>827</v>
      </c>
    </row>
    <row r="870" spans="17:21">
      <c r="Q870" s="5">
        <v>2370602142</v>
      </c>
      <c r="R870" s="5">
        <v>2370602142</v>
      </c>
      <c r="S870" s="5">
        <v>2370602142</v>
      </c>
      <c r="U870" s="5" t="s">
        <v>828</v>
      </c>
    </row>
    <row r="871" spans="17:21">
      <c r="Q871" s="5">
        <v>2370602159</v>
      </c>
      <c r="R871" s="5">
        <v>2370602159</v>
      </c>
      <c r="S871" s="5">
        <v>2370602159</v>
      </c>
      <c r="U871" s="5" t="s">
        <v>829</v>
      </c>
    </row>
    <row r="872" spans="17:21">
      <c r="Q872" s="5">
        <v>2370602175</v>
      </c>
      <c r="R872" s="5">
        <v>2370602175</v>
      </c>
      <c r="S872" s="5">
        <v>2370602175</v>
      </c>
      <c r="U872" s="5" t="s">
        <v>830</v>
      </c>
    </row>
    <row r="873" spans="17:21">
      <c r="Q873" s="5">
        <v>2370602183</v>
      </c>
      <c r="R873" s="5">
        <v>2370602183</v>
      </c>
      <c r="S873" s="5">
        <v>2370602183</v>
      </c>
      <c r="U873" s="5" t="s">
        <v>831</v>
      </c>
    </row>
    <row r="874" spans="17:21">
      <c r="Q874" s="5">
        <v>2370602191</v>
      </c>
      <c r="R874" s="5">
        <v>2370602191</v>
      </c>
      <c r="S874" s="5">
        <v>2370602191</v>
      </c>
      <c r="U874" s="5" t="s">
        <v>832</v>
      </c>
    </row>
    <row r="875" spans="17:21">
      <c r="Q875" s="5">
        <v>2370602225</v>
      </c>
      <c r="R875" s="5">
        <v>2370602225</v>
      </c>
      <c r="S875" s="5">
        <v>2370602225</v>
      </c>
      <c r="U875" s="5" t="s">
        <v>833</v>
      </c>
    </row>
    <row r="876" spans="17:21">
      <c r="Q876" s="5">
        <v>2370602266</v>
      </c>
      <c r="R876" s="5">
        <v>2370602266</v>
      </c>
      <c r="S876" s="5">
        <v>2370602266</v>
      </c>
      <c r="U876" s="5" t="s">
        <v>834</v>
      </c>
    </row>
    <row r="877" spans="17:21">
      <c r="Q877" s="5">
        <v>2370602274</v>
      </c>
      <c r="R877" s="5">
        <v>2370602274</v>
      </c>
      <c r="S877" s="5">
        <v>2370602274</v>
      </c>
      <c r="U877" s="5" t="s">
        <v>835</v>
      </c>
    </row>
    <row r="878" spans="17:21">
      <c r="Q878" s="5">
        <v>2370602340</v>
      </c>
      <c r="R878" s="5">
        <v>2370602340</v>
      </c>
      <c r="S878" s="5">
        <v>2370602340</v>
      </c>
      <c r="U878" s="5" t="s">
        <v>836</v>
      </c>
    </row>
    <row r="879" spans="17:21">
      <c r="Q879" s="5">
        <v>2370602357</v>
      </c>
      <c r="R879" s="5">
        <v>2370602357</v>
      </c>
      <c r="S879" s="5">
        <v>2370602357</v>
      </c>
      <c r="U879" s="5" t="s">
        <v>837</v>
      </c>
    </row>
    <row r="880" spans="17:21">
      <c r="Q880" s="5">
        <v>2370602399</v>
      </c>
      <c r="R880" s="5">
        <v>2370602399</v>
      </c>
      <c r="S880" s="5">
        <v>2370602399</v>
      </c>
      <c r="U880" s="5" t="s">
        <v>838</v>
      </c>
    </row>
    <row r="881" spans="17:21">
      <c r="Q881" s="5">
        <v>2370602423</v>
      </c>
      <c r="R881" s="5">
        <v>2370602423</v>
      </c>
      <c r="S881" s="5">
        <v>2370602423</v>
      </c>
      <c r="U881" s="5" t="s">
        <v>839</v>
      </c>
    </row>
    <row r="882" spans="17:21">
      <c r="Q882" s="5">
        <v>2370602431</v>
      </c>
      <c r="R882" s="5">
        <v>2370602431</v>
      </c>
      <c r="S882" s="5">
        <v>2370602431</v>
      </c>
      <c r="U882" s="5" t="s">
        <v>840</v>
      </c>
    </row>
    <row r="883" spans="17:21">
      <c r="Q883" s="5">
        <v>2370602480</v>
      </c>
      <c r="R883" s="5">
        <v>2370602480</v>
      </c>
      <c r="S883" s="5">
        <v>2370602480</v>
      </c>
      <c r="U883" s="5" t="s">
        <v>841</v>
      </c>
    </row>
    <row r="884" spans="17:21">
      <c r="Q884" s="5">
        <v>2370700011</v>
      </c>
      <c r="R884" s="5">
        <v>2370700011</v>
      </c>
      <c r="S884" s="5">
        <v>2370700011</v>
      </c>
      <c r="U884" s="5" t="s">
        <v>842</v>
      </c>
    </row>
    <row r="885" spans="17:21">
      <c r="Q885" s="5">
        <v>2370700086</v>
      </c>
      <c r="R885" s="5">
        <v>2370700086</v>
      </c>
      <c r="S885" s="5">
        <v>2370700086</v>
      </c>
      <c r="U885" s="5" t="s">
        <v>843</v>
      </c>
    </row>
    <row r="886" spans="17:21">
      <c r="Q886" s="5">
        <v>2370700094</v>
      </c>
      <c r="R886" s="5">
        <v>2370700094</v>
      </c>
      <c r="S886" s="5">
        <v>2370700094</v>
      </c>
      <c r="U886" s="5" t="s">
        <v>844</v>
      </c>
    </row>
    <row r="887" spans="17:21">
      <c r="Q887" s="5">
        <v>2370700102</v>
      </c>
      <c r="R887" s="5">
        <v>2370700102</v>
      </c>
      <c r="S887" s="5">
        <v>2370700102</v>
      </c>
      <c r="U887" s="5" t="s">
        <v>845</v>
      </c>
    </row>
    <row r="888" spans="17:21">
      <c r="Q888" s="5">
        <v>2370700169</v>
      </c>
      <c r="R888" s="5">
        <v>2370700169</v>
      </c>
      <c r="S888" s="5">
        <v>2370700169</v>
      </c>
      <c r="U888" s="5" t="s">
        <v>846</v>
      </c>
    </row>
    <row r="889" spans="17:21">
      <c r="Q889" s="5">
        <v>2370700193</v>
      </c>
      <c r="R889" s="5">
        <v>2370700193</v>
      </c>
      <c r="S889" s="5">
        <v>2370700193</v>
      </c>
      <c r="U889" s="5" t="s">
        <v>847</v>
      </c>
    </row>
    <row r="890" spans="17:21">
      <c r="Q890" s="5">
        <v>2370700219</v>
      </c>
      <c r="R890" s="5">
        <v>2370700219</v>
      </c>
      <c r="S890" s="5">
        <v>2370700219</v>
      </c>
      <c r="U890" s="5" t="s">
        <v>848</v>
      </c>
    </row>
    <row r="891" spans="17:21">
      <c r="Q891" s="5">
        <v>2370700227</v>
      </c>
      <c r="R891" s="5">
        <v>2370700227</v>
      </c>
      <c r="S891" s="5">
        <v>2370700227</v>
      </c>
      <c r="U891" s="5" t="s">
        <v>849</v>
      </c>
    </row>
    <row r="892" spans="17:21">
      <c r="Q892" s="5">
        <v>2370700235</v>
      </c>
      <c r="R892" s="5">
        <v>2370700235</v>
      </c>
      <c r="S892" s="5">
        <v>2370700235</v>
      </c>
      <c r="U892" s="5" t="s">
        <v>850</v>
      </c>
    </row>
    <row r="893" spans="17:21">
      <c r="Q893" s="5">
        <v>2370700300</v>
      </c>
      <c r="R893" s="5">
        <v>2370700300</v>
      </c>
      <c r="S893" s="5">
        <v>2370700300</v>
      </c>
      <c r="U893" s="5" t="s">
        <v>851</v>
      </c>
    </row>
    <row r="894" spans="17:21">
      <c r="Q894" s="5">
        <v>2370700342</v>
      </c>
      <c r="R894" s="5">
        <v>2370700342</v>
      </c>
      <c r="S894" s="5">
        <v>2370700342</v>
      </c>
      <c r="U894" s="5" t="s">
        <v>852</v>
      </c>
    </row>
    <row r="895" spans="17:21">
      <c r="Q895" s="5">
        <v>2370700359</v>
      </c>
      <c r="R895" s="5">
        <v>2370700359</v>
      </c>
      <c r="S895" s="5">
        <v>2370700359</v>
      </c>
      <c r="U895" s="5" t="s">
        <v>853</v>
      </c>
    </row>
    <row r="896" spans="17:21">
      <c r="Q896" s="5">
        <v>2370700367</v>
      </c>
      <c r="R896" s="5">
        <v>2370700367</v>
      </c>
      <c r="S896" s="5">
        <v>2370700367</v>
      </c>
      <c r="U896" s="5" t="s">
        <v>854</v>
      </c>
    </row>
    <row r="897" spans="17:21">
      <c r="Q897" s="5">
        <v>2370700417</v>
      </c>
      <c r="R897" s="5">
        <v>2370700417</v>
      </c>
      <c r="S897" s="5">
        <v>2370700417</v>
      </c>
      <c r="U897" s="5" t="s">
        <v>855</v>
      </c>
    </row>
    <row r="898" spans="17:21">
      <c r="Q898" s="5">
        <v>2370700425</v>
      </c>
      <c r="R898" s="5">
        <v>2370700425</v>
      </c>
      <c r="S898" s="5">
        <v>2370700425</v>
      </c>
      <c r="U898" s="5" t="s">
        <v>856</v>
      </c>
    </row>
    <row r="899" spans="17:21">
      <c r="Q899" s="5">
        <v>2370700441</v>
      </c>
      <c r="R899" s="5">
        <v>2370700441</v>
      </c>
      <c r="S899" s="5">
        <v>2370700441</v>
      </c>
      <c r="U899" s="5" t="s">
        <v>857</v>
      </c>
    </row>
    <row r="900" spans="17:21">
      <c r="Q900" s="5">
        <v>2370700532</v>
      </c>
      <c r="R900" s="5">
        <v>2370700532</v>
      </c>
      <c r="S900" s="5">
        <v>2370700532</v>
      </c>
      <c r="U900" s="5" t="s">
        <v>858</v>
      </c>
    </row>
    <row r="901" spans="17:21">
      <c r="Q901" s="5">
        <v>2370700565</v>
      </c>
      <c r="R901" s="5">
        <v>2370700565</v>
      </c>
      <c r="S901" s="5">
        <v>2370700565</v>
      </c>
      <c r="U901" s="5" t="s">
        <v>859</v>
      </c>
    </row>
    <row r="902" spans="17:21">
      <c r="Q902" s="5">
        <v>2370700573</v>
      </c>
      <c r="R902" s="5">
        <v>2370700573</v>
      </c>
      <c r="S902" s="5">
        <v>2370700573</v>
      </c>
      <c r="U902" s="5" t="s">
        <v>860</v>
      </c>
    </row>
    <row r="903" spans="17:21">
      <c r="Q903" s="5">
        <v>2370700631</v>
      </c>
      <c r="R903" s="5">
        <v>2370700631</v>
      </c>
      <c r="S903" s="5">
        <v>2370700631</v>
      </c>
      <c r="U903" s="5" t="s">
        <v>861</v>
      </c>
    </row>
    <row r="904" spans="17:21">
      <c r="Q904" s="5">
        <v>2370700649</v>
      </c>
      <c r="R904" s="5">
        <v>2370700649</v>
      </c>
      <c r="S904" s="5">
        <v>2370700649</v>
      </c>
      <c r="U904" s="5" t="s">
        <v>862</v>
      </c>
    </row>
    <row r="905" spans="17:21">
      <c r="Q905" s="5">
        <v>2370700656</v>
      </c>
      <c r="R905" s="5">
        <v>2370700656</v>
      </c>
      <c r="S905" s="5">
        <v>2370700656</v>
      </c>
      <c r="U905" s="5" t="s">
        <v>863</v>
      </c>
    </row>
    <row r="906" spans="17:21">
      <c r="Q906" s="5">
        <v>2370700797</v>
      </c>
      <c r="R906" s="5">
        <v>2370700797</v>
      </c>
      <c r="S906" s="5">
        <v>2370700797</v>
      </c>
      <c r="U906" s="5" t="s">
        <v>864</v>
      </c>
    </row>
    <row r="907" spans="17:21">
      <c r="Q907" s="5">
        <v>2370700821</v>
      </c>
      <c r="R907" s="5">
        <v>2370700821</v>
      </c>
      <c r="S907" s="5">
        <v>2370700821</v>
      </c>
      <c r="U907" s="5" t="s">
        <v>865</v>
      </c>
    </row>
    <row r="908" spans="17:21">
      <c r="Q908" s="5">
        <v>2370700870</v>
      </c>
      <c r="R908" s="5">
        <v>2370700870</v>
      </c>
      <c r="S908" s="5">
        <v>2370700870</v>
      </c>
      <c r="U908" s="5" t="s">
        <v>866</v>
      </c>
    </row>
    <row r="909" spans="17:21">
      <c r="Q909" s="5">
        <v>2370700938</v>
      </c>
      <c r="R909" s="5">
        <v>2370700938</v>
      </c>
      <c r="S909" s="5">
        <v>2370700938</v>
      </c>
      <c r="U909" s="5" t="s">
        <v>867</v>
      </c>
    </row>
    <row r="910" spans="17:21">
      <c r="Q910" s="5">
        <v>2370700953</v>
      </c>
      <c r="R910" s="5">
        <v>2370700953</v>
      </c>
      <c r="S910" s="5">
        <v>2370700953</v>
      </c>
      <c r="U910" s="5" t="s">
        <v>868</v>
      </c>
    </row>
    <row r="911" spans="17:21">
      <c r="Q911" s="5">
        <v>2370700987</v>
      </c>
      <c r="R911" s="5">
        <v>2370700987</v>
      </c>
      <c r="S911" s="5">
        <v>2370700987</v>
      </c>
      <c r="U911" s="5" t="s">
        <v>869</v>
      </c>
    </row>
    <row r="912" spans="17:21">
      <c r="Q912" s="5">
        <v>2370701027</v>
      </c>
      <c r="R912" s="5">
        <v>2370701027</v>
      </c>
      <c r="S912" s="5">
        <v>2370701027</v>
      </c>
      <c r="U912" s="5" t="s">
        <v>870</v>
      </c>
    </row>
    <row r="913" spans="17:21">
      <c r="Q913" s="5">
        <v>2370701035</v>
      </c>
      <c r="R913" s="5">
        <v>2370701035</v>
      </c>
      <c r="S913" s="5">
        <v>2370701035</v>
      </c>
      <c r="U913" s="5" t="s">
        <v>871</v>
      </c>
    </row>
    <row r="914" spans="17:21">
      <c r="Q914" s="5">
        <v>2370701050</v>
      </c>
      <c r="R914" s="5">
        <v>2370701050</v>
      </c>
      <c r="S914" s="5">
        <v>2370701050</v>
      </c>
      <c r="U914" s="5" t="s">
        <v>872</v>
      </c>
    </row>
    <row r="915" spans="17:21">
      <c r="Q915" s="5">
        <v>2370701118</v>
      </c>
      <c r="R915" s="5">
        <v>2370701118</v>
      </c>
      <c r="S915" s="5">
        <v>2370701118</v>
      </c>
      <c r="U915" s="5" t="s">
        <v>873</v>
      </c>
    </row>
    <row r="916" spans="17:21">
      <c r="Q916" s="5">
        <v>2370701209</v>
      </c>
      <c r="R916" s="5">
        <v>2370701209</v>
      </c>
      <c r="S916" s="5">
        <v>2370701209</v>
      </c>
      <c r="U916" s="5" t="s">
        <v>874</v>
      </c>
    </row>
    <row r="917" spans="17:21">
      <c r="Q917" s="5">
        <v>2370701308</v>
      </c>
      <c r="R917" s="5">
        <v>2370701308</v>
      </c>
      <c r="S917" s="5">
        <v>2370701308</v>
      </c>
      <c r="U917" s="5" t="s">
        <v>875</v>
      </c>
    </row>
    <row r="918" spans="17:21">
      <c r="Q918" s="5">
        <v>2370701340</v>
      </c>
      <c r="R918" s="5">
        <v>2370701340</v>
      </c>
      <c r="S918" s="5">
        <v>2370701340</v>
      </c>
      <c r="U918" s="5" t="s">
        <v>876</v>
      </c>
    </row>
    <row r="919" spans="17:21">
      <c r="Q919" s="5">
        <v>2370701357</v>
      </c>
      <c r="R919" s="5">
        <v>2370701357</v>
      </c>
      <c r="S919" s="5">
        <v>2370701357</v>
      </c>
      <c r="U919" s="5" t="s">
        <v>877</v>
      </c>
    </row>
    <row r="920" spans="17:21">
      <c r="Q920" s="5">
        <v>2370701373</v>
      </c>
      <c r="R920" s="5">
        <v>2370701373</v>
      </c>
      <c r="S920" s="5">
        <v>2370701373</v>
      </c>
      <c r="U920" s="5" t="s">
        <v>878</v>
      </c>
    </row>
    <row r="921" spans="17:21">
      <c r="Q921" s="5">
        <v>2370701399</v>
      </c>
      <c r="R921" s="5">
        <v>2370701399</v>
      </c>
      <c r="S921" s="5">
        <v>2370701399</v>
      </c>
      <c r="U921" s="5" t="s">
        <v>879</v>
      </c>
    </row>
    <row r="922" spans="17:21">
      <c r="Q922" s="5">
        <v>2370701431</v>
      </c>
      <c r="R922" s="5">
        <v>2370701431</v>
      </c>
      <c r="S922" s="5">
        <v>2370701431</v>
      </c>
      <c r="U922" s="5" t="s">
        <v>880</v>
      </c>
    </row>
    <row r="923" spans="17:21">
      <c r="Q923" s="5">
        <v>2370701464</v>
      </c>
      <c r="R923" s="5">
        <v>2370701464</v>
      </c>
      <c r="S923" s="5">
        <v>2370701464</v>
      </c>
      <c r="U923" s="5" t="s">
        <v>881</v>
      </c>
    </row>
    <row r="924" spans="17:21">
      <c r="Q924" s="5">
        <v>2370701571</v>
      </c>
      <c r="R924" s="5">
        <v>2370701571</v>
      </c>
      <c r="S924" s="5">
        <v>2370701571</v>
      </c>
      <c r="U924" s="5" t="s">
        <v>882</v>
      </c>
    </row>
    <row r="925" spans="17:21">
      <c r="Q925" s="5">
        <v>2370701647</v>
      </c>
      <c r="R925" s="5">
        <v>2370701647</v>
      </c>
      <c r="S925" s="5">
        <v>2370701647</v>
      </c>
      <c r="U925" s="5" t="s">
        <v>883</v>
      </c>
    </row>
    <row r="926" spans="17:21">
      <c r="Q926" s="5">
        <v>2370701654</v>
      </c>
      <c r="R926" s="5">
        <v>2370701654</v>
      </c>
      <c r="S926" s="5">
        <v>2370701654</v>
      </c>
      <c r="U926" s="5" t="s">
        <v>884</v>
      </c>
    </row>
    <row r="927" spans="17:21">
      <c r="Q927" s="5">
        <v>2370701662</v>
      </c>
      <c r="R927" s="5">
        <v>2370701662</v>
      </c>
      <c r="S927" s="5">
        <v>2370701662</v>
      </c>
      <c r="U927" s="5" t="s">
        <v>885</v>
      </c>
    </row>
    <row r="928" spans="17:21">
      <c r="Q928" s="5">
        <v>2370701670</v>
      </c>
      <c r="R928" s="5">
        <v>2370701670</v>
      </c>
      <c r="S928" s="5">
        <v>2370701670</v>
      </c>
      <c r="U928" s="5" t="s">
        <v>886</v>
      </c>
    </row>
    <row r="929" spans="17:21">
      <c r="Q929" s="5">
        <v>2370701688</v>
      </c>
      <c r="R929" s="5">
        <v>2370701688</v>
      </c>
      <c r="S929" s="5">
        <v>2370701688</v>
      </c>
      <c r="U929" s="5" t="s">
        <v>887</v>
      </c>
    </row>
    <row r="930" spans="17:21">
      <c r="Q930" s="5">
        <v>2370701712</v>
      </c>
      <c r="R930" s="5">
        <v>2370701712</v>
      </c>
      <c r="S930" s="5">
        <v>2370701712</v>
      </c>
      <c r="U930" s="5" t="s">
        <v>888</v>
      </c>
    </row>
    <row r="931" spans="17:21">
      <c r="Q931" s="5">
        <v>2370701761</v>
      </c>
      <c r="R931" s="5">
        <v>2370701761</v>
      </c>
      <c r="S931" s="5">
        <v>2370701761</v>
      </c>
      <c r="U931" s="5" t="s">
        <v>889</v>
      </c>
    </row>
    <row r="932" spans="17:21">
      <c r="Q932" s="5">
        <v>2370701787</v>
      </c>
      <c r="R932" s="5">
        <v>2370701787</v>
      </c>
      <c r="S932" s="5">
        <v>2370701787</v>
      </c>
      <c r="U932" s="5" t="s">
        <v>890</v>
      </c>
    </row>
    <row r="933" spans="17:21">
      <c r="Q933" s="5">
        <v>2370701803</v>
      </c>
      <c r="R933" s="5">
        <v>2370701803</v>
      </c>
      <c r="S933" s="5">
        <v>2370701803</v>
      </c>
      <c r="U933" s="5" t="s">
        <v>891</v>
      </c>
    </row>
    <row r="934" spans="17:21">
      <c r="Q934" s="5">
        <v>2370701860</v>
      </c>
      <c r="R934" s="5">
        <v>2370701860</v>
      </c>
      <c r="S934" s="5">
        <v>2370701860</v>
      </c>
      <c r="U934" s="5" t="s">
        <v>892</v>
      </c>
    </row>
    <row r="935" spans="17:21">
      <c r="Q935" s="5">
        <v>2370701878</v>
      </c>
      <c r="R935" s="5">
        <v>2370701878</v>
      </c>
      <c r="S935" s="5">
        <v>2370701878</v>
      </c>
      <c r="U935" s="5" t="s">
        <v>893</v>
      </c>
    </row>
    <row r="936" spans="17:21">
      <c r="Q936" s="5">
        <v>2370701902</v>
      </c>
      <c r="R936" s="5">
        <v>2370701902</v>
      </c>
      <c r="S936" s="5">
        <v>2370701902</v>
      </c>
      <c r="U936" s="5" t="s">
        <v>894</v>
      </c>
    </row>
    <row r="937" spans="17:21">
      <c r="Q937" s="5">
        <v>2370701910</v>
      </c>
      <c r="R937" s="5">
        <v>2370701910</v>
      </c>
      <c r="S937" s="5">
        <v>2370701910</v>
      </c>
      <c r="U937" s="5" t="s">
        <v>895</v>
      </c>
    </row>
    <row r="938" spans="17:21">
      <c r="Q938" s="5">
        <v>2370701928</v>
      </c>
      <c r="R938" s="5">
        <v>2370701928</v>
      </c>
      <c r="S938" s="5">
        <v>2370701928</v>
      </c>
      <c r="U938" s="5" t="s">
        <v>896</v>
      </c>
    </row>
    <row r="939" spans="17:21">
      <c r="Q939" s="5">
        <v>2370701944</v>
      </c>
      <c r="R939" s="5">
        <v>2370701944</v>
      </c>
      <c r="S939" s="5">
        <v>2370701944</v>
      </c>
      <c r="U939" s="5" t="s">
        <v>897</v>
      </c>
    </row>
    <row r="940" spans="17:21">
      <c r="Q940" s="5">
        <v>2370702009</v>
      </c>
      <c r="R940" s="5">
        <v>2370702009</v>
      </c>
      <c r="S940" s="5">
        <v>2370702009</v>
      </c>
      <c r="U940" s="5" t="s">
        <v>898</v>
      </c>
    </row>
    <row r="941" spans="17:21">
      <c r="Q941" s="5">
        <v>2370702017</v>
      </c>
      <c r="R941" s="5">
        <v>2370702017</v>
      </c>
      <c r="S941" s="5">
        <v>2370702017</v>
      </c>
      <c r="U941" s="5" t="s">
        <v>899</v>
      </c>
    </row>
    <row r="942" spans="17:21">
      <c r="Q942" s="5">
        <v>2370702033</v>
      </c>
      <c r="R942" s="5">
        <v>2370702033</v>
      </c>
      <c r="S942" s="5">
        <v>2370702033</v>
      </c>
      <c r="U942" s="5" t="s">
        <v>900</v>
      </c>
    </row>
    <row r="943" spans="17:21">
      <c r="Q943" s="5">
        <v>2370702082</v>
      </c>
      <c r="R943" s="5">
        <v>2370702082</v>
      </c>
      <c r="S943" s="5">
        <v>2370702082</v>
      </c>
      <c r="U943" s="5" t="s">
        <v>901</v>
      </c>
    </row>
    <row r="944" spans="17:21">
      <c r="Q944" s="5">
        <v>2370702108</v>
      </c>
      <c r="R944" s="5">
        <v>2370702108</v>
      </c>
      <c r="S944" s="5">
        <v>2370702108</v>
      </c>
      <c r="U944" s="5" t="s">
        <v>902</v>
      </c>
    </row>
    <row r="945" spans="17:21">
      <c r="Q945" s="5">
        <v>2370702116</v>
      </c>
      <c r="R945" s="5">
        <v>2370702116</v>
      </c>
      <c r="S945" s="5">
        <v>2370702116</v>
      </c>
      <c r="U945" s="5" t="s">
        <v>903</v>
      </c>
    </row>
    <row r="946" spans="17:21">
      <c r="Q946" s="5">
        <v>2370702124</v>
      </c>
      <c r="R946" s="5">
        <v>2370702124</v>
      </c>
      <c r="S946" s="5">
        <v>2370702124</v>
      </c>
      <c r="U946" s="5" t="s">
        <v>904</v>
      </c>
    </row>
    <row r="947" spans="17:21">
      <c r="Q947" s="5">
        <v>2370702132</v>
      </c>
      <c r="R947" s="5">
        <v>2370702132</v>
      </c>
      <c r="S947" s="5">
        <v>2370702132</v>
      </c>
      <c r="U947" s="5" t="s">
        <v>905</v>
      </c>
    </row>
    <row r="948" spans="17:21">
      <c r="Q948" s="5">
        <v>2370702165</v>
      </c>
      <c r="R948" s="5">
        <v>2370702165</v>
      </c>
      <c r="S948" s="5">
        <v>2370702165</v>
      </c>
      <c r="U948" s="5" t="s">
        <v>906</v>
      </c>
    </row>
    <row r="949" spans="17:21">
      <c r="Q949" s="5">
        <v>2370702181</v>
      </c>
      <c r="R949" s="5">
        <v>2370702181</v>
      </c>
      <c r="S949" s="5">
        <v>2370702181</v>
      </c>
      <c r="U949" s="5" t="s">
        <v>907</v>
      </c>
    </row>
    <row r="950" spans="17:21">
      <c r="Q950" s="5">
        <v>2370702207</v>
      </c>
      <c r="R950" s="5">
        <v>2370702207</v>
      </c>
      <c r="S950" s="5">
        <v>2370702207</v>
      </c>
      <c r="U950" s="5" t="s">
        <v>908</v>
      </c>
    </row>
    <row r="951" spans="17:21">
      <c r="Q951" s="5">
        <v>2370702249</v>
      </c>
      <c r="R951" s="5">
        <v>2370702249</v>
      </c>
      <c r="S951" s="5">
        <v>2370702249</v>
      </c>
      <c r="U951" s="5" t="s">
        <v>909</v>
      </c>
    </row>
    <row r="952" spans="17:21">
      <c r="Q952" s="5">
        <v>2370702264</v>
      </c>
      <c r="R952" s="5">
        <v>2370702264</v>
      </c>
      <c r="S952" s="5">
        <v>2370702264</v>
      </c>
      <c r="U952" s="5" t="s">
        <v>910</v>
      </c>
    </row>
    <row r="953" spans="17:21">
      <c r="Q953" s="5">
        <v>2370702306</v>
      </c>
      <c r="R953" s="5">
        <v>2370702306</v>
      </c>
      <c r="S953" s="5">
        <v>2370702306</v>
      </c>
      <c r="U953" s="5" t="s">
        <v>911</v>
      </c>
    </row>
    <row r="954" spans="17:21">
      <c r="Q954" s="5">
        <v>2370702314</v>
      </c>
      <c r="R954" s="5">
        <v>2370702314</v>
      </c>
      <c r="S954" s="5">
        <v>2370702314</v>
      </c>
      <c r="U954" s="5" t="s">
        <v>912</v>
      </c>
    </row>
    <row r="955" spans="17:21">
      <c r="Q955" s="5">
        <v>2370702348</v>
      </c>
      <c r="R955" s="5">
        <v>2370702348</v>
      </c>
      <c r="S955" s="5">
        <v>2370702348</v>
      </c>
      <c r="U955" s="5" t="s">
        <v>913</v>
      </c>
    </row>
    <row r="956" spans="17:21">
      <c r="Q956" s="5">
        <v>2370702389</v>
      </c>
      <c r="R956" s="5">
        <v>2370702389</v>
      </c>
      <c r="S956" s="5">
        <v>2370702389</v>
      </c>
      <c r="U956" s="5" t="s">
        <v>914</v>
      </c>
    </row>
    <row r="957" spans="17:21">
      <c r="Q957" s="5">
        <v>2370702397</v>
      </c>
      <c r="R957" s="5">
        <v>2370702397</v>
      </c>
      <c r="S957" s="5">
        <v>2370702397</v>
      </c>
      <c r="U957" s="5" t="s">
        <v>915</v>
      </c>
    </row>
    <row r="958" spans="17:21">
      <c r="Q958" s="5">
        <v>2370800019</v>
      </c>
      <c r="R958" s="5">
        <v>2370800019</v>
      </c>
      <c r="S958" s="5">
        <v>2370800019</v>
      </c>
      <c r="U958" s="5" t="s">
        <v>916</v>
      </c>
    </row>
    <row r="959" spans="17:21">
      <c r="Q959" s="5">
        <v>2370800068</v>
      </c>
      <c r="R959" s="5">
        <v>2370800068</v>
      </c>
      <c r="S959" s="5">
        <v>2370800068</v>
      </c>
      <c r="U959" s="5" t="s">
        <v>917</v>
      </c>
    </row>
    <row r="960" spans="17:21">
      <c r="Q960" s="5">
        <v>2370800134</v>
      </c>
      <c r="R960" s="5">
        <v>2370800134</v>
      </c>
      <c r="S960" s="5">
        <v>2370800134</v>
      </c>
      <c r="U960" s="5" t="s">
        <v>918</v>
      </c>
    </row>
    <row r="961" spans="17:21">
      <c r="Q961" s="5">
        <v>2370800159</v>
      </c>
      <c r="R961" s="5">
        <v>2370800159</v>
      </c>
      <c r="S961" s="5">
        <v>2370800159</v>
      </c>
      <c r="U961" s="5" t="s">
        <v>919</v>
      </c>
    </row>
    <row r="962" spans="17:21">
      <c r="Q962" s="5">
        <v>2370800175</v>
      </c>
      <c r="R962" s="5">
        <v>2370800175</v>
      </c>
      <c r="S962" s="5">
        <v>2370800175</v>
      </c>
      <c r="U962" s="5" t="s">
        <v>920</v>
      </c>
    </row>
    <row r="963" spans="17:21">
      <c r="Q963" s="5">
        <v>2370800191</v>
      </c>
      <c r="R963" s="5">
        <v>2370800191</v>
      </c>
      <c r="S963" s="5">
        <v>2370800191</v>
      </c>
      <c r="U963" s="5" t="s">
        <v>921</v>
      </c>
    </row>
    <row r="964" spans="17:21">
      <c r="Q964" s="5">
        <v>2370800233</v>
      </c>
      <c r="R964" s="5">
        <v>2370800233</v>
      </c>
      <c r="S964" s="5">
        <v>2370800233</v>
      </c>
      <c r="U964" s="5" t="s">
        <v>922</v>
      </c>
    </row>
    <row r="965" spans="17:21">
      <c r="Q965" s="5">
        <v>2370800241</v>
      </c>
      <c r="R965" s="5">
        <v>2370800241</v>
      </c>
      <c r="S965" s="5">
        <v>2370800241</v>
      </c>
      <c r="U965" s="5" t="s">
        <v>923</v>
      </c>
    </row>
    <row r="966" spans="17:21">
      <c r="Q966" s="5">
        <v>2370800266</v>
      </c>
      <c r="R966" s="5">
        <v>2370800266</v>
      </c>
      <c r="S966" s="5">
        <v>2370800266</v>
      </c>
      <c r="U966" s="5" t="s">
        <v>924</v>
      </c>
    </row>
    <row r="967" spans="17:21">
      <c r="Q967" s="5">
        <v>2370800324</v>
      </c>
      <c r="R967" s="5">
        <v>2370800324</v>
      </c>
      <c r="S967" s="5">
        <v>2370800324</v>
      </c>
      <c r="U967" s="5" t="s">
        <v>925</v>
      </c>
    </row>
    <row r="968" spans="17:21">
      <c r="Q968" s="5">
        <v>2370800357</v>
      </c>
      <c r="R968" s="5">
        <v>2370800357</v>
      </c>
      <c r="S968" s="5">
        <v>2370800357</v>
      </c>
      <c r="U968" s="5" t="s">
        <v>926</v>
      </c>
    </row>
    <row r="969" spans="17:21">
      <c r="Q969" s="5">
        <v>2370800365</v>
      </c>
      <c r="R969" s="5">
        <v>2370800365</v>
      </c>
      <c r="S969" s="5">
        <v>2370800365</v>
      </c>
      <c r="U969" s="5" t="s">
        <v>927</v>
      </c>
    </row>
    <row r="970" spans="17:21">
      <c r="Q970" s="5">
        <v>2370800373</v>
      </c>
      <c r="R970" s="5">
        <v>2370800373</v>
      </c>
      <c r="S970" s="5">
        <v>2370800373</v>
      </c>
      <c r="U970" s="5" t="s">
        <v>928</v>
      </c>
    </row>
    <row r="971" spans="17:21">
      <c r="Q971" s="5">
        <v>2370800381</v>
      </c>
      <c r="R971" s="5">
        <v>2370800381</v>
      </c>
      <c r="S971" s="5">
        <v>2370800381</v>
      </c>
      <c r="U971" s="5" t="s">
        <v>929</v>
      </c>
    </row>
    <row r="972" spans="17:21">
      <c r="Q972" s="5">
        <v>2370800449</v>
      </c>
      <c r="R972" s="5">
        <v>2370800449</v>
      </c>
      <c r="S972" s="5">
        <v>2370800449</v>
      </c>
      <c r="U972" s="5" t="s">
        <v>930</v>
      </c>
    </row>
    <row r="973" spans="17:21">
      <c r="Q973" s="5">
        <v>2370800464</v>
      </c>
      <c r="R973" s="5">
        <v>2370800464</v>
      </c>
      <c r="S973" s="5">
        <v>2370800464</v>
      </c>
      <c r="U973" s="5" t="s">
        <v>931</v>
      </c>
    </row>
    <row r="974" spans="17:21">
      <c r="Q974" s="5">
        <v>2370800506</v>
      </c>
      <c r="R974" s="5">
        <v>2370800506</v>
      </c>
      <c r="S974" s="5">
        <v>2370800506</v>
      </c>
      <c r="U974" s="5" t="s">
        <v>932</v>
      </c>
    </row>
    <row r="975" spans="17:21">
      <c r="Q975" s="5">
        <v>2370800514</v>
      </c>
      <c r="R975" s="5">
        <v>2370800514</v>
      </c>
      <c r="S975" s="5">
        <v>2370800514</v>
      </c>
      <c r="U975" s="5" t="s">
        <v>933</v>
      </c>
    </row>
    <row r="976" spans="17:21">
      <c r="Q976" s="5">
        <v>2370800522</v>
      </c>
      <c r="R976" s="5">
        <v>2370800522</v>
      </c>
      <c r="S976" s="5">
        <v>2370800522</v>
      </c>
      <c r="U976" s="5" t="s">
        <v>934</v>
      </c>
    </row>
    <row r="977" spans="17:21">
      <c r="Q977" s="5">
        <v>2370800530</v>
      </c>
      <c r="R977" s="5">
        <v>2370800530</v>
      </c>
      <c r="S977" s="5">
        <v>2370800530</v>
      </c>
      <c r="U977" s="5" t="s">
        <v>935</v>
      </c>
    </row>
    <row r="978" spans="17:21">
      <c r="Q978" s="5">
        <v>2370800571</v>
      </c>
      <c r="R978" s="5">
        <v>2370800571</v>
      </c>
      <c r="S978" s="5">
        <v>2370800571</v>
      </c>
      <c r="U978" s="5" t="s">
        <v>936</v>
      </c>
    </row>
    <row r="979" spans="17:21">
      <c r="Q979" s="5">
        <v>2370800605</v>
      </c>
      <c r="R979" s="5">
        <v>2370800605</v>
      </c>
      <c r="S979" s="5">
        <v>2370800605</v>
      </c>
      <c r="U979" s="5" t="s">
        <v>937</v>
      </c>
    </row>
    <row r="980" spans="17:21">
      <c r="Q980" s="5">
        <v>2370800662</v>
      </c>
      <c r="R980" s="5">
        <v>2370800662</v>
      </c>
      <c r="S980" s="5">
        <v>2370800662</v>
      </c>
      <c r="U980" s="5" t="s">
        <v>938</v>
      </c>
    </row>
    <row r="981" spans="17:21">
      <c r="Q981" s="5">
        <v>2370800688</v>
      </c>
      <c r="R981" s="5">
        <v>2370800688</v>
      </c>
      <c r="S981" s="5">
        <v>2370800688</v>
      </c>
      <c r="U981" s="5" t="s">
        <v>939</v>
      </c>
    </row>
    <row r="982" spans="17:21">
      <c r="Q982" s="5">
        <v>2370800712</v>
      </c>
      <c r="R982" s="5">
        <v>2370800712</v>
      </c>
      <c r="S982" s="5">
        <v>2370800712</v>
      </c>
      <c r="U982" s="5" t="s">
        <v>940</v>
      </c>
    </row>
    <row r="983" spans="17:21">
      <c r="Q983" s="5">
        <v>2370800746</v>
      </c>
      <c r="R983" s="5">
        <v>2370800746</v>
      </c>
      <c r="S983" s="5">
        <v>2370800746</v>
      </c>
      <c r="U983" s="5" t="s">
        <v>941</v>
      </c>
    </row>
    <row r="984" spans="17:21">
      <c r="Q984" s="5">
        <v>2370800761</v>
      </c>
      <c r="R984" s="5">
        <v>2370800761</v>
      </c>
      <c r="S984" s="5">
        <v>2370800761</v>
      </c>
      <c r="U984" s="5" t="s">
        <v>942</v>
      </c>
    </row>
    <row r="985" spans="17:21">
      <c r="Q985" s="5">
        <v>2370800795</v>
      </c>
      <c r="R985" s="5">
        <v>2370800795</v>
      </c>
      <c r="S985" s="5">
        <v>2370800795</v>
      </c>
      <c r="U985" s="5" t="s">
        <v>943</v>
      </c>
    </row>
    <row r="986" spans="17:21">
      <c r="Q986" s="5">
        <v>2370800837</v>
      </c>
      <c r="R986" s="5">
        <v>2370800837</v>
      </c>
      <c r="S986" s="5">
        <v>2370800837</v>
      </c>
      <c r="U986" s="5" t="s">
        <v>944</v>
      </c>
    </row>
    <row r="987" spans="17:21">
      <c r="Q987" s="5">
        <v>2370800845</v>
      </c>
      <c r="R987" s="5">
        <v>2370800845</v>
      </c>
      <c r="S987" s="5">
        <v>2370800845</v>
      </c>
      <c r="U987" s="5" t="s">
        <v>945</v>
      </c>
    </row>
    <row r="988" spans="17:21">
      <c r="Q988" s="5">
        <v>2370800878</v>
      </c>
      <c r="R988" s="5">
        <v>2370800878</v>
      </c>
      <c r="S988" s="5">
        <v>2370800878</v>
      </c>
      <c r="U988" s="5" t="s">
        <v>946</v>
      </c>
    </row>
    <row r="989" spans="17:21">
      <c r="Q989" s="5">
        <v>2370800928</v>
      </c>
      <c r="R989" s="5">
        <v>2370800928</v>
      </c>
      <c r="S989" s="5">
        <v>2370800928</v>
      </c>
      <c r="U989" s="5" t="s">
        <v>947</v>
      </c>
    </row>
    <row r="990" spans="17:21">
      <c r="Q990" s="5">
        <v>2370800993</v>
      </c>
      <c r="R990" s="5">
        <v>2370800993</v>
      </c>
      <c r="S990" s="5">
        <v>2370800993</v>
      </c>
      <c r="U990" s="5" t="s">
        <v>948</v>
      </c>
    </row>
    <row r="991" spans="17:21">
      <c r="Q991" s="5">
        <v>2370801017</v>
      </c>
      <c r="R991" s="5">
        <v>2370801017</v>
      </c>
      <c r="S991" s="5">
        <v>2370801017</v>
      </c>
      <c r="U991" s="5" t="s">
        <v>949</v>
      </c>
    </row>
    <row r="992" spans="17:21">
      <c r="Q992" s="5">
        <v>2370801025</v>
      </c>
      <c r="R992" s="5">
        <v>2370801025</v>
      </c>
      <c r="S992" s="5">
        <v>2370801025</v>
      </c>
      <c r="U992" s="5" t="s">
        <v>950</v>
      </c>
    </row>
    <row r="993" spans="17:21">
      <c r="Q993" s="5">
        <v>2370801074</v>
      </c>
      <c r="R993" s="5">
        <v>2370801074</v>
      </c>
      <c r="S993" s="5">
        <v>2370801074</v>
      </c>
      <c r="U993" s="5" t="s">
        <v>951</v>
      </c>
    </row>
    <row r="994" spans="17:21">
      <c r="Q994" s="5">
        <v>2370801140</v>
      </c>
      <c r="R994" s="5">
        <v>2370801140</v>
      </c>
      <c r="S994" s="5">
        <v>2370801140</v>
      </c>
      <c r="U994" s="5" t="s">
        <v>952</v>
      </c>
    </row>
    <row r="995" spans="17:21">
      <c r="Q995" s="5">
        <v>2370801173</v>
      </c>
      <c r="R995" s="5">
        <v>2370801173</v>
      </c>
      <c r="S995" s="5">
        <v>2370801173</v>
      </c>
      <c r="U995" s="5" t="s">
        <v>953</v>
      </c>
    </row>
    <row r="996" spans="17:21">
      <c r="Q996" s="5">
        <v>2370801249</v>
      </c>
      <c r="R996" s="5">
        <v>2370801249</v>
      </c>
      <c r="S996" s="5">
        <v>2370801249</v>
      </c>
      <c r="U996" s="5" t="s">
        <v>954</v>
      </c>
    </row>
    <row r="997" spans="17:21">
      <c r="Q997" s="5">
        <v>2370801264</v>
      </c>
      <c r="R997" s="5">
        <v>2370801264</v>
      </c>
      <c r="S997" s="5">
        <v>2370801264</v>
      </c>
      <c r="U997" s="5" t="s">
        <v>955</v>
      </c>
    </row>
    <row r="998" spans="17:21">
      <c r="Q998" s="5">
        <v>2370801306</v>
      </c>
      <c r="R998" s="5">
        <v>2370801306</v>
      </c>
      <c r="S998" s="5">
        <v>2370801306</v>
      </c>
      <c r="U998" s="5" t="s">
        <v>956</v>
      </c>
    </row>
    <row r="999" spans="17:21">
      <c r="Q999" s="5">
        <v>2370801371</v>
      </c>
      <c r="R999" s="5">
        <v>2370801371</v>
      </c>
      <c r="S999" s="5">
        <v>2370801371</v>
      </c>
      <c r="U999" s="5" t="s">
        <v>957</v>
      </c>
    </row>
    <row r="1000" spans="17:21">
      <c r="Q1000" s="5">
        <v>2370801389</v>
      </c>
      <c r="R1000" s="5">
        <v>2370801389</v>
      </c>
      <c r="S1000" s="5">
        <v>2370801389</v>
      </c>
      <c r="U1000" s="5" t="s">
        <v>958</v>
      </c>
    </row>
    <row r="1001" spans="17:21">
      <c r="Q1001" s="5">
        <v>2370801447</v>
      </c>
      <c r="R1001" s="5">
        <v>2370801447</v>
      </c>
      <c r="S1001" s="5">
        <v>2370801447</v>
      </c>
      <c r="U1001" s="5" t="s">
        <v>959</v>
      </c>
    </row>
    <row r="1002" spans="17:21">
      <c r="Q1002" s="5">
        <v>2370801462</v>
      </c>
      <c r="R1002" s="5">
        <v>2370801462</v>
      </c>
      <c r="S1002" s="5">
        <v>2370801462</v>
      </c>
      <c r="U1002" s="5" t="s">
        <v>960</v>
      </c>
    </row>
    <row r="1003" spans="17:21">
      <c r="Q1003" s="5">
        <v>2370801470</v>
      </c>
      <c r="R1003" s="5">
        <v>2370801470</v>
      </c>
      <c r="S1003" s="5">
        <v>2370801470</v>
      </c>
      <c r="U1003" s="5" t="s">
        <v>961</v>
      </c>
    </row>
    <row r="1004" spans="17:21">
      <c r="Q1004" s="5">
        <v>2370801488</v>
      </c>
      <c r="R1004" s="5">
        <v>2370801488</v>
      </c>
      <c r="S1004" s="5">
        <v>2370801488</v>
      </c>
      <c r="U1004" s="5" t="s">
        <v>962</v>
      </c>
    </row>
    <row r="1005" spans="17:21">
      <c r="Q1005" s="5">
        <v>2370801496</v>
      </c>
      <c r="R1005" s="5">
        <v>2370801496</v>
      </c>
      <c r="S1005" s="5">
        <v>2370801496</v>
      </c>
      <c r="U1005" s="5" t="s">
        <v>963</v>
      </c>
    </row>
    <row r="1006" spans="17:21">
      <c r="Q1006" s="5">
        <v>2370801512</v>
      </c>
      <c r="R1006" s="5">
        <v>2370801512</v>
      </c>
      <c r="S1006" s="5">
        <v>2370801512</v>
      </c>
      <c r="U1006" s="5" t="s">
        <v>964</v>
      </c>
    </row>
    <row r="1007" spans="17:21">
      <c r="Q1007" s="5">
        <v>2370801546</v>
      </c>
      <c r="R1007" s="5">
        <v>2370801546</v>
      </c>
      <c r="S1007" s="5">
        <v>2370801546</v>
      </c>
      <c r="U1007" s="5" t="s">
        <v>965</v>
      </c>
    </row>
    <row r="1008" spans="17:21">
      <c r="Q1008" s="5">
        <v>2370801587</v>
      </c>
      <c r="R1008" s="5">
        <v>2370801587</v>
      </c>
      <c r="S1008" s="5">
        <v>2370801587</v>
      </c>
      <c r="U1008" s="5" t="s">
        <v>966</v>
      </c>
    </row>
    <row r="1009" spans="17:21">
      <c r="Q1009" s="5">
        <v>2370801611</v>
      </c>
      <c r="R1009" s="5">
        <v>2370801611</v>
      </c>
      <c r="S1009" s="5">
        <v>2370801611</v>
      </c>
      <c r="U1009" s="5" t="s">
        <v>967</v>
      </c>
    </row>
    <row r="1010" spans="17:21">
      <c r="Q1010" s="5">
        <v>2370801629</v>
      </c>
      <c r="R1010" s="5">
        <v>2370801629</v>
      </c>
      <c r="S1010" s="5">
        <v>2370801629</v>
      </c>
      <c r="U1010" s="5" t="s">
        <v>968</v>
      </c>
    </row>
    <row r="1011" spans="17:21">
      <c r="Q1011" s="5">
        <v>2370801637</v>
      </c>
      <c r="R1011" s="5">
        <v>2370801637</v>
      </c>
      <c r="S1011" s="5">
        <v>2370801637</v>
      </c>
      <c r="U1011" s="5" t="s">
        <v>969</v>
      </c>
    </row>
    <row r="1012" spans="17:21">
      <c r="Q1012" s="5">
        <v>2370801645</v>
      </c>
      <c r="R1012" s="5">
        <v>2370801645</v>
      </c>
      <c r="S1012" s="5">
        <v>2370801645</v>
      </c>
      <c r="U1012" s="5" t="s">
        <v>970</v>
      </c>
    </row>
    <row r="1013" spans="17:21">
      <c r="Q1013" s="5">
        <v>2370801686</v>
      </c>
      <c r="R1013" s="5">
        <v>2370801686</v>
      </c>
      <c r="S1013" s="5">
        <v>2370801686</v>
      </c>
      <c r="U1013" s="5" t="s">
        <v>971</v>
      </c>
    </row>
    <row r="1014" spans="17:21">
      <c r="Q1014" s="5">
        <v>2370801694</v>
      </c>
      <c r="R1014" s="5">
        <v>2370801694</v>
      </c>
      <c r="S1014" s="5">
        <v>2370801694</v>
      </c>
      <c r="U1014" s="5" t="s">
        <v>972</v>
      </c>
    </row>
    <row r="1015" spans="17:21">
      <c r="Q1015" s="5">
        <v>2370801710</v>
      </c>
      <c r="R1015" s="5">
        <v>2370801710</v>
      </c>
      <c r="S1015" s="5">
        <v>2370801710</v>
      </c>
      <c r="U1015" s="5" t="s">
        <v>973</v>
      </c>
    </row>
    <row r="1016" spans="17:21">
      <c r="Q1016" s="5">
        <v>2370801751</v>
      </c>
      <c r="R1016" s="5">
        <v>2370801751</v>
      </c>
      <c r="S1016" s="5">
        <v>2370801751</v>
      </c>
      <c r="U1016" s="5" t="s">
        <v>974</v>
      </c>
    </row>
    <row r="1017" spans="17:21">
      <c r="Q1017" s="5">
        <v>2370801769</v>
      </c>
      <c r="R1017" s="5">
        <v>2370801769</v>
      </c>
      <c r="S1017" s="5">
        <v>2370801769</v>
      </c>
      <c r="U1017" s="5" t="s">
        <v>975</v>
      </c>
    </row>
    <row r="1018" spans="17:21">
      <c r="Q1018" s="5">
        <v>2370801827</v>
      </c>
      <c r="R1018" s="5">
        <v>2370801827</v>
      </c>
      <c r="S1018" s="5">
        <v>2370801827</v>
      </c>
      <c r="U1018" s="5" t="s">
        <v>976</v>
      </c>
    </row>
    <row r="1019" spans="17:21">
      <c r="Q1019" s="5">
        <v>2370801843</v>
      </c>
      <c r="R1019" s="5">
        <v>2370801843</v>
      </c>
      <c r="S1019" s="5">
        <v>2370801843</v>
      </c>
      <c r="U1019" s="5" t="s">
        <v>977</v>
      </c>
    </row>
    <row r="1020" spans="17:21">
      <c r="Q1020" s="5">
        <v>2370801868</v>
      </c>
      <c r="R1020" s="5">
        <v>2370801868</v>
      </c>
      <c r="S1020" s="5">
        <v>2370801868</v>
      </c>
      <c r="U1020" s="5" t="s">
        <v>978</v>
      </c>
    </row>
    <row r="1021" spans="17:21">
      <c r="Q1021" s="5">
        <v>2370801942</v>
      </c>
      <c r="R1021" s="5">
        <v>2370801942</v>
      </c>
      <c r="S1021" s="5">
        <v>2370801942</v>
      </c>
      <c r="U1021" s="5" t="s">
        <v>979</v>
      </c>
    </row>
    <row r="1022" spans="17:21">
      <c r="Q1022" s="5">
        <v>2370801967</v>
      </c>
      <c r="R1022" s="5">
        <v>2370801967</v>
      </c>
      <c r="S1022" s="5">
        <v>2370801967</v>
      </c>
      <c r="U1022" s="5" t="s">
        <v>980</v>
      </c>
    </row>
    <row r="1023" spans="17:21">
      <c r="Q1023" s="5">
        <v>2370802007</v>
      </c>
      <c r="R1023" s="5">
        <v>2370802007</v>
      </c>
      <c r="S1023" s="5">
        <v>2370802007</v>
      </c>
      <c r="U1023" s="5" t="s">
        <v>981</v>
      </c>
    </row>
    <row r="1024" spans="17:21">
      <c r="Q1024" s="5">
        <v>2370802023</v>
      </c>
      <c r="R1024" s="5">
        <v>2370802023</v>
      </c>
      <c r="S1024" s="5">
        <v>2370802023</v>
      </c>
      <c r="U1024" s="5" t="s">
        <v>982</v>
      </c>
    </row>
    <row r="1025" spans="17:21">
      <c r="Q1025" s="5">
        <v>2370802031</v>
      </c>
      <c r="R1025" s="5">
        <v>2370802031</v>
      </c>
      <c r="S1025" s="5">
        <v>2370802031</v>
      </c>
      <c r="U1025" s="5" t="s">
        <v>983</v>
      </c>
    </row>
    <row r="1026" spans="17:21">
      <c r="Q1026" s="5">
        <v>2370802049</v>
      </c>
      <c r="R1026" s="5">
        <v>2370802049</v>
      </c>
      <c r="S1026" s="5">
        <v>2370802049</v>
      </c>
      <c r="U1026" s="5" t="s">
        <v>984</v>
      </c>
    </row>
    <row r="1027" spans="17:21">
      <c r="Q1027" s="5">
        <v>2370802098</v>
      </c>
      <c r="R1027" s="5">
        <v>2370802098</v>
      </c>
      <c r="S1027" s="5">
        <v>2370802098</v>
      </c>
      <c r="U1027" s="5" t="s">
        <v>985</v>
      </c>
    </row>
    <row r="1028" spans="17:21">
      <c r="Q1028" s="5">
        <v>2370802114</v>
      </c>
      <c r="R1028" s="5">
        <v>2370802114</v>
      </c>
      <c r="S1028" s="5">
        <v>2370802114</v>
      </c>
      <c r="U1028" s="5" t="s">
        <v>986</v>
      </c>
    </row>
    <row r="1029" spans="17:21">
      <c r="Q1029" s="5">
        <v>2370802148</v>
      </c>
      <c r="R1029" s="5">
        <v>2370802148</v>
      </c>
      <c r="S1029" s="5">
        <v>2370802148</v>
      </c>
      <c r="U1029" s="5" t="s">
        <v>987</v>
      </c>
    </row>
    <row r="1030" spans="17:21">
      <c r="Q1030" s="5">
        <v>2370802155</v>
      </c>
      <c r="R1030" s="5">
        <v>2370802155</v>
      </c>
      <c r="S1030" s="5">
        <v>2370802155</v>
      </c>
      <c r="U1030" s="5" t="s">
        <v>988</v>
      </c>
    </row>
    <row r="1031" spans="17:21">
      <c r="Q1031" s="5">
        <v>2370802163</v>
      </c>
      <c r="R1031" s="5">
        <v>2370802163</v>
      </c>
      <c r="S1031" s="5">
        <v>2370802163</v>
      </c>
      <c r="U1031" s="5" t="s">
        <v>989</v>
      </c>
    </row>
    <row r="1032" spans="17:21">
      <c r="Q1032" s="5">
        <v>2370900017</v>
      </c>
      <c r="R1032" s="5">
        <v>2370900017</v>
      </c>
      <c r="S1032" s="5">
        <v>2370900017</v>
      </c>
      <c r="U1032" s="5" t="s">
        <v>990</v>
      </c>
    </row>
    <row r="1033" spans="17:21">
      <c r="Q1033" s="5">
        <v>2370900090</v>
      </c>
      <c r="R1033" s="5">
        <v>2370900090</v>
      </c>
      <c r="S1033" s="5">
        <v>2370900090</v>
      </c>
      <c r="U1033" s="5" t="s">
        <v>991</v>
      </c>
    </row>
    <row r="1034" spans="17:21">
      <c r="Q1034" s="5">
        <v>2370900124</v>
      </c>
      <c r="R1034" s="5">
        <v>2370900124</v>
      </c>
      <c r="S1034" s="5">
        <v>2370900124</v>
      </c>
      <c r="U1034" s="5" t="s">
        <v>992</v>
      </c>
    </row>
    <row r="1035" spans="17:21">
      <c r="Q1035" s="5">
        <v>2370900157</v>
      </c>
      <c r="R1035" s="5">
        <v>2370900157</v>
      </c>
      <c r="S1035" s="5">
        <v>2370900157</v>
      </c>
      <c r="U1035" s="5" t="s">
        <v>993</v>
      </c>
    </row>
    <row r="1036" spans="17:21">
      <c r="Q1036" s="5">
        <v>2370900173</v>
      </c>
      <c r="R1036" s="5">
        <v>2370900173</v>
      </c>
      <c r="S1036" s="5">
        <v>2370900173</v>
      </c>
      <c r="U1036" s="5" t="s">
        <v>994</v>
      </c>
    </row>
    <row r="1037" spans="17:21">
      <c r="Q1037" s="5">
        <v>2370900223</v>
      </c>
      <c r="R1037" s="5">
        <v>2370900223</v>
      </c>
      <c r="S1037" s="5">
        <v>2370900223</v>
      </c>
      <c r="U1037" s="5" t="s">
        <v>995</v>
      </c>
    </row>
    <row r="1038" spans="17:21">
      <c r="Q1038" s="5">
        <v>2370900272</v>
      </c>
      <c r="R1038" s="5">
        <v>2370900272</v>
      </c>
      <c r="S1038" s="5">
        <v>2370900272</v>
      </c>
      <c r="U1038" s="5" t="s">
        <v>996</v>
      </c>
    </row>
    <row r="1039" spans="17:21">
      <c r="Q1039" s="5">
        <v>2370900363</v>
      </c>
      <c r="R1039" s="5">
        <v>2370900363</v>
      </c>
      <c r="S1039" s="5">
        <v>2370900363</v>
      </c>
      <c r="U1039" s="5" t="s">
        <v>997</v>
      </c>
    </row>
    <row r="1040" spans="17:21">
      <c r="Q1040" s="5">
        <v>2370900397</v>
      </c>
      <c r="R1040" s="5">
        <v>2370900397</v>
      </c>
      <c r="S1040" s="5">
        <v>2370900397</v>
      </c>
      <c r="U1040" s="5" t="s">
        <v>998</v>
      </c>
    </row>
    <row r="1041" spans="17:21">
      <c r="Q1041" s="5">
        <v>2370900447</v>
      </c>
      <c r="R1041" s="5">
        <v>2370900447</v>
      </c>
      <c r="S1041" s="5">
        <v>2370900447</v>
      </c>
      <c r="U1041" s="5" t="s">
        <v>999</v>
      </c>
    </row>
    <row r="1042" spans="17:21">
      <c r="Q1042" s="5">
        <v>2370900470</v>
      </c>
      <c r="R1042" s="5">
        <v>2370900470</v>
      </c>
      <c r="S1042" s="5">
        <v>2370900470</v>
      </c>
      <c r="U1042" s="5" t="s">
        <v>1000</v>
      </c>
    </row>
    <row r="1043" spans="17:21">
      <c r="Q1043" s="5">
        <v>2370900488</v>
      </c>
      <c r="R1043" s="5">
        <v>2370900488</v>
      </c>
      <c r="S1043" s="5">
        <v>2370900488</v>
      </c>
      <c r="U1043" s="5" t="s">
        <v>1001</v>
      </c>
    </row>
    <row r="1044" spans="17:21">
      <c r="Q1044" s="5">
        <v>2370900496</v>
      </c>
      <c r="R1044" s="5">
        <v>2370900496</v>
      </c>
      <c r="S1044" s="5">
        <v>2370900496</v>
      </c>
      <c r="U1044" s="5" t="s">
        <v>1002</v>
      </c>
    </row>
    <row r="1045" spans="17:21">
      <c r="Q1045" s="5">
        <v>2370900512</v>
      </c>
      <c r="R1045" s="5">
        <v>2370900512</v>
      </c>
      <c r="S1045" s="5">
        <v>2370900512</v>
      </c>
      <c r="U1045" s="5" t="s">
        <v>1003</v>
      </c>
    </row>
    <row r="1046" spans="17:21">
      <c r="Q1046" s="5">
        <v>2370900538</v>
      </c>
      <c r="R1046" s="5">
        <v>2370900538</v>
      </c>
      <c r="S1046" s="5">
        <v>2370900538</v>
      </c>
      <c r="U1046" s="5" t="s">
        <v>1004</v>
      </c>
    </row>
    <row r="1047" spans="17:21">
      <c r="Q1047" s="5">
        <v>2370900546</v>
      </c>
      <c r="R1047" s="5">
        <v>2370900546</v>
      </c>
      <c r="S1047" s="5">
        <v>2370900546</v>
      </c>
      <c r="U1047" s="5" t="s">
        <v>1005</v>
      </c>
    </row>
    <row r="1048" spans="17:21">
      <c r="Q1048" s="5">
        <v>2370900660</v>
      </c>
      <c r="R1048" s="5">
        <v>2370900660</v>
      </c>
      <c r="S1048" s="5">
        <v>2370900660</v>
      </c>
      <c r="U1048" s="5" t="s">
        <v>1006</v>
      </c>
    </row>
    <row r="1049" spans="17:21">
      <c r="Q1049" s="5">
        <v>2370900686</v>
      </c>
      <c r="R1049" s="5">
        <v>2370900686</v>
      </c>
      <c r="S1049" s="5">
        <v>2370900686</v>
      </c>
      <c r="U1049" s="5" t="s">
        <v>1007</v>
      </c>
    </row>
    <row r="1050" spans="17:21">
      <c r="Q1050" s="5">
        <v>2370900702</v>
      </c>
      <c r="R1050" s="5">
        <v>2370900702</v>
      </c>
      <c r="S1050" s="5">
        <v>2370900702</v>
      </c>
      <c r="U1050" s="5" t="s">
        <v>1008</v>
      </c>
    </row>
    <row r="1051" spans="17:21">
      <c r="Q1051" s="5">
        <v>2370900736</v>
      </c>
      <c r="R1051" s="5">
        <v>2370900736</v>
      </c>
      <c r="S1051" s="5">
        <v>2370900736</v>
      </c>
      <c r="U1051" s="5" t="s">
        <v>1009</v>
      </c>
    </row>
    <row r="1052" spans="17:21">
      <c r="Q1052" s="5">
        <v>2370900744</v>
      </c>
      <c r="R1052" s="5">
        <v>2370900744</v>
      </c>
      <c r="S1052" s="5">
        <v>2370900744</v>
      </c>
      <c r="U1052" s="5" t="s">
        <v>1010</v>
      </c>
    </row>
    <row r="1053" spans="17:21">
      <c r="Q1053" s="5">
        <v>2370900785</v>
      </c>
      <c r="R1053" s="5">
        <v>2370900785</v>
      </c>
      <c r="S1053" s="5">
        <v>2370900785</v>
      </c>
      <c r="U1053" s="5" t="s">
        <v>1011</v>
      </c>
    </row>
    <row r="1054" spans="17:21">
      <c r="Q1054" s="5">
        <v>2370900793</v>
      </c>
      <c r="R1054" s="5">
        <v>2370900793</v>
      </c>
      <c r="S1054" s="5">
        <v>2370900793</v>
      </c>
      <c r="U1054" s="5" t="s">
        <v>1012</v>
      </c>
    </row>
    <row r="1055" spans="17:21">
      <c r="Q1055" s="5">
        <v>2370900801</v>
      </c>
      <c r="R1055" s="5">
        <v>2370900801</v>
      </c>
      <c r="S1055" s="5">
        <v>2370900801</v>
      </c>
      <c r="U1055" s="5" t="s">
        <v>1013</v>
      </c>
    </row>
    <row r="1056" spans="17:21">
      <c r="Q1056" s="5">
        <v>2370900827</v>
      </c>
      <c r="R1056" s="5">
        <v>2370900827</v>
      </c>
      <c r="S1056" s="5">
        <v>2370900827</v>
      </c>
      <c r="U1056" s="5" t="s">
        <v>1014</v>
      </c>
    </row>
    <row r="1057" spans="17:21">
      <c r="Q1057" s="5">
        <v>2370900835</v>
      </c>
      <c r="R1057" s="5">
        <v>2370900835</v>
      </c>
      <c r="S1057" s="5">
        <v>2370900835</v>
      </c>
      <c r="U1057" s="5" t="s">
        <v>1015</v>
      </c>
    </row>
    <row r="1058" spans="17:21">
      <c r="Q1058" s="5">
        <v>2370900843</v>
      </c>
      <c r="R1058" s="5">
        <v>2370900843</v>
      </c>
      <c r="S1058" s="5">
        <v>2370900843</v>
      </c>
      <c r="U1058" s="5" t="s">
        <v>1016</v>
      </c>
    </row>
    <row r="1059" spans="17:21">
      <c r="Q1059" s="5">
        <v>2370900892</v>
      </c>
      <c r="R1059" s="5">
        <v>2370900892</v>
      </c>
      <c r="S1059" s="5">
        <v>2370900892</v>
      </c>
      <c r="U1059" s="5" t="s">
        <v>1017</v>
      </c>
    </row>
    <row r="1060" spans="17:21">
      <c r="Q1060" s="5">
        <v>2370900942</v>
      </c>
      <c r="R1060" s="5">
        <v>2370900942</v>
      </c>
      <c r="S1060" s="5">
        <v>2370900942</v>
      </c>
      <c r="U1060" s="5" t="s">
        <v>1018</v>
      </c>
    </row>
    <row r="1061" spans="17:21">
      <c r="Q1061" s="5">
        <v>2370900959</v>
      </c>
      <c r="R1061" s="5">
        <v>2370900959</v>
      </c>
      <c r="S1061" s="5">
        <v>2370900959</v>
      </c>
      <c r="U1061" s="5" t="s">
        <v>1019</v>
      </c>
    </row>
    <row r="1062" spans="17:21">
      <c r="Q1062" s="5">
        <v>2370900975</v>
      </c>
      <c r="R1062" s="5">
        <v>2370900975</v>
      </c>
      <c r="S1062" s="5">
        <v>2370900975</v>
      </c>
      <c r="U1062" s="5" t="s">
        <v>1020</v>
      </c>
    </row>
    <row r="1063" spans="17:21">
      <c r="Q1063" s="5">
        <v>2370900983</v>
      </c>
      <c r="R1063" s="5">
        <v>2370900983</v>
      </c>
      <c r="S1063" s="5">
        <v>2370900983</v>
      </c>
      <c r="U1063" s="5" t="s">
        <v>1021</v>
      </c>
    </row>
    <row r="1064" spans="17:21">
      <c r="Q1064" s="5">
        <v>2370900991</v>
      </c>
      <c r="R1064" s="5">
        <v>2370900991</v>
      </c>
      <c r="S1064" s="5">
        <v>2370900991</v>
      </c>
      <c r="U1064" s="5" t="s">
        <v>1022</v>
      </c>
    </row>
    <row r="1065" spans="17:21">
      <c r="Q1065" s="5">
        <v>2370901007</v>
      </c>
      <c r="R1065" s="5">
        <v>2370901007</v>
      </c>
      <c r="S1065" s="5">
        <v>2370901007</v>
      </c>
      <c r="U1065" s="5" t="s">
        <v>1023</v>
      </c>
    </row>
    <row r="1066" spans="17:21">
      <c r="Q1066" s="5">
        <v>2370901023</v>
      </c>
      <c r="R1066" s="5">
        <v>2370901023</v>
      </c>
      <c r="S1066" s="5">
        <v>2370901023</v>
      </c>
      <c r="U1066" s="5" t="s">
        <v>1024</v>
      </c>
    </row>
    <row r="1067" spans="17:21">
      <c r="Q1067" s="5">
        <v>2370901049</v>
      </c>
      <c r="R1067" s="5">
        <v>2370901049</v>
      </c>
      <c r="S1067" s="5">
        <v>2370901049</v>
      </c>
      <c r="U1067" s="5" t="s">
        <v>1025</v>
      </c>
    </row>
    <row r="1068" spans="17:21">
      <c r="Q1068" s="5">
        <v>2370901072</v>
      </c>
      <c r="R1068" s="5">
        <v>2370901072</v>
      </c>
      <c r="S1068" s="5">
        <v>2370901072</v>
      </c>
      <c r="U1068" s="5" t="s">
        <v>1026</v>
      </c>
    </row>
    <row r="1069" spans="17:21">
      <c r="Q1069" s="5">
        <v>2370901114</v>
      </c>
      <c r="R1069" s="5">
        <v>2370901114</v>
      </c>
      <c r="S1069" s="5">
        <v>2370901114</v>
      </c>
      <c r="U1069" s="5" t="s">
        <v>1027</v>
      </c>
    </row>
    <row r="1070" spans="17:21">
      <c r="Q1070" s="5">
        <v>2370901171</v>
      </c>
      <c r="R1070" s="5">
        <v>2370901171</v>
      </c>
      <c r="S1070" s="5">
        <v>2370901171</v>
      </c>
      <c r="U1070" s="5" t="s">
        <v>1028</v>
      </c>
    </row>
    <row r="1071" spans="17:21">
      <c r="Q1071" s="5">
        <v>2370901197</v>
      </c>
      <c r="R1071" s="5">
        <v>2370901197</v>
      </c>
      <c r="S1071" s="5">
        <v>2370901197</v>
      </c>
      <c r="U1071" s="5" t="s">
        <v>1029</v>
      </c>
    </row>
    <row r="1072" spans="17:21">
      <c r="Q1072" s="5">
        <v>2370901213</v>
      </c>
      <c r="R1072" s="5">
        <v>2370901213</v>
      </c>
      <c r="S1072" s="5">
        <v>2370901213</v>
      </c>
      <c r="U1072" s="5" t="s">
        <v>1030</v>
      </c>
    </row>
    <row r="1073" spans="17:21">
      <c r="Q1073" s="5">
        <v>2370901221</v>
      </c>
      <c r="R1073" s="5">
        <v>2370901221</v>
      </c>
      <c r="S1073" s="5">
        <v>2370901221</v>
      </c>
      <c r="U1073" s="5" t="s">
        <v>1031</v>
      </c>
    </row>
    <row r="1074" spans="17:21">
      <c r="Q1074" s="5">
        <v>2370901239</v>
      </c>
      <c r="R1074" s="5">
        <v>2370901239</v>
      </c>
      <c r="S1074" s="5">
        <v>2370901239</v>
      </c>
      <c r="U1074" s="5" t="s">
        <v>1032</v>
      </c>
    </row>
    <row r="1075" spans="17:21">
      <c r="Q1075" s="5">
        <v>2370901254</v>
      </c>
      <c r="R1075" s="5">
        <v>2370901254</v>
      </c>
      <c r="S1075" s="5">
        <v>2370901254</v>
      </c>
      <c r="U1075" s="5" t="s">
        <v>1033</v>
      </c>
    </row>
    <row r="1076" spans="17:21">
      <c r="Q1076" s="5">
        <v>2370901270</v>
      </c>
      <c r="R1076" s="5">
        <v>2370901270</v>
      </c>
      <c r="S1076" s="5">
        <v>2370901270</v>
      </c>
      <c r="U1076" s="5" t="s">
        <v>1034</v>
      </c>
    </row>
    <row r="1077" spans="17:21">
      <c r="Q1077" s="5">
        <v>2370901288</v>
      </c>
      <c r="R1077" s="5">
        <v>2370901288</v>
      </c>
      <c r="S1077" s="5">
        <v>2370901288</v>
      </c>
      <c r="U1077" s="5" t="s">
        <v>1035</v>
      </c>
    </row>
    <row r="1078" spans="17:21">
      <c r="Q1078" s="5">
        <v>2370901296</v>
      </c>
      <c r="R1078" s="5">
        <v>2370901296</v>
      </c>
      <c r="S1078" s="5">
        <v>2370901296</v>
      </c>
      <c r="U1078" s="5" t="s">
        <v>1036</v>
      </c>
    </row>
    <row r="1079" spans="17:21">
      <c r="Q1079" s="5">
        <v>2370901312</v>
      </c>
      <c r="R1079" s="5">
        <v>2370901312</v>
      </c>
      <c r="S1079" s="5">
        <v>2370901312</v>
      </c>
      <c r="U1079" s="5" t="s">
        <v>1037</v>
      </c>
    </row>
    <row r="1080" spans="17:21">
      <c r="Q1080" s="5">
        <v>2370901320</v>
      </c>
      <c r="R1080" s="5">
        <v>2370901320</v>
      </c>
      <c r="S1080" s="5">
        <v>2370901320</v>
      </c>
      <c r="U1080" s="5" t="s">
        <v>1038</v>
      </c>
    </row>
    <row r="1081" spans="17:21">
      <c r="Q1081" s="5">
        <v>2370901338</v>
      </c>
      <c r="R1081" s="5">
        <v>2370901338</v>
      </c>
      <c r="S1081" s="5">
        <v>2370901338</v>
      </c>
      <c r="U1081" s="5" t="s">
        <v>1039</v>
      </c>
    </row>
    <row r="1082" spans="17:21">
      <c r="Q1082" s="5">
        <v>2370901346</v>
      </c>
      <c r="R1082" s="5">
        <v>2370901346</v>
      </c>
      <c r="S1082" s="5">
        <v>2370901346</v>
      </c>
      <c r="U1082" s="5" t="s">
        <v>1040</v>
      </c>
    </row>
    <row r="1083" spans="17:21">
      <c r="Q1083" s="5">
        <v>2370901353</v>
      </c>
      <c r="R1083" s="5">
        <v>2370901353</v>
      </c>
      <c r="S1083" s="5">
        <v>2370901353</v>
      </c>
      <c r="U1083" s="5" t="s">
        <v>1041</v>
      </c>
    </row>
    <row r="1084" spans="17:21">
      <c r="Q1084" s="5">
        <v>2370901577</v>
      </c>
      <c r="R1084" s="5">
        <v>2370901577</v>
      </c>
      <c r="S1084" s="5">
        <v>2370901577</v>
      </c>
      <c r="U1084" s="5" t="s">
        <v>1042</v>
      </c>
    </row>
    <row r="1085" spans="17:21">
      <c r="Q1085" s="5">
        <v>2370901585</v>
      </c>
      <c r="R1085" s="5">
        <v>2370901585</v>
      </c>
      <c r="S1085" s="5">
        <v>2370901585</v>
      </c>
      <c r="U1085" s="5" t="s">
        <v>1043</v>
      </c>
    </row>
    <row r="1086" spans="17:21">
      <c r="Q1086" s="5">
        <v>2370901593</v>
      </c>
      <c r="R1086" s="5">
        <v>2370901593</v>
      </c>
      <c r="S1086" s="5">
        <v>2370901593</v>
      </c>
      <c r="U1086" s="5" t="s">
        <v>1044</v>
      </c>
    </row>
    <row r="1087" spans="17:21">
      <c r="Q1087" s="5">
        <v>2370901601</v>
      </c>
      <c r="R1087" s="5">
        <v>2370901601</v>
      </c>
      <c r="S1087" s="5">
        <v>2370901601</v>
      </c>
      <c r="U1087" s="5" t="s">
        <v>1045</v>
      </c>
    </row>
    <row r="1088" spans="17:21">
      <c r="Q1088" s="5">
        <v>2370901619</v>
      </c>
      <c r="R1088" s="5">
        <v>2370901619</v>
      </c>
      <c r="S1088" s="5">
        <v>2370901619</v>
      </c>
      <c r="U1088" s="5" t="s">
        <v>1046</v>
      </c>
    </row>
    <row r="1089" spans="17:21">
      <c r="Q1089" s="5">
        <v>2370901643</v>
      </c>
      <c r="R1089" s="5">
        <v>2370901643</v>
      </c>
      <c r="S1089" s="5">
        <v>2370901643</v>
      </c>
      <c r="U1089" s="5" t="s">
        <v>1047</v>
      </c>
    </row>
    <row r="1090" spans="17:21">
      <c r="Q1090" s="5">
        <v>2370901668</v>
      </c>
      <c r="R1090" s="5">
        <v>2370901668</v>
      </c>
      <c r="S1090" s="5">
        <v>2370901668</v>
      </c>
      <c r="U1090" s="5" t="s">
        <v>1048</v>
      </c>
    </row>
    <row r="1091" spans="17:21">
      <c r="Q1091" s="5">
        <v>2370901718</v>
      </c>
      <c r="R1091" s="5">
        <v>2370901718</v>
      </c>
      <c r="S1091" s="5">
        <v>2370901718</v>
      </c>
      <c r="U1091" s="5" t="s">
        <v>1049</v>
      </c>
    </row>
    <row r="1092" spans="17:21">
      <c r="Q1092" s="5">
        <v>2371000056</v>
      </c>
      <c r="R1092" s="5">
        <v>2371000056</v>
      </c>
      <c r="S1092" s="5">
        <v>2371000056</v>
      </c>
      <c r="U1092" s="5" t="s">
        <v>1050</v>
      </c>
    </row>
    <row r="1093" spans="17:21">
      <c r="Q1093" s="5">
        <v>2371000130</v>
      </c>
      <c r="R1093" s="5">
        <v>2371000130</v>
      </c>
      <c r="S1093" s="5">
        <v>2371000130</v>
      </c>
      <c r="U1093" s="5" t="s">
        <v>1051</v>
      </c>
    </row>
    <row r="1094" spans="17:21">
      <c r="Q1094" s="5">
        <v>2371000197</v>
      </c>
      <c r="R1094" s="5">
        <v>2371000197</v>
      </c>
      <c r="S1094" s="5">
        <v>2371000197</v>
      </c>
      <c r="U1094" s="5" t="s">
        <v>1052</v>
      </c>
    </row>
    <row r="1095" spans="17:21">
      <c r="Q1095" s="5">
        <v>2371000205</v>
      </c>
      <c r="R1095" s="5">
        <v>2371000205</v>
      </c>
      <c r="S1095" s="5">
        <v>2371000205</v>
      </c>
      <c r="U1095" s="5" t="s">
        <v>1053</v>
      </c>
    </row>
    <row r="1096" spans="17:21">
      <c r="Q1096" s="5">
        <v>2371000213</v>
      </c>
      <c r="R1096" s="5">
        <v>2371000213</v>
      </c>
      <c r="S1096" s="5">
        <v>2371000213</v>
      </c>
      <c r="U1096" s="5" t="s">
        <v>1054</v>
      </c>
    </row>
    <row r="1097" spans="17:21">
      <c r="Q1097" s="5">
        <v>2371000221</v>
      </c>
      <c r="R1097" s="5">
        <v>2371000221</v>
      </c>
      <c r="S1097" s="5">
        <v>2371000221</v>
      </c>
      <c r="U1097" s="5" t="s">
        <v>1055</v>
      </c>
    </row>
    <row r="1098" spans="17:21">
      <c r="Q1098" s="5">
        <v>2371000239</v>
      </c>
      <c r="R1098" s="5">
        <v>2371000239</v>
      </c>
      <c r="S1098" s="5">
        <v>2371000239</v>
      </c>
      <c r="U1098" s="5" t="s">
        <v>1056</v>
      </c>
    </row>
    <row r="1099" spans="17:21">
      <c r="Q1099" s="5">
        <v>2371000296</v>
      </c>
      <c r="R1099" s="5">
        <v>2371000296</v>
      </c>
      <c r="S1099" s="5">
        <v>2371000296</v>
      </c>
      <c r="U1099" s="5" t="s">
        <v>1057</v>
      </c>
    </row>
    <row r="1100" spans="17:21">
      <c r="Q1100" s="5">
        <v>2371000320</v>
      </c>
      <c r="R1100" s="5">
        <v>2371000320</v>
      </c>
      <c r="S1100" s="5">
        <v>2371000320</v>
      </c>
      <c r="U1100" s="5" t="s">
        <v>1058</v>
      </c>
    </row>
    <row r="1101" spans="17:21">
      <c r="Q1101" s="5">
        <v>2371000338</v>
      </c>
      <c r="R1101" s="5">
        <v>2371000338</v>
      </c>
      <c r="S1101" s="5">
        <v>2371000338</v>
      </c>
      <c r="U1101" s="5" t="s">
        <v>1059</v>
      </c>
    </row>
    <row r="1102" spans="17:21">
      <c r="Q1102" s="5">
        <v>2371000346</v>
      </c>
      <c r="R1102" s="5">
        <v>2371000346</v>
      </c>
      <c r="S1102" s="5">
        <v>2371000346</v>
      </c>
      <c r="U1102" s="5" t="s">
        <v>1060</v>
      </c>
    </row>
    <row r="1103" spans="17:21">
      <c r="Q1103" s="5">
        <v>2371000353</v>
      </c>
      <c r="R1103" s="5">
        <v>2371000353</v>
      </c>
      <c r="S1103" s="5">
        <v>2371000353</v>
      </c>
      <c r="U1103" s="5" t="s">
        <v>1061</v>
      </c>
    </row>
    <row r="1104" spans="17:21">
      <c r="Q1104" s="5">
        <v>2371000387</v>
      </c>
      <c r="R1104" s="5">
        <v>2371000387</v>
      </c>
      <c r="S1104" s="5">
        <v>2371000387</v>
      </c>
      <c r="U1104" s="5" t="s">
        <v>1062</v>
      </c>
    </row>
    <row r="1105" spans="17:21">
      <c r="Q1105" s="5">
        <v>2371000429</v>
      </c>
      <c r="R1105" s="5">
        <v>2371000429</v>
      </c>
      <c r="S1105" s="5">
        <v>2371000429</v>
      </c>
      <c r="U1105" s="5" t="s">
        <v>1063</v>
      </c>
    </row>
    <row r="1106" spans="17:21">
      <c r="Q1106" s="5">
        <v>2371000445</v>
      </c>
      <c r="R1106" s="5">
        <v>2371000445</v>
      </c>
      <c r="S1106" s="5">
        <v>2371000445</v>
      </c>
      <c r="U1106" s="5" t="s">
        <v>1064</v>
      </c>
    </row>
    <row r="1107" spans="17:21">
      <c r="Q1107" s="5">
        <v>2371000502</v>
      </c>
      <c r="R1107" s="5">
        <v>2371000502</v>
      </c>
      <c r="S1107" s="5">
        <v>2371000502</v>
      </c>
      <c r="U1107" s="5" t="s">
        <v>1065</v>
      </c>
    </row>
    <row r="1108" spans="17:21">
      <c r="Q1108" s="5">
        <v>2371000536</v>
      </c>
      <c r="R1108" s="5">
        <v>2371000536</v>
      </c>
      <c r="S1108" s="5">
        <v>2371000536</v>
      </c>
      <c r="U1108" s="5" t="s">
        <v>1066</v>
      </c>
    </row>
    <row r="1109" spans="17:21">
      <c r="Q1109" s="5">
        <v>2371000643</v>
      </c>
      <c r="R1109" s="5">
        <v>2371000643</v>
      </c>
      <c r="S1109" s="5">
        <v>2371000643</v>
      </c>
      <c r="U1109" s="5" t="s">
        <v>1067</v>
      </c>
    </row>
    <row r="1110" spans="17:21">
      <c r="Q1110" s="5">
        <v>2371000684</v>
      </c>
      <c r="R1110" s="5">
        <v>2371000684</v>
      </c>
      <c r="S1110" s="5">
        <v>2371000684</v>
      </c>
      <c r="U1110" s="5" t="s">
        <v>1068</v>
      </c>
    </row>
    <row r="1111" spans="17:21">
      <c r="Q1111" s="5">
        <v>2371000700</v>
      </c>
      <c r="R1111" s="5">
        <v>2371000700</v>
      </c>
      <c r="S1111" s="5">
        <v>2371000700</v>
      </c>
      <c r="U1111" s="5" t="s">
        <v>1069</v>
      </c>
    </row>
    <row r="1112" spans="17:21">
      <c r="Q1112" s="5">
        <v>2371000759</v>
      </c>
      <c r="R1112" s="5">
        <v>2371000759</v>
      </c>
      <c r="S1112" s="5">
        <v>2371000759</v>
      </c>
      <c r="U1112" s="5" t="s">
        <v>1070</v>
      </c>
    </row>
    <row r="1113" spans="17:21">
      <c r="Q1113" s="5">
        <v>2371000783</v>
      </c>
      <c r="R1113" s="5">
        <v>2371000783</v>
      </c>
      <c r="S1113" s="5">
        <v>2371000783</v>
      </c>
      <c r="U1113" s="5" t="s">
        <v>1071</v>
      </c>
    </row>
    <row r="1114" spans="17:21">
      <c r="Q1114" s="5">
        <v>2371000858</v>
      </c>
      <c r="R1114" s="5">
        <v>2371000858</v>
      </c>
      <c r="S1114" s="5">
        <v>2371000858</v>
      </c>
      <c r="U1114" s="5" t="s">
        <v>1072</v>
      </c>
    </row>
    <row r="1115" spans="17:21">
      <c r="Q1115" s="5">
        <v>2371000866</v>
      </c>
      <c r="R1115" s="5">
        <v>2371000866</v>
      </c>
      <c r="S1115" s="5">
        <v>2371000866</v>
      </c>
      <c r="U1115" s="5" t="s">
        <v>1073</v>
      </c>
    </row>
    <row r="1116" spans="17:21">
      <c r="Q1116" s="5">
        <v>2371000924</v>
      </c>
      <c r="R1116" s="5">
        <v>2371000924</v>
      </c>
      <c r="S1116" s="5">
        <v>2371000924</v>
      </c>
      <c r="U1116" s="5" t="s">
        <v>1074</v>
      </c>
    </row>
    <row r="1117" spans="17:21">
      <c r="Q1117" s="5">
        <v>2371000932</v>
      </c>
      <c r="R1117" s="5">
        <v>2371000932</v>
      </c>
      <c r="S1117" s="5">
        <v>2371000932</v>
      </c>
      <c r="U1117" s="5" t="s">
        <v>1075</v>
      </c>
    </row>
    <row r="1118" spans="17:21">
      <c r="Q1118" s="5">
        <v>2371000957</v>
      </c>
      <c r="R1118" s="5">
        <v>2371000957</v>
      </c>
      <c r="S1118" s="5">
        <v>2371000957</v>
      </c>
      <c r="U1118" s="5" t="s">
        <v>1076</v>
      </c>
    </row>
    <row r="1119" spans="17:21">
      <c r="Q1119" s="5">
        <v>2371000973</v>
      </c>
      <c r="R1119" s="5">
        <v>2371000973</v>
      </c>
      <c r="S1119" s="5">
        <v>2371000973</v>
      </c>
      <c r="U1119" s="5" t="s">
        <v>1077</v>
      </c>
    </row>
    <row r="1120" spans="17:21">
      <c r="Q1120" s="5">
        <v>2371000999</v>
      </c>
      <c r="R1120" s="5">
        <v>2371000999</v>
      </c>
      <c r="S1120" s="5">
        <v>2371000999</v>
      </c>
      <c r="U1120" s="5" t="s">
        <v>1078</v>
      </c>
    </row>
    <row r="1121" spans="17:21">
      <c r="Q1121" s="5">
        <v>2371001047</v>
      </c>
      <c r="R1121" s="5">
        <v>2371001047</v>
      </c>
      <c r="S1121" s="5">
        <v>2371001047</v>
      </c>
      <c r="U1121" s="5" t="s">
        <v>1079</v>
      </c>
    </row>
    <row r="1122" spans="17:21">
      <c r="Q1122" s="5">
        <v>2371001062</v>
      </c>
      <c r="R1122" s="5">
        <v>2371001062</v>
      </c>
      <c r="S1122" s="5">
        <v>2371001062</v>
      </c>
      <c r="U1122" s="5" t="s">
        <v>1080</v>
      </c>
    </row>
    <row r="1123" spans="17:21">
      <c r="Q1123" s="5">
        <v>2371001088</v>
      </c>
      <c r="R1123" s="5">
        <v>2371001088</v>
      </c>
      <c r="S1123" s="5">
        <v>2371001088</v>
      </c>
      <c r="U1123" s="5" t="s">
        <v>1081</v>
      </c>
    </row>
    <row r="1124" spans="17:21">
      <c r="Q1124" s="5">
        <v>2371001104</v>
      </c>
      <c r="R1124" s="5">
        <v>2371001104</v>
      </c>
      <c r="S1124" s="5">
        <v>2371001104</v>
      </c>
      <c r="U1124" s="5" t="s">
        <v>1082</v>
      </c>
    </row>
    <row r="1125" spans="17:21">
      <c r="Q1125" s="5">
        <v>2371001112</v>
      </c>
      <c r="R1125" s="5">
        <v>2371001112</v>
      </c>
      <c r="S1125" s="5">
        <v>2371001112</v>
      </c>
      <c r="U1125" s="5" t="s">
        <v>1083</v>
      </c>
    </row>
    <row r="1126" spans="17:21">
      <c r="Q1126" s="5">
        <v>2371001161</v>
      </c>
      <c r="R1126" s="5">
        <v>2371001161</v>
      </c>
      <c r="S1126" s="5">
        <v>2371001161</v>
      </c>
      <c r="U1126" s="5" t="s">
        <v>1084</v>
      </c>
    </row>
    <row r="1127" spans="17:21">
      <c r="Q1127" s="5">
        <v>2371001195</v>
      </c>
      <c r="R1127" s="5">
        <v>2371001195</v>
      </c>
      <c r="S1127" s="5">
        <v>2371001195</v>
      </c>
      <c r="U1127" s="5" t="s">
        <v>1085</v>
      </c>
    </row>
    <row r="1128" spans="17:21">
      <c r="Q1128" s="5">
        <v>2371001229</v>
      </c>
      <c r="R1128" s="5">
        <v>2371001229</v>
      </c>
      <c r="S1128" s="5">
        <v>2371001229</v>
      </c>
      <c r="U1128" s="5" t="s">
        <v>1086</v>
      </c>
    </row>
    <row r="1129" spans="17:21">
      <c r="Q1129" s="5">
        <v>2371001252</v>
      </c>
      <c r="R1129" s="5">
        <v>2371001252</v>
      </c>
      <c r="S1129" s="5">
        <v>2371001252</v>
      </c>
      <c r="U1129" s="5" t="s">
        <v>1087</v>
      </c>
    </row>
    <row r="1130" spans="17:21">
      <c r="Q1130" s="5">
        <v>2371001294</v>
      </c>
      <c r="R1130" s="5">
        <v>2371001294</v>
      </c>
      <c r="S1130" s="5">
        <v>2371001294</v>
      </c>
      <c r="U1130" s="5" t="s">
        <v>1088</v>
      </c>
    </row>
    <row r="1131" spans="17:21">
      <c r="Q1131" s="5">
        <v>2371001328</v>
      </c>
      <c r="R1131" s="5">
        <v>2371001328</v>
      </c>
      <c r="S1131" s="5">
        <v>2371001328</v>
      </c>
      <c r="U1131" s="5" t="s">
        <v>1089</v>
      </c>
    </row>
    <row r="1132" spans="17:21">
      <c r="Q1132" s="5">
        <v>2371001336</v>
      </c>
      <c r="R1132" s="5">
        <v>2371001336</v>
      </c>
      <c r="S1132" s="5">
        <v>2371001336</v>
      </c>
      <c r="U1132" s="5" t="s">
        <v>1090</v>
      </c>
    </row>
    <row r="1133" spans="17:21">
      <c r="Q1133" s="5">
        <v>2371001369</v>
      </c>
      <c r="R1133" s="5">
        <v>2371001369</v>
      </c>
      <c r="S1133" s="5">
        <v>2371001369</v>
      </c>
      <c r="U1133" s="5" t="s">
        <v>1091</v>
      </c>
    </row>
    <row r="1134" spans="17:21">
      <c r="Q1134" s="5">
        <v>2371001385</v>
      </c>
      <c r="R1134" s="5">
        <v>2371001385</v>
      </c>
      <c r="S1134" s="5">
        <v>2371001385</v>
      </c>
      <c r="U1134" s="5" t="s">
        <v>1092</v>
      </c>
    </row>
    <row r="1135" spans="17:21">
      <c r="Q1135" s="5">
        <v>2371001435</v>
      </c>
      <c r="R1135" s="5">
        <v>2371001435</v>
      </c>
      <c r="S1135" s="5">
        <v>2371001435</v>
      </c>
      <c r="U1135" s="5" t="s">
        <v>1093</v>
      </c>
    </row>
    <row r="1136" spans="17:21">
      <c r="Q1136" s="5">
        <v>2371001500</v>
      </c>
      <c r="R1136" s="5">
        <v>2371001500</v>
      </c>
      <c r="S1136" s="5">
        <v>2371001500</v>
      </c>
      <c r="U1136" s="5" t="s">
        <v>1094</v>
      </c>
    </row>
    <row r="1137" spans="17:21">
      <c r="Q1137" s="5">
        <v>2371001559</v>
      </c>
      <c r="R1137" s="5">
        <v>2371001559</v>
      </c>
      <c r="S1137" s="5">
        <v>2371001559</v>
      </c>
      <c r="U1137" s="5" t="s">
        <v>1095</v>
      </c>
    </row>
    <row r="1138" spans="17:21">
      <c r="Q1138" s="5">
        <v>2371001617</v>
      </c>
      <c r="R1138" s="5">
        <v>2371001617</v>
      </c>
      <c r="S1138" s="5">
        <v>2371001617</v>
      </c>
      <c r="U1138" s="5" t="s">
        <v>1096</v>
      </c>
    </row>
    <row r="1139" spans="17:21">
      <c r="Q1139" s="5">
        <v>2371001666</v>
      </c>
      <c r="R1139" s="5">
        <v>2371001666</v>
      </c>
      <c r="S1139" s="5">
        <v>2371001666</v>
      </c>
      <c r="U1139" s="5" t="s">
        <v>1097</v>
      </c>
    </row>
    <row r="1140" spans="17:21">
      <c r="Q1140" s="5">
        <v>2371001674</v>
      </c>
      <c r="R1140" s="5">
        <v>2371001674</v>
      </c>
      <c r="S1140" s="5">
        <v>2371001674</v>
      </c>
      <c r="U1140" s="5" t="s">
        <v>1098</v>
      </c>
    </row>
    <row r="1141" spans="17:21">
      <c r="Q1141" s="5">
        <v>2371001773</v>
      </c>
      <c r="R1141" s="5">
        <v>2371001773</v>
      </c>
      <c r="S1141" s="5">
        <v>2371001773</v>
      </c>
      <c r="U1141" s="5" t="s">
        <v>1099</v>
      </c>
    </row>
    <row r="1142" spans="17:21">
      <c r="Q1142" s="5">
        <v>2371001781</v>
      </c>
      <c r="R1142" s="5">
        <v>2371001781</v>
      </c>
      <c r="S1142" s="5">
        <v>2371001781</v>
      </c>
      <c r="U1142" s="5" t="s">
        <v>1100</v>
      </c>
    </row>
    <row r="1143" spans="17:21">
      <c r="Q1143" s="5">
        <v>2371001799</v>
      </c>
      <c r="R1143" s="5">
        <v>2371001799</v>
      </c>
      <c r="S1143" s="5">
        <v>2371001799</v>
      </c>
      <c r="U1143" s="5" t="s">
        <v>1101</v>
      </c>
    </row>
    <row r="1144" spans="17:21">
      <c r="Q1144" s="5">
        <v>2371001849</v>
      </c>
      <c r="R1144" s="5">
        <v>2371001849</v>
      </c>
      <c r="S1144" s="5">
        <v>2371001849</v>
      </c>
      <c r="U1144" s="5" t="s">
        <v>1102</v>
      </c>
    </row>
    <row r="1145" spans="17:21">
      <c r="Q1145" s="5">
        <v>2371001856</v>
      </c>
      <c r="R1145" s="5">
        <v>2371001856</v>
      </c>
      <c r="S1145" s="5">
        <v>2371001856</v>
      </c>
      <c r="U1145" s="5" t="s">
        <v>1103</v>
      </c>
    </row>
    <row r="1146" spans="17:21">
      <c r="Q1146" s="5">
        <v>2371001864</v>
      </c>
      <c r="R1146" s="5">
        <v>2371001864</v>
      </c>
      <c r="S1146" s="5">
        <v>2371001864</v>
      </c>
      <c r="U1146" s="5" t="s">
        <v>1104</v>
      </c>
    </row>
    <row r="1147" spans="17:21">
      <c r="Q1147" s="5">
        <v>2371001906</v>
      </c>
      <c r="R1147" s="5">
        <v>2371001906</v>
      </c>
      <c r="S1147" s="5">
        <v>2371001906</v>
      </c>
      <c r="U1147" s="5" t="s">
        <v>1105</v>
      </c>
    </row>
    <row r="1148" spans="17:21">
      <c r="Q1148" s="5">
        <v>2371001930</v>
      </c>
      <c r="R1148" s="5">
        <v>2371001930</v>
      </c>
      <c r="S1148" s="5">
        <v>2371001930</v>
      </c>
      <c r="U1148" s="5" t="s">
        <v>1106</v>
      </c>
    </row>
    <row r="1149" spans="17:21">
      <c r="Q1149" s="5">
        <v>2371001997</v>
      </c>
      <c r="R1149" s="5">
        <v>2371001997</v>
      </c>
      <c r="S1149" s="5">
        <v>2371001997</v>
      </c>
      <c r="U1149" s="5" t="s">
        <v>1107</v>
      </c>
    </row>
    <row r="1150" spans="17:21">
      <c r="Q1150" s="5">
        <v>2371002037</v>
      </c>
      <c r="R1150" s="5">
        <v>2371002037</v>
      </c>
      <c r="S1150" s="5">
        <v>2371002037</v>
      </c>
      <c r="U1150" s="5" t="s">
        <v>1108</v>
      </c>
    </row>
    <row r="1151" spans="17:21">
      <c r="Q1151" s="5">
        <v>2371002045</v>
      </c>
      <c r="R1151" s="5">
        <v>2371002045</v>
      </c>
      <c r="S1151" s="5">
        <v>2371002045</v>
      </c>
      <c r="U1151" s="5" t="s">
        <v>1109</v>
      </c>
    </row>
    <row r="1152" spans="17:21">
      <c r="Q1152" s="5">
        <v>2371002086</v>
      </c>
      <c r="R1152" s="5">
        <v>2371002086</v>
      </c>
      <c r="S1152" s="5">
        <v>2371002086</v>
      </c>
      <c r="U1152" s="5" t="s">
        <v>1110</v>
      </c>
    </row>
    <row r="1153" spans="17:21">
      <c r="Q1153" s="5">
        <v>2371002102</v>
      </c>
      <c r="R1153" s="5">
        <v>2371002102</v>
      </c>
      <c r="S1153" s="5">
        <v>2371002102</v>
      </c>
      <c r="U1153" s="5" t="s">
        <v>1111</v>
      </c>
    </row>
    <row r="1154" spans="17:21">
      <c r="Q1154" s="5">
        <v>2371002110</v>
      </c>
      <c r="R1154" s="5">
        <v>2371002110</v>
      </c>
      <c r="S1154" s="5">
        <v>2371002110</v>
      </c>
      <c r="U1154" s="5" t="s">
        <v>1112</v>
      </c>
    </row>
    <row r="1155" spans="17:21">
      <c r="Q1155" s="5">
        <v>2371002128</v>
      </c>
      <c r="R1155" s="5">
        <v>2371002128</v>
      </c>
      <c r="S1155" s="5">
        <v>2371002128</v>
      </c>
      <c r="U1155" s="5" t="s">
        <v>1113</v>
      </c>
    </row>
    <row r="1156" spans="17:21">
      <c r="Q1156" s="5">
        <v>2371002136</v>
      </c>
      <c r="R1156" s="5">
        <v>2371002136</v>
      </c>
      <c r="S1156" s="5">
        <v>2371002136</v>
      </c>
      <c r="U1156" s="5" t="s">
        <v>1114</v>
      </c>
    </row>
    <row r="1157" spans="17:21">
      <c r="Q1157" s="5">
        <v>2371002219</v>
      </c>
      <c r="R1157" s="5">
        <v>2371002219</v>
      </c>
      <c r="S1157" s="5">
        <v>2371002219</v>
      </c>
      <c r="U1157" s="5" t="s">
        <v>1115</v>
      </c>
    </row>
    <row r="1158" spans="17:21">
      <c r="Q1158" s="5">
        <v>2371002235</v>
      </c>
      <c r="R1158" s="5">
        <v>2371002235</v>
      </c>
      <c r="S1158" s="5">
        <v>2371002235</v>
      </c>
      <c r="U1158" s="5" t="s">
        <v>1116</v>
      </c>
    </row>
    <row r="1159" spans="17:21">
      <c r="Q1159" s="5">
        <v>2371002300</v>
      </c>
      <c r="R1159" s="5">
        <v>2371002300</v>
      </c>
      <c r="S1159" s="5">
        <v>2371002300</v>
      </c>
      <c r="U1159" s="5" t="s">
        <v>1117</v>
      </c>
    </row>
    <row r="1160" spans="17:21">
      <c r="Q1160" s="5">
        <v>2371002334</v>
      </c>
      <c r="R1160" s="5">
        <v>2371002334</v>
      </c>
      <c r="S1160" s="5">
        <v>2371002334</v>
      </c>
      <c r="U1160" s="5" t="s">
        <v>1118</v>
      </c>
    </row>
    <row r="1161" spans="17:21">
      <c r="Q1161" s="5">
        <v>2371002359</v>
      </c>
      <c r="R1161" s="5">
        <v>2371002359</v>
      </c>
      <c r="S1161" s="5">
        <v>2371002359</v>
      </c>
      <c r="U1161" s="5" t="s">
        <v>1119</v>
      </c>
    </row>
    <row r="1162" spans="17:21">
      <c r="Q1162" s="5">
        <v>2371002458</v>
      </c>
      <c r="R1162" s="5">
        <v>2371002458</v>
      </c>
      <c r="S1162" s="5">
        <v>2371002458</v>
      </c>
      <c r="U1162" s="5" t="s">
        <v>1120</v>
      </c>
    </row>
    <row r="1163" spans="17:21">
      <c r="Q1163" s="5">
        <v>2371002607</v>
      </c>
      <c r="R1163" s="5">
        <v>2371002607</v>
      </c>
      <c r="S1163" s="5">
        <v>2371002607</v>
      </c>
      <c r="U1163" s="5" t="s">
        <v>1121</v>
      </c>
    </row>
    <row r="1164" spans="17:21">
      <c r="Q1164" s="5">
        <v>2371002615</v>
      </c>
      <c r="R1164" s="5">
        <v>2371002615</v>
      </c>
      <c r="S1164" s="5">
        <v>2371002615</v>
      </c>
      <c r="U1164" s="5" t="s">
        <v>1122</v>
      </c>
    </row>
    <row r="1165" spans="17:21">
      <c r="Q1165" s="5">
        <v>2371002623</v>
      </c>
      <c r="R1165" s="5">
        <v>2371002623</v>
      </c>
      <c r="S1165" s="5">
        <v>2371002623</v>
      </c>
      <c r="U1165" s="5" t="s">
        <v>1123</v>
      </c>
    </row>
    <row r="1166" spans="17:21">
      <c r="Q1166" s="5">
        <v>2371002656</v>
      </c>
      <c r="R1166" s="5">
        <v>2371002656</v>
      </c>
      <c r="S1166" s="5">
        <v>2371002656</v>
      </c>
      <c r="U1166" s="5" t="s">
        <v>1124</v>
      </c>
    </row>
    <row r="1167" spans="17:21">
      <c r="Q1167" s="5">
        <v>2371002664</v>
      </c>
      <c r="R1167" s="5">
        <v>2371002664</v>
      </c>
      <c r="S1167" s="5">
        <v>2371002664</v>
      </c>
      <c r="U1167" s="5" t="s">
        <v>1125</v>
      </c>
    </row>
    <row r="1168" spans="17:21">
      <c r="Q1168" s="5">
        <v>2371002672</v>
      </c>
      <c r="R1168" s="5">
        <v>2371002672</v>
      </c>
      <c r="S1168" s="5">
        <v>2371002672</v>
      </c>
      <c r="U1168" s="5" t="s">
        <v>1126</v>
      </c>
    </row>
    <row r="1169" spans="17:21">
      <c r="Q1169" s="5">
        <v>2371002680</v>
      </c>
      <c r="R1169" s="5">
        <v>2371002680</v>
      </c>
      <c r="S1169" s="5">
        <v>2371002680</v>
      </c>
      <c r="U1169" s="5" t="s">
        <v>1127</v>
      </c>
    </row>
    <row r="1170" spans="17:21">
      <c r="Q1170" s="5">
        <v>2371002706</v>
      </c>
      <c r="R1170" s="5">
        <v>2371002706</v>
      </c>
      <c r="S1170" s="5">
        <v>2371002706</v>
      </c>
      <c r="U1170" s="5" t="s">
        <v>1128</v>
      </c>
    </row>
    <row r="1171" spans="17:21">
      <c r="Q1171" s="5">
        <v>2371002805</v>
      </c>
      <c r="R1171" s="5">
        <v>2371002805</v>
      </c>
      <c r="S1171" s="5">
        <v>2371002805</v>
      </c>
      <c r="U1171" s="5" t="s">
        <v>1129</v>
      </c>
    </row>
    <row r="1172" spans="17:21">
      <c r="Q1172" s="5">
        <v>2371002847</v>
      </c>
      <c r="R1172" s="5">
        <v>2371002847</v>
      </c>
      <c r="S1172" s="5">
        <v>2371002847</v>
      </c>
      <c r="U1172" s="5" t="s">
        <v>1130</v>
      </c>
    </row>
    <row r="1173" spans="17:21">
      <c r="Q1173" s="5">
        <v>2371002870</v>
      </c>
      <c r="R1173" s="5">
        <v>2371002870</v>
      </c>
      <c r="S1173" s="5">
        <v>2371002870</v>
      </c>
      <c r="U1173" s="5" t="s">
        <v>1131</v>
      </c>
    </row>
    <row r="1174" spans="17:21">
      <c r="Q1174" s="5">
        <v>2371002888</v>
      </c>
      <c r="R1174" s="5">
        <v>2371002888</v>
      </c>
      <c r="S1174" s="5">
        <v>2371002888</v>
      </c>
      <c r="U1174" s="5" t="s">
        <v>1132</v>
      </c>
    </row>
    <row r="1175" spans="17:21">
      <c r="Q1175" s="5">
        <v>2371002904</v>
      </c>
      <c r="R1175" s="5">
        <v>2371002904</v>
      </c>
      <c r="S1175" s="5">
        <v>2371002904</v>
      </c>
      <c r="U1175" s="5" t="s">
        <v>1133</v>
      </c>
    </row>
    <row r="1176" spans="17:21">
      <c r="Q1176" s="5">
        <v>2371003019</v>
      </c>
      <c r="R1176" s="5">
        <v>2371003019</v>
      </c>
      <c r="S1176" s="5">
        <v>2371003019</v>
      </c>
      <c r="U1176" s="5" t="s">
        <v>1134</v>
      </c>
    </row>
    <row r="1177" spans="17:21">
      <c r="Q1177" s="5">
        <v>2371003027</v>
      </c>
      <c r="R1177" s="5">
        <v>2371003027</v>
      </c>
      <c r="S1177" s="5">
        <v>2371003027</v>
      </c>
      <c r="U1177" s="5" t="s">
        <v>1135</v>
      </c>
    </row>
    <row r="1178" spans="17:21">
      <c r="Q1178" s="5">
        <v>2371003050</v>
      </c>
      <c r="R1178" s="5">
        <v>2371003050</v>
      </c>
      <c r="S1178" s="5">
        <v>2371003050</v>
      </c>
      <c r="U1178" s="5" t="s">
        <v>1136</v>
      </c>
    </row>
    <row r="1179" spans="17:21">
      <c r="Q1179" s="5">
        <v>2371003084</v>
      </c>
      <c r="R1179" s="5">
        <v>2371003084</v>
      </c>
      <c r="S1179" s="5">
        <v>2371003084</v>
      </c>
      <c r="U1179" s="5" t="s">
        <v>1137</v>
      </c>
    </row>
    <row r="1180" spans="17:21">
      <c r="Q1180" s="5">
        <v>2371003118</v>
      </c>
      <c r="R1180" s="5">
        <v>2371003118</v>
      </c>
      <c r="S1180" s="5">
        <v>2371003118</v>
      </c>
      <c r="U1180" s="5" t="s">
        <v>1138</v>
      </c>
    </row>
    <row r="1181" spans="17:21">
      <c r="Q1181" s="5">
        <v>2371003126</v>
      </c>
      <c r="R1181" s="5">
        <v>2371003126</v>
      </c>
      <c r="S1181" s="5">
        <v>2371003126</v>
      </c>
      <c r="U1181" s="5" t="s">
        <v>1139</v>
      </c>
    </row>
    <row r="1182" spans="17:21">
      <c r="Q1182" s="5">
        <v>2371003134</v>
      </c>
      <c r="R1182" s="5">
        <v>2371003134</v>
      </c>
      <c r="S1182" s="5">
        <v>2371003134</v>
      </c>
      <c r="U1182" s="5" t="s">
        <v>1140</v>
      </c>
    </row>
    <row r="1183" spans="17:21">
      <c r="Q1183" s="5">
        <v>2371003175</v>
      </c>
      <c r="R1183" s="5">
        <v>2371003175</v>
      </c>
      <c r="S1183" s="5">
        <v>2371003175</v>
      </c>
      <c r="U1183" s="5" t="s">
        <v>1141</v>
      </c>
    </row>
    <row r="1184" spans="17:21">
      <c r="Q1184" s="5">
        <v>2371003183</v>
      </c>
      <c r="R1184" s="5">
        <v>2371003183</v>
      </c>
      <c r="S1184" s="5">
        <v>2371003183</v>
      </c>
      <c r="U1184" s="5" t="s">
        <v>1142</v>
      </c>
    </row>
    <row r="1185" spans="17:21">
      <c r="Q1185" s="5">
        <v>2371003217</v>
      </c>
      <c r="R1185" s="5">
        <v>2371003217</v>
      </c>
      <c r="S1185" s="5">
        <v>2371003217</v>
      </c>
      <c r="U1185" s="5" t="s">
        <v>1143</v>
      </c>
    </row>
    <row r="1186" spans="17:21">
      <c r="Q1186" s="5">
        <v>2371003225</v>
      </c>
      <c r="R1186" s="5">
        <v>2371003225</v>
      </c>
      <c r="S1186" s="5">
        <v>2371003225</v>
      </c>
      <c r="U1186" s="5" t="s">
        <v>1144</v>
      </c>
    </row>
    <row r="1187" spans="17:21">
      <c r="Q1187" s="5">
        <v>2371003266</v>
      </c>
      <c r="R1187" s="5">
        <v>2371003266</v>
      </c>
      <c r="S1187" s="5">
        <v>2371003266</v>
      </c>
      <c r="U1187" s="5" t="s">
        <v>1145</v>
      </c>
    </row>
    <row r="1188" spans="17:21">
      <c r="Q1188" s="5">
        <v>2371003282</v>
      </c>
      <c r="R1188" s="5">
        <v>2371003282</v>
      </c>
      <c r="S1188" s="5">
        <v>2371003282</v>
      </c>
      <c r="U1188" s="5" t="s">
        <v>1146</v>
      </c>
    </row>
    <row r="1189" spans="17:21">
      <c r="Q1189" s="5">
        <v>2371003290</v>
      </c>
      <c r="R1189" s="5">
        <v>2371003290</v>
      </c>
      <c r="S1189" s="5">
        <v>2371003290</v>
      </c>
      <c r="U1189" s="5" t="s">
        <v>1147</v>
      </c>
    </row>
    <row r="1190" spans="17:21">
      <c r="Q1190" s="5">
        <v>2371003308</v>
      </c>
      <c r="R1190" s="5">
        <v>2371003308</v>
      </c>
      <c r="S1190" s="5">
        <v>2371003308</v>
      </c>
      <c r="U1190" s="5" t="s">
        <v>1148</v>
      </c>
    </row>
    <row r="1191" spans="17:21">
      <c r="Q1191" s="5">
        <v>2371003324</v>
      </c>
      <c r="R1191" s="5">
        <v>2371003324</v>
      </c>
      <c r="S1191" s="5">
        <v>2371003324</v>
      </c>
      <c r="U1191" s="5" t="s">
        <v>1149</v>
      </c>
    </row>
    <row r="1192" spans="17:21">
      <c r="Q1192" s="5">
        <v>2371003332</v>
      </c>
      <c r="R1192" s="5">
        <v>2371003332</v>
      </c>
      <c r="S1192" s="5">
        <v>2371003332</v>
      </c>
      <c r="U1192" s="5" t="s">
        <v>1150</v>
      </c>
    </row>
    <row r="1193" spans="17:21">
      <c r="Q1193" s="5">
        <v>2371003399</v>
      </c>
      <c r="R1193" s="5">
        <v>2371003399</v>
      </c>
      <c r="S1193" s="5">
        <v>2371003399</v>
      </c>
      <c r="U1193" s="5" t="s">
        <v>1151</v>
      </c>
    </row>
    <row r="1194" spans="17:21">
      <c r="Q1194" s="5">
        <v>2371003423</v>
      </c>
      <c r="R1194" s="5">
        <v>2371003423</v>
      </c>
      <c r="S1194" s="5">
        <v>2371003423</v>
      </c>
      <c r="U1194" s="5" t="s">
        <v>1152</v>
      </c>
    </row>
    <row r="1195" spans="17:21">
      <c r="Q1195" s="5">
        <v>2371003449</v>
      </c>
      <c r="R1195" s="5">
        <v>2371003449</v>
      </c>
      <c r="S1195" s="5">
        <v>2371003449</v>
      </c>
      <c r="U1195" s="5" t="s">
        <v>1153</v>
      </c>
    </row>
    <row r="1196" spans="17:21">
      <c r="Q1196" s="5">
        <v>2371003464</v>
      </c>
      <c r="R1196" s="5">
        <v>2371003464</v>
      </c>
      <c r="S1196" s="5">
        <v>2371003464</v>
      </c>
      <c r="U1196" s="5" t="s">
        <v>1154</v>
      </c>
    </row>
    <row r="1197" spans="17:21">
      <c r="Q1197" s="5">
        <v>2371003498</v>
      </c>
      <c r="R1197" s="5">
        <v>2371003498</v>
      </c>
      <c r="S1197" s="5">
        <v>2371003498</v>
      </c>
      <c r="U1197" s="5" t="s">
        <v>1155</v>
      </c>
    </row>
    <row r="1198" spans="17:21">
      <c r="Q1198" s="5">
        <v>2371003571</v>
      </c>
      <c r="R1198" s="5">
        <v>2371003571</v>
      </c>
      <c r="S1198" s="5">
        <v>2371003571</v>
      </c>
      <c r="U1198" s="5" t="s">
        <v>1156</v>
      </c>
    </row>
    <row r="1199" spans="17:21">
      <c r="Q1199" s="5">
        <v>2371003597</v>
      </c>
      <c r="R1199" s="5">
        <v>2371003597</v>
      </c>
      <c r="S1199" s="5">
        <v>2371003597</v>
      </c>
      <c r="U1199" s="5" t="s">
        <v>1157</v>
      </c>
    </row>
    <row r="1200" spans="17:21">
      <c r="Q1200" s="5">
        <v>2371003605</v>
      </c>
      <c r="R1200" s="5">
        <v>2371003605</v>
      </c>
      <c r="S1200" s="5">
        <v>2371003605</v>
      </c>
      <c r="U1200" s="5" t="s">
        <v>1158</v>
      </c>
    </row>
    <row r="1201" spans="17:21">
      <c r="Q1201" s="5">
        <v>2371003621</v>
      </c>
      <c r="R1201" s="5">
        <v>2371003621</v>
      </c>
      <c r="S1201" s="5">
        <v>2371003621</v>
      </c>
      <c r="U1201" s="5" t="s">
        <v>1159</v>
      </c>
    </row>
    <row r="1202" spans="17:21">
      <c r="Q1202" s="5">
        <v>2371003654</v>
      </c>
      <c r="R1202" s="5">
        <v>2371003654</v>
      </c>
      <c r="S1202" s="5">
        <v>2371003654</v>
      </c>
      <c r="U1202" s="5" t="s">
        <v>1160</v>
      </c>
    </row>
    <row r="1203" spans="17:21">
      <c r="Q1203" s="5">
        <v>2371003662</v>
      </c>
      <c r="R1203" s="5">
        <v>2371003662</v>
      </c>
      <c r="S1203" s="5">
        <v>2371003662</v>
      </c>
      <c r="U1203" s="5" t="s">
        <v>1161</v>
      </c>
    </row>
    <row r="1204" spans="17:21">
      <c r="Q1204" s="5">
        <v>2371003688</v>
      </c>
      <c r="R1204" s="5">
        <v>2371003688</v>
      </c>
      <c r="S1204" s="5">
        <v>2371003688</v>
      </c>
      <c r="U1204" s="5" t="s">
        <v>1162</v>
      </c>
    </row>
    <row r="1205" spans="17:21">
      <c r="Q1205" s="5">
        <v>2371003738</v>
      </c>
      <c r="R1205" s="5">
        <v>2371003738</v>
      </c>
      <c r="S1205" s="5">
        <v>2371003738</v>
      </c>
      <c r="U1205" s="5" t="s">
        <v>1163</v>
      </c>
    </row>
    <row r="1206" spans="17:21">
      <c r="Q1206" s="5">
        <v>2371003746</v>
      </c>
      <c r="R1206" s="5">
        <v>2371003746</v>
      </c>
      <c r="S1206" s="5">
        <v>2371003746</v>
      </c>
      <c r="U1206" s="5" t="s">
        <v>1164</v>
      </c>
    </row>
    <row r="1207" spans="17:21">
      <c r="Q1207" s="5">
        <v>2371003761</v>
      </c>
      <c r="R1207" s="5">
        <v>2371003761</v>
      </c>
      <c r="S1207" s="5">
        <v>2371003761</v>
      </c>
      <c r="U1207" s="5" t="s">
        <v>1165</v>
      </c>
    </row>
    <row r="1208" spans="17:21">
      <c r="Q1208" s="5">
        <v>2371003779</v>
      </c>
      <c r="R1208" s="5">
        <v>2371003779</v>
      </c>
      <c r="S1208" s="5">
        <v>2371003779</v>
      </c>
      <c r="U1208" s="5" t="s">
        <v>1166</v>
      </c>
    </row>
    <row r="1209" spans="17:21">
      <c r="Q1209" s="5">
        <v>2371003787</v>
      </c>
      <c r="R1209" s="5">
        <v>2371003787</v>
      </c>
      <c r="S1209" s="5">
        <v>2371003787</v>
      </c>
      <c r="U1209" s="5" t="s">
        <v>1167</v>
      </c>
    </row>
    <row r="1210" spans="17:21">
      <c r="Q1210" s="5">
        <v>2371003795</v>
      </c>
      <c r="R1210" s="5">
        <v>2371003795</v>
      </c>
      <c r="S1210" s="5">
        <v>2371003795</v>
      </c>
      <c r="U1210" s="5" t="s">
        <v>1168</v>
      </c>
    </row>
    <row r="1211" spans="17:21">
      <c r="Q1211" s="5">
        <v>2371003837</v>
      </c>
      <c r="R1211" s="5">
        <v>2371003837</v>
      </c>
      <c r="S1211" s="5">
        <v>2371003837</v>
      </c>
      <c r="U1211" s="5" t="s">
        <v>1169</v>
      </c>
    </row>
    <row r="1212" spans="17:21">
      <c r="Q1212" s="5">
        <v>2371003894</v>
      </c>
      <c r="R1212" s="5">
        <v>2371003894</v>
      </c>
      <c r="S1212" s="5">
        <v>2371003894</v>
      </c>
      <c r="U1212" s="5" t="s">
        <v>1170</v>
      </c>
    </row>
    <row r="1213" spans="17:21">
      <c r="Q1213" s="5">
        <v>2371003910</v>
      </c>
      <c r="R1213" s="5">
        <v>2371003910</v>
      </c>
      <c r="S1213" s="5">
        <v>2371003910</v>
      </c>
      <c r="U1213" s="5" t="s">
        <v>1171</v>
      </c>
    </row>
    <row r="1214" spans="17:21">
      <c r="Q1214" s="5">
        <v>2371003936</v>
      </c>
      <c r="R1214" s="5">
        <v>2371003936</v>
      </c>
      <c r="S1214" s="5">
        <v>2371003936</v>
      </c>
      <c r="U1214" s="5" t="s">
        <v>1172</v>
      </c>
    </row>
    <row r="1215" spans="17:21">
      <c r="Q1215" s="5">
        <v>2371003944</v>
      </c>
      <c r="R1215" s="5">
        <v>2371003944</v>
      </c>
      <c r="S1215" s="5">
        <v>2371003944</v>
      </c>
      <c r="U1215" s="5" t="s">
        <v>1173</v>
      </c>
    </row>
    <row r="1216" spans="17:21">
      <c r="Q1216" s="5">
        <v>2371003951</v>
      </c>
      <c r="R1216" s="5">
        <v>2371003951</v>
      </c>
      <c r="S1216" s="5">
        <v>2371003951</v>
      </c>
      <c r="U1216" s="5" t="s">
        <v>1174</v>
      </c>
    </row>
    <row r="1217" spans="17:21">
      <c r="Q1217" s="5">
        <v>2371003969</v>
      </c>
      <c r="R1217" s="5">
        <v>2371003969</v>
      </c>
      <c r="S1217" s="5">
        <v>2371003969</v>
      </c>
      <c r="U1217" s="5" t="s">
        <v>1175</v>
      </c>
    </row>
    <row r="1218" spans="17:21">
      <c r="Q1218" s="5">
        <v>2371003977</v>
      </c>
      <c r="R1218" s="5">
        <v>2371003977</v>
      </c>
      <c r="S1218" s="5">
        <v>2371003977</v>
      </c>
      <c r="U1218" s="5" t="s">
        <v>1176</v>
      </c>
    </row>
    <row r="1219" spans="17:21">
      <c r="Q1219" s="5">
        <v>2371003985</v>
      </c>
      <c r="R1219" s="5">
        <v>2371003985</v>
      </c>
      <c r="S1219" s="5">
        <v>2371003985</v>
      </c>
      <c r="U1219" s="5" t="s">
        <v>1177</v>
      </c>
    </row>
    <row r="1220" spans="17:21">
      <c r="Q1220" s="5">
        <v>2371004033</v>
      </c>
      <c r="R1220" s="5">
        <v>2371004033</v>
      </c>
      <c r="S1220" s="5">
        <v>2371004033</v>
      </c>
      <c r="U1220" s="5" t="s">
        <v>1178</v>
      </c>
    </row>
    <row r="1221" spans="17:21">
      <c r="Q1221" s="5">
        <v>2371004041</v>
      </c>
      <c r="R1221" s="5">
        <v>2371004041</v>
      </c>
      <c r="S1221" s="5">
        <v>2371004041</v>
      </c>
      <c r="U1221" s="5" t="s">
        <v>1179</v>
      </c>
    </row>
    <row r="1222" spans="17:21">
      <c r="Q1222" s="5">
        <v>2371004058</v>
      </c>
      <c r="R1222" s="5">
        <v>2371004058</v>
      </c>
      <c r="S1222" s="5">
        <v>2371004058</v>
      </c>
      <c r="U1222" s="5" t="s">
        <v>1180</v>
      </c>
    </row>
    <row r="1223" spans="17:21">
      <c r="Q1223" s="5">
        <v>2371004066</v>
      </c>
      <c r="R1223" s="5">
        <v>2371004066</v>
      </c>
      <c r="S1223" s="5">
        <v>2371004066</v>
      </c>
      <c r="U1223" s="5" t="s">
        <v>1181</v>
      </c>
    </row>
    <row r="1224" spans="17:21">
      <c r="Q1224" s="5">
        <v>2371004108</v>
      </c>
      <c r="R1224" s="5">
        <v>2371004108</v>
      </c>
      <c r="S1224" s="5">
        <v>2371004108</v>
      </c>
      <c r="U1224" s="5" t="s">
        <v>1182</v>
      </c>
    </row>
    <row r="1225" spans="17:21">
      <c r="Q1225" s="5">
        <v>2371004116</v>
      </c>
      <c r="R1225" s="5">
        <v>2371004116</v>
      </c>
      <c r="S1225" s="5">
        <v>2371004116</v>
      </c>
      <c r="U1225" s="5" t="s">
        <v>1183</v>
      </c>
    </row>
    <row r="1226" spans="17:21">
      <c r="Q1226" s="5">
        <v>2371004124</v>
      </c>
      <c r="R1226" s="5">
        <v>2371004124</v>
      </c>
      <c r="S1226" s="5">
        <v>2371004124</v>
      </c>
      <c r="U1226" s="5" t="s">
        <v>1184</v>
      </c>
    </row>
    <row r="1227" spans="17:21">
      <c r="Q1227" s="5">
        <v>2371004132</v>
      </c>
      <c r="R1227" s="5">
        <v>2371004132</v>
      </c>
      <c r="S1227" s="5">
        <v>2371004132</v>
      </c>
      <c r="U1227" s="5" t="s">
        <v>1185</v>
      </c>
    </row>
    <row r="1228" spans="17:21">
      <c r="Q1228" s="5">
        <v>2371004140</v>
      </c>
      <c r="R1228" s="5">
        <v>2371004140</v>
      </c>
      <c r="S1228" s="5">
        <v>2371004140</v>
      </c>
      <c r="U1228" s="5" t="s">
        <v>1186</v>
      </c>
    </row>
    <row r="1229" spans="17:21">
      <c r="Q1229" s="5">
        <v>2371004173</v>
      </c>
      <c r="R1229" s="5">
        <v>2371004173</v>
      </c>
      <c r="S1229" s="5">
        <v>2371004173</v>
      </c>
      <c r="U1229" s="5" t="s">
        <v>1187</v>
      </c>
    </row>
    <row r="1230" spans="17:21">
      <c r="Q1230" s="5">
        <v>2371004272</v>
      </c>
      <c r="R1230" s="5">
        <v>2371004272</v>
      </c>
      <c r="S1230" s="5">
        <v>2371004272</v>
      </c>
      <c r="U1230" s="5" t="s">
        <v>1188</v>
      </c>
    </row>
    <row r="1231" spans="17:21">
      <c r="Q1231" s="5">
        <v>2371004280</v>
      </c>
      <c r="R1231" s="5">
        <v>2371004280</v>
      </c>
      <c r="S1231" s="5">
        <v>2371004280</v>
      </c>
      <c r="U1231" s="5" t="s">
        <v>1189</v>
      </c>
    </row>
    <row r="1232" spans="17:21">
      <c r="Q1232" s="5">
        <v>2371004298</v>
      </c>
      <c r="R1232" s="5">
        <v>2371004298</v>
      </c>
      <c r="S1232" s="5">
        <v>2371004298</v>
      </c>
      <c r="U1232" s="5" t="s">
        <v>1190</v>
      </c>
    </row>
    <row r="1233" spans="17:21">
      <c r="Q1233" s="5">
        <v>2371004306</v>
      </c>
      <c r="R1233" s="5">
        <v>2371004306</v>
      </c>
      <c r="S1233" s="5">
        <v>2371004306</v>
      </c>
      <c r="U1233" s="5" t="s">
        <v>1191</v>
      </c>
    </row>
    <row r="1234" spans="17:21">
      <c r="Q1234" s="5">
        <v>2371004314</v>
      </c>
      <c r="R1234" s="5">
        <v>2371004314</v>
      </c>
      <c r="S1234" s="5">
        <v>2371004314</v>
      </c>
      <c r="U1234" s="5" t="s">
        <v>1192</v>
      </c>
    </row>
    <row r="1235" spans="17:21">
      <c r="Q1235" s="5">
        <v>2371004322</v>
      </c>
      <c r="R1235" s="5">
        <v>2371004322</v>
      </c>
      <c r="S1235" s="5">
        <v>2371004322</v>
      </c>
      <c r="U1235" s="5" t="s">
        <v>1193</v>
      </c>
    </row>
    <row r="1236" spans="17:21">
      <c r="Q1236" s="5">
        <v>2371004348</v>
      </c>
      <c r="R1236" s="5">
        <v>2371004348</v>
      </c>
      <c r="S1236" s="5">
        <v>2371004348</v>
      </c>
      <c r="U1236" s="5" t="s">
        <v>1194</v>
      </c>
    </row>
    <row r="1237" spans="17:21">
      <c r="Q1237" s="5">
        <v>2371004363</v>
      </c>
      <c r="R1237" s="5">
        <v>2371004363</v>
      </c>
      <c r="S1237" s="5">
        <v>2371004363</v>
      </c>
      <c r="U1237" s="5" t="s">
        <v>1195</v>
      </c>
    </row>
    <row r="1238" spans="17:21">
      <c r="Q1238" s="5">
        <v>2371004389</v>
      </c>
      <c r="R1238" s="5">
        <v>2371004389</v>
      </c>
      <c r="S1238" s="5">
        <v>2371004389</v>
      </c>
      <c r="U1238" s="5" t="s">
        <v>1196</v>
      </c>
    </row>
    <row r="1239" spans="17:21">
      <c r="Q1239" s="5">
        <v>2371004421</v>
      </c>
      <c r="R1239" s="5">
        <v>2371004421</v>
      </c>
      <c r="S1239" s="5">
        <v>2371004421</v>
      </c>
      <c r="U1239" s="5" t="s">
        <v>1197</v>
      </c>
    </row>
    <row r="1240" spans="17:21">
      <c r="Q1240" s="5">
        <v>2371004439</v>
      </c>
      <c r="R1240" s="5">
        <v>2371004439</v>
      </c>
      <c r="S1240" s="5">
        <v>2371004439</v>
      </c>
      <c r="U1240" s="5" t="s">
        <v>1198</v>
      </c>
    </row>
    <row r="1241" spans="17:21">
      <c r="Q1241" s="5">
        <v>2371004454</v>
      </c>
      <c r="R1241" s="5">
        <v>2371004454</v>
      </c>
      <c r="S1241" s="5">
        <v>2371004454</v>
      </c>
      <c r="U1241" s="5" t="s">
        <v>1199</v>
      </c>
    </row>
    <row r="1242" spans="17:21">
      <c r="Q1242" s="5">
        <v>2371004462</v>
      </c>
      <c r="R1242" s="5">
        <v>2371004462</v>
      </c>
      <c r="S1242" s="5">
        <v>2371004462</v>
      </c>
      <c r="U1242" s="5" t="s">
        <v>1200</v>
      </c>
    </row>
    <row r="1243" spans="17:21">
      <c r="Q1243" s="5">
        <v>2371004512</v>
      </c>
      <c r="R1243" s="5">
        <v>2371004512</v>
      </c>
      <c r="S1243" s="5">
        <v>2371004512</v>
      </c>
      <c r="U1243" s="5" t="s">
        <v>1201</v>
      </c>
    </row>
    <row r="1244" spans="17:21">
      <c r="Q1244" s="5">
        <v>2371004520</v>
      </c>
      <c r="R1244" s="5">
        <v>2371004520</v>
      </c>
      <c r="S1244" s="5">
        <v>2371004520</v>
      </c>
      <c r="U1244" s="5" t="s">
        <v>1202</v>
      </c>
    </row>
    <row r="1245" spans="17:21">
      <c r="Q1245" s="5">
        <v>2371004538</v>
      </c>
      <c r="R1245" s="5">
        <v>2371004538</v>
      </c>
      <c r="S1245" s="5">
        <v>2371004538</v>
      </c>
      <c r="U1245" s="5" t="s">
        <v>1203</v>
      </c>
    </row>
    <row r="1246" spans="17:21">
      <c r="Q1246" s="5">
        <v>2371100013</v>
      </c>
      <c r="R1246" s="5">
        <v>2371100013</v>
      </c>
      <c r="S1246" s="5">
        <v>2371100013</v>
      </c>
      <c r="U1246" s="5" t="s">
        <v>1204</v>
      </c>
    </row>
    <row r="1247" spans="17:21">
      <c r="Q1247" s="5">
        <v>2371100120</v>
      </c>
      <c r="R1247" s="5">
        <v>2371100120</v>
      </c>
      <c r="S1247" s="5">
        <v>2371100120</v>
      </c>
      <c r="U1247" s="5" t="s">
        <v>1205</v>
      </c>
    </row>
    <row r="1248" spans="17:21">
      <c r="Q1248" s="5">
        <v>2371100138</v>
      </c>
      <c r="R1248" s="5">
        <v>2371100138</v>
      </c>
      <c r="S1248" s="5">
        <v>2371100138</v>
      </c>
      <c r="U1248" s="5" t="s">
        <v>1206</v>
      </c>
    </row>
    <row r="1249" spans="17:21">
      <c r="Q1249" s="5">
        <v>2371100146</v>
      </c>
      <c r="R1249" s="5">
        <v>2371100146</v>
      </c>
      <c r="S1249" s="5">
        <v>2371100146</v>
      </c>
      <c r="U1249" s="5" t="s">
        <v>1207</v>
      </c>
    </row>
    <row r="1250" spans="17:21">
      <c r="Q1250" s="5">
        <v>2371100153</v>
      </c>
      <c r="R1250" s="5">
        <v>2371100153</v>
      </c>
      <c r="S1250" s="5">
        <v>2371100153</v>
      </c>
      <c r="U1250" s="5" t="s">
        <v>1208</v>
      </c>
    </row>
    <row r="1251" spans="17:21">
      <c r="Q1251" s="5">
        <v>2371100211</v>
      </c>
      <c r="R1251" s="5">
        <v>2371100211</v>
      </c>
      <c r="S1251" s="5">
        <v>2371100211</v>
      </c>
      <c r="U1251" s="5" t="s">
        <v>1209</v>
      </c>
    </row>
    <row r="1252" spans="17:21">
      <c r="Q1252" s="5">
        <v>2371100237</v>
      </c>
      <c r="R1252" s="5">
        <v>2371100237</v>
      </c>
      <c r="S1252" s="5">
        <v>2371100237</v>
      </c>
      <c r="U1252" s="5" t="s">
        <v>1210</v>
      </c>
    </row>
    <row r="1253" spans="17:21">
      <c r="Q1253" s="5">
        <v>2371100260</v>
      </c>
      <c r="R1253" s="5">
        <v>2371100260</v>
      </c>
      <c r="S1253" s="5">
        <v>2371100260</v>
      </c>
      <c r="U1253" s="5" t="s">
        <v>1211</v>
      </c>
    </row>
    <row r="1254" spans="17:21">
      <c r="Q1254" s="5">
        <v>2371100278</v>
      </c>
      <c r="R1254" s="5">
        <v>2371100278</v>
      </c>
      <c r="S1254" s="5">
        <v>2371100278</v>
      </c>
      <c r="U1254" s="5" t="s">
        <v>1212</v>
      </c>
    </row>
    <row r="1255" spans="17:21">
      <c r="Q1255" s="5">
        <v>2371100286</v>
      </c>
      <c r="R1255" s="5">
        <v>2371100286</v>
      </c>
      <c r="S1255" s="5">
        <v>2371100286</v>
      </c>
      <c r="U1255" s="5" t="s">
        <v>1213</v>
      </c>
    </row>
    <row r="1256" spans="17:21">
      <c r="Q1256" s="5">
        <v>2371100302</v>
      </c>
      <c r="R1256" s="5">
        <v>2371100302</v>
      </c>
      <c r="S1256" s="5">
        <v>2371100302</v>
      </c>
      <c r="U1256" s="5" t="s">
        <v>1214</v>
      </c>
    </row>
    <row r="1257" spans="17:21">
      <c r="Q1257" s="5">
        <v>2371100328</v>
      </c>
      <c r="R1257" s="5">
        <v>2371100328</v>
      </c>
      <c r="S1257" s="5">
        <v>2371100328</v>
      </c>
      <c r="U1257" s="5" t="s">
        <v>1215</v>
      </c>
    </row>
    <row r="1258" spans="17:21">
      <c r="Q1258" s="5">
        <v>2371100336</v>
      </c>
      <c r="R1258" s="5">
        <v>2371100336</v>
      </c>
      <c r="S1258" s="5">
        <v>2371100336</v>
      </c>
      <c r="U1258" s="5" t="s">
        <v>1216</v>
      </c>
    </row>
    <row r="1259" spans="17:21">
      <c r="Q1259" s="5">
        <v>2371100344</v>
      </c>
      <c r="R1259" s="5">
        <v>2371100344</v>
      </c>
      <c r="S1259" s="5">
        <v>2371100344</v>
      </c>
      <c r="U1259" s="5" t="s">
        <v>1217</v>
      </c>
    </row>
    <row r="1260" spans="17:21">
      <c r="Q1260" s="5">
        <v>2371100351</v>
      </c>
      <c r="R1260" s="5">
        <v>2371100351</v>
      </c>
      <c r="S1260" s="5">
        <v>2371100351</v>
      </c>
      <c r="U1260" s="5" t="s">
        <v>1218</v>
      </c>
    </row>
    <row r="1261" spans="17:21">
      <c r="Q1261" s="5">
        <v>2371100385</v>
      </c>
      <c r="R1261" s="5">
        <v>2371100385</v>
      </c>
      <c r="S1261" s="5">
        <v>2371100385</v>
      </c>
      <c r="U1261" s="5" t="s">
        <v>1219</v>
      </c>
    </row>
    <row r="1262" spans="17:21">
      <c r="Q1262" s="5">
        <v>2371100401</v>
      </c>
      <c r="R1262" s="5">
        <v>2371100401</v>
      </c>
      <c r="S1262" s="5">
        <v>2371100401</v>
      </c>
      <c r="U1262" s="5" t="s">
        <v>1220</v>
      </c>
    </row>
    <row r="1263" spans="17:21">
      <c r="Q1263" s="5">
        <v>2371100427</v>
      </c>
      <c r="R1263" s="5">
        <v>2371100427</v>
      </c>
      <c r="S1263" s="5">
        <v>2371100427</v>
      </c>
      <c r="U1263" s="5" t="s">
        <v>1221</v>
      </c>
    </row>
    <row r="1264" spans="17:21">
      <c r="Q1264" s="5">
        <v>2371100435</v>
      </c>
      <c r="R1264" s="5">
        <v>2371100435</v>
      </c>
      <c r="S1264" s="5">
        <v>2371100435</v>
      </c>
      <c r="U1264" s="5" t="s">
        <v>1222</v>
      </c>
    </row>
    <row r="1265" spans="17:21">
      <c r="Q1265" s="5">
        <v>2371100443</v>
      </c>
      <c r="R1265" s="5">
        <v>2371100443</v>
      </c>
      <c r="S1265" s="5">
        <v>2371100443</v>
      </c>
      <c r="U1265" s="5" t="s">
        <v>1223</v>
      </c>
    </row>
    <row r="1266" spans="17:21">
      <c r="Q1266" s="5">
        <v>2371100468</v>
      </c>
      <c r="R1266" s="5">
        <v>2371100468</v>
      </c>
      <c r="S1266" s="5">
        <v>2371100468</v>
      </c>
      <c r="U1266" s="5" t="s">
        <v>1224</v>
      </c>
    </row>
    <row r="1267" spans="17:21">
      <c r="Q1267" s="5">
        <v>2371100492</v>
      </c>
      <c r="R1267" s="5">
        <v>2371100492</v>
      </c>
      <c r="S1267" s="5">
        <v>2371100492</v>
      </c>
      <c r="U1267" s="5" t="s">
        <v>1225</v>
      </c>
    </row>
    <row r="1268" spans="17:21">
      <c r="Q1268" s="5">
        <v>2371100500</v>
      </c>
      <c r="R1268" s="5">
        <v>2371100500</v>
      </c>
      <c r="S1268" s="5">
        <v>2371100500</v>
      </c>
      <c r="U1268" s="5" t="s">
        <v>1226</v>
      </c>
    </row>
    <row r="1269" spans="17:21">
      <c r="Q1269" s="5">
        <v>2371100518</v>
      </c>
      <c r="R1269" s="5">
        <v>2371100518</v>
      </c>
      <c r="S1269" s="5">
        <v>2371100518</v>
      </c>
      <c r="U1269" s="5" t="s">
        <v>1227</v>
      </c>
    </row>
    <row r="1270" spans="17:21">
      <c r="Q1270" s="5">
        <v>2371100559</v>
      </c>
      <c r="R1270" s="5">
        <v>2371100559</v>
      </c>
      <c r="S1270" s="5">
        <v>2371100559</v>
      </c>
      <c r="U1270" s="5" t="s">
        <v>1228</v>
      </c>
    </row>
    <row r="1271" spans="17:21">
      <c r="Q1271" s="5">
        <v>2371100583</v>
      </c>
      <c r="R1271" s="5">
        <v>2371100583</v>
      </c>
      <c r="S1271" s="5">
        <v>2371100583</v>
      </c>
      <c r="U1271" s="5" t="s">
        <v>1229</v>
      </c>
    </row>
    <row r="1272" spans="17:21">
      <c r="Q1272" s="5">
        <v>2371100617</v>
      </c>
      <c r="R1272" s="5">
        <v>2371100617</v>
      </c>
      <c r="S1272" s="5">
        <v>2371100617</v>
      </c>
      <c r="U1272" s="5" t="s">
        <v>1230</v>
      </c>
    </row>
    <row r="1273" spans="17:21">
      <c r="Q1273" s="5">
        <v>2371100666</v>
      </c>
      <c r="R1273" s="5">
        <v>2371100666</v>
      </c>
      <c r="S1273" s="5">
        <v>2371100666</v>
      </c>
      <c r="U1273" s="5" t="s">
        <v>1231</v>
      </c>
    </row>
    <row r="1274" spans="17:21">
      <c r="Q1274" s="5">
        <v>2371100690</v>
      </c>
      <c r="R1274" s="5">
        <v>2371100690</v>
      </c>
      <c r="S1274" s="5">
        <v>2371100690</v>
      </c>
      <c r="U1274" s="5" t="s">
        <v>1232</v>
      </c>
    </row>
    <row r="1275" spans="17:21">
      <c r="Q1275" s="5">
        <v>2371100708</v>
      </c>
      <c r="R1275" s="5">
        <v>2371100708</v>
      </c>
      <c r="S1275" s="5">
        <v>2371100708</v>
      </c>
      <c r="U1275" s="5" t="s">
        <v>1233</v>
      </c>
    </row>
    <row r="1276" spans="17:21">
      <c r="Q1276" s="5">
        <v>2371100716</v>
      </c>
      <c r="R1276" s="5">
        <v>2371100716</v>
      </c>
      <c r="S1276" s="5">
        <v>2371100716</v>
      </c>
      <c r="U1276" s="5" t="s">
        <v>1234</v>
      </c>
    </row>
    <row r="1277" spans="17:21">
      <c r="Q1277" s="5">
        <v>2371100724</v>
      </c>
      <c r="R1277" s="5">
        <v>2371100724</v>
      </c>
      <c r="S1277" s="5">
        <v>2371100724</v>
      </c>
      <c r="U1277" s="5" t="s">
        <v>1235</v>
      </c>
    </row>
    <row r="1278" spans="17:21">
      <c r="Q1278" s="5">
        <v>2371100757</v>
      </c>
      <c r="R1278" s="5">
        <v>2371100757</v>
      </c>
      <c r="S1278" s="5">
        <v>2371100757</v>
      </c>
      <c r="U1278" s="5" t="s">
        <v>1236</v>
      </c>
    </row>
    <row r="1279" spans="17:21">
      <c r="Q1279" s="5">
        <v>2371100807</v>
      </c>
      <c r="R1279" s="5">
        <v>2371100807</v>
      </c>
      <c r="S1279" s="5">
        <v>2371100807</v>
      </c>
      <c r="U1279" s="5" t="s">
        <v>1237</v>
      </c>
    </row>
    <row r="1280" spans="17:21">
      <c r="Q1280" s="5">
        <v>2371100849</v>
      </c>
      <c r="R1280" s="5">
        <v>2371100849</v>
      </c>
      <c r="S1280" s="5">
        <v>2371100849</v>
      </c>
      <c r="U1280" s="5" t="s">
        <v>1238</v>
      </c>
    </row>
    <row r="1281" spans="17:21">
      <c r="Q1281" s="5">
        <v>2371100872</v>
      </c>
      <c r="R1281" s="5">
        <v>2371100872</v>
      </c>
      <c r="S1281" s="5">
        <v>2371100872</v>
      </c>
      <c r="U1281" s="5" t="s">
        <v>1239</v>
      </c>
    </row>
    <row r="1282" spans="17:21">
      <c r="Q1282" s="5">
        <v>2371100880</v>
      </c>
      <c r="R1282" s="5">
        <v>2371100880</v>
      </c>
      <c r="S1282" s="5">
        <v>2371100880</v>
      </c>
      <c r="U1282" s="5" t="s">
        <v>1240</v>
      </c>
    </row>
    <row r="1283" spans="17:21">
      <c r="Q1283" s="5">
        <v>2371100898</v>
      </c>
      <c r="R1283" s="5">
        <v>2371100898</v>
      </c>
      <c r="S1283" s="5">
        <v>2371100898</v>
      </c>
      <c r="U1283" s="5" t="s">
        <v>1241</v>
      </c>
    </row>
    <row r="1284" spans="17:21">
      <c r="Q1284" s="5">
        <v>2371100948</v>
      </c>
      <c r="R1284" s="5">
        <v>2371100948</v>
      </c>
      <c r="S1284" s="5">
        <v>2371100948</v>
      </c>
      <c r="U1284" s="5" t="s">
        <v>1242</v>
      </c>
    </row>
    <row r="1285" spans="17:21">
      <c r="Q1285" s="5">
        <v>2371100955</v>
      </c>
      <c r="R1285" s="5">
        <v>2371100955</v>
      </c>
      <c r="S1285" s="5">
        <v>2371100955</v>
      </c>
      <c r="U1285" s="5" t="s">
        <v>1243</v>
      </c>
    </row>
    <row r="1286" spans="17:21">
      <c r="Q1286" s="5">
        <v>2371100963</v>
      </c>
      <c r="R1286" s="5">
        <v>2371100963</v>
      </c>
      <c r="S1286" s="5">
        <v>2371100963</v>
      </c>
      <c r="U1286" s="5" t="s">
        <v>1244</v>
      </c>
    </row>
    <row r="1287" spans="17:21">
      <c r="Q1287" s="5">
        <v>2371101003</v>
      </c>
      <c r="R1287" s="5">
        <v>2371101003</v>
      </c>
      <c r="S1287" s="5">
        <v>2371101003</v>
      </c>
      <c r="U1287" s="5" t="s">
        <v>1245</v>
      </c>
    </row>
    <row r="1288" spans="17:21">
      <c r="Q1288" s="5">
        <v>2371101011</v>
      </c>
      <c r="R1288" s="5">
        <v>2371101011</v>
      </c>
      <c r="S1288" s="5">
        <v>2371101011</v>
      </c>
      <c r="U1288" s="5" t="s">
        <v>1246</v>
      </c>
    </row>
    <row r="1289" spans="17:21">
      <c r="Q1289" s="5">
        <v>2371101045</v>
      </c>
      <c r="R1289" s="5">
        <v>2371101045</v>
      </c>
      <c r="S1289" s="5">
        <v>2371101045</v>
      </c>
      <c r="U1289" s="5" t="s">
        <v>1247</v>
      </c>
    </row>
    <row r="1290" spans="17:21">
      <c r="Q1290" s="5">
        <v>2371101052</v>
      </c>
      <c r="R1290" s="5">
        <v>2371101052</v>
      </c>
      <c r="S1290" s="5">
        <v>2371101052</v>
      </c>
      <c r="U1290" s="5" t="s">
        <v>1248</v>
      </c>
    </row>
    <row r="1291" spans="17:21">
      <c r="Q1291" s="5">
        <v>2371101060</v>
      </c>
      <c r="R1291" s="5">
        <v>2371101060</v>
      </c>
      <c r="S1291" s="5">
        <v>2371101060</v>
      </c>
      <c r="U1291" s="5" t="s">
        <v>1249</v>
      </c>
    </row>
    <row r="1292" spans="17:21">
      <c r="Q1292" s="5">
        <v>2371101094</v>
      </c>
      <c r="R1292" s="5">
        <v>2371101094</v>
      </c>
      <c r="S1292" s="5">
        <v>2371101094</v>
      </c>
      <c r="U1292" s="5" t="s">
        <v>1250</v>
      </c>
    </row>
    <row r="1293" spans="17:21">
      <c r="Q1293" s="5">
        <v>2371101102</v>
      </c>
      <c r="R1293" s="5">
        <v>2371101102</v>
      </c>
      <c r="S1293" s="5">
        <v>2371101102</v>
      </c>
      <c r="U1293" s="5" t="s">
        <v>1251</v>
      </c>
    </row>
    <row r="1294" spans="17:21">
      <c r="Q1294" s="5">
        <v>2371101110</v>
      </c>
      <c r="R1294" s="5">
        <v>2371101110</v>
      </c>
      <c r="S1294" s="5">
        <v>2371101110</v>
      </c>
      <c r="U1294" s="5" t="s">
        <v>1252</v>
      </c>
    </row>
    <row r="1295" spans="17:21">
      <c r="Q1295" s="5">
        <v>2371101177</v>
      </c>
      <c r="R1295" s="5">
        <v>2371101177</v>
      </c>
      <c r="S1295" s="5">
        <v>2371101177</v>
      </c>
      <c r="U1295" s="5" t="s">
        <v>1253</v>
      </c>
    </row>
    <row r="1296" spans="17:21">
      <c r="Q1296" s="5">
        <v>2371101201</v>
      </c>
      <c r="R1296" s="5">
        <v>2371101201</v>
      </c>
      <c r="S1296" s="5">
        <v>2371101201</v>
      </c>
      <c r="U1296" s="5" t="s">
        <v>1254</v>
      </c>
    </row>
    <row r="1297" spans="17:21">
      <c r="Q1297" s="5">
        <v>2371101219</v>
      </c>
      <c r="R1297" s="5">
        <v>2371101219</v>
      </c>
      <c r="S1297" s="5">
        <v>2371101219</v>
      </c>
      <c r="U1297" s="5" t="s">
        <v>1255</v>
      </c>
    </row>
    <row r="1298" spans="17:21">
      <c r="Q1298" s="5">
        <v>2371101250</v>
      </c>
      <c r="R1298" s="5">
        <v>2371101250</v>
      </c>
      <c r="S1298" s="5">
        <v>2371101250</v>
      </c>
      <c r="U1298" s="5" t="s">
        <v>1256</v>
      </c>
    </row>
    <row r="1299" spans="17:21">
      <c r="Q1299" s="5">
        <v>2371101359</v>
      </c>
      <c r="R1299" s="5">
        <v>2371101359</v>
      </c>
      <c r="S1299" s="5">
        <v>2371101359</v>
      </c>
      <c r="U1299" s="5" t="s">
        <v>1257</v>
      </c>
    </row>
    <row r="1300" spans="17:21">
      <c r="Q1300" s="5">
        <v>2371101367</v>
      </c>
      <c r="R1300" s="5">
        <v>2371101367</v>
      </c>
      <c r="S1300" s="5">
        <v>2371101367</v>
      </c>
      <c r="U1300" s="5" t="s">
        <v>1258</v>
      </c>
    </row>
    <row r="1301" spans="17:21">
      <c r="Q1301" s="5">
        <v>2371101375</v>
      </c>
      <c r="R1301" s="5">
        <v>2371101375</v>
      </c>
      <c r="S1301" s="5">
        <v>2371101375</v>
      </c>
      <c r="U1301" s="5" t="s">
        <v>1259</v>
      </c>
    </row>
    <row r="1302" spans="17:21">
      <c r="Q1302" s="5">
        <v>2371101383</v>
      </c>
      <c r="R1302" s="5">
        <v>2371101383</v>
      </c>
      <c r="S1302" s="5">
        <v>2371101383</v>
      </c>
      <c r="U1302" s="5" t="s">
        <v>1260</v>
      </c>
    </row>
    <row r="1303" spans="17:21">
      <c r="Q1303" s="5">
        <v>2371101391</v>
      </c>
      <c r="R1303" s="5">
        <v>2371101391</v>
      </c>
      <c r="S1303" s="5">
        <v>2371101391</v>
      </c>
      <c r="U1303" s="5" t="s">
        <v>1261</v>
      </c>
    </row>
    <row r="1304" spans="17:21">
      <c r="Q1304" s="5">
        <v>2371101508</v>
      </c>
      <c r="R1304" s="5">
        <v>2371101508</v>
      </c>
      <c r="S1304" s="5">
        <v>2371101508</v>
      </c>
      <c r="U1304" s="5" t="s">
        <v>1262</v>
      </c>
    </row>
    <row r="1305" spans="17:21">
      <c r="Q1305" s="5">
        <v>2371101532</v>
      </c>
      <c r="R1305" s="5">
        <v>2371101532</v>
      </c>
      <c r="S1305" s="5">
        <v>2371101532</v>
      </c>
      <c r="U1305" s="5" t="s">
        <v>1263</v>
      </c>
    </row>
    <row r="1306" spans="17:21">
      <c r="Q1306" s="5">
        <v>2371101573</v>
      </c>
      <c r="R1306" s="5">
        <v>2371101573</v>
      </c>
      <c r="S1306" s="5">
        <v>2371101573</v>
      </c>
      <c r="U1306" s="5" t="s">
        <v>1264</v>
      </c>
    </row>
    <row r="1307" spans="17:21">
      <c r="Q1307" s="5">
        <v>2371101599</v>
      </c>
      <c r="R1307" s="5">
        <v>2371101599</v>
      </c>
      <c r="S1307" s="5">
        <v>2371101599</v>
      </c>
      <c r="U1307" s="5" t="s">
        <v>1265</v>
      </c>
    </row>
    <row r="1308" spans="17:21">
      <c r="Q1308" s="5">
        <v>2371101615</v>
      </c>
      <c r="R1308" s="5">
        <v>2371101615</v>
      </c>
      <c r="S1308" s="5">
        <v>2371101615</v>
      </c>
      <c r="U1308" s="5" t="s">
        <v>1266</v>
      </c>
    </row>
    <row r="1309" spans="17:21">
      <c r="Q1309" s="5">
        <v>2371101631</v>
      </c>
      <c r="R1309" s="5">
        <v>2371101631</v>
      </c>
      <c r="S1309" s="5">
        <v>2371101631</v>
      </c>
      <c r="U1309" s="5" t="s">
        <v>1267</v>
      </c>
    </row>
    <row r="1310" spans="17:21">
      <c r="Q1310" s="5">
        <v>2371101649</v>
      </c>
      <c r="R1310" s="5">
        <v>2371101649</v>
      </c>
      <c r="S1310" s="5">
        <v>2371101649</v>
      </c>
      <c r="U1310" s="5" t="s">
        <v>1268</v>
      </c>
    </row>
    <row r="1311" spans="17:21">
      <c r="Q1311" s="5">
        <v>2371101656</v>
      </c>
      <c r="R1311" s="5">
        <v>2371101656</v>
      </c>
      <c r="S1311" s="5">
        <v>2371101656</v>
      </c>
      <c r="U1311" s="5" t="s">
        <v>1269</v>
      </c>
    </row>
    <row r="1312" spans="17:21">
      <c r="Q1312" s="5">
        <v>2371101730</v>
      </c>
      <c r="R1312" s="5">
        <v>2371101730</v>
      </c>
      <c r="S1312" s="5">
        <v>2371101730</v>
      </c>
      <c r="U1312" s="5" t="s">
        <v>1270</v>
      </c>
    </row>
    <row r="1313" spans="17:21">
      <c r="Q1313" s="5">
        <v>2371101748</v>
      </c>
      <c r="R1313" s="5">
        <v>2371101748</v>
      </c>
      <c r="S1313" s="5">
        <v>2371101748</v>
      </c>
      <c r="U1313" s="5" t="s">
        <v>1271</v>
      </c>
    </row>
    <row r="1314" spans="17:21">
      <c r="Q1314" s="5">
        <v>2371101763</v>
      </c>
      <c r="R1314" s="5">
        <v>2371101763</v>
      </c>
      <c r="S1314" s="5">
        <v>2371101763</v>
      </c>
      <c r="U1314" s="5" t="s">
        <v>1272</v>
      </c>
    </row>
    <row r="1315" spans="17:21">
      <c r="Q1315" s="5">
        <v>2371101789</v>
      </c>
      <c r="R1315" s="5">
        <v>2371101789</v>
      </c>
      <c r="S1315" s="5">
        <v>2371101789</v>
      </c>
      <c r="U1315" s="5" t="s">
        <v>1273</v>
      </c>
    </row>
    <row r="1316" spans="17:21">
      <c r="Q1316" s="5">
        <v>2371101797</v>
      </c>
      <c r="R1316" s="5">
        <v>2371101797</v>
      </c>
      <c r="S1316" s="5">
        <v>2371101797</v>
      </c>
      <c r="U1316" s="5" t="s">
        <v>1274</v>
      </c>
    </row>
    <row r="1317" spans="17:21">
      <c r="Q1317" s="5">
        <v>2371101904</v>
      </c>
      <c r="R1317" s="5">
        <v>2371101904</v>
      </c>
      <c r="S1317" s="5">
        <v>2371101904</v>
      </c>
      <c r="U1317" s="5" t="s">
        <v>1275</v>
      </c>
    </row>
    <row r="1318" spans="17:21">
      <c r="Q1318" s="5">
        <v>2371101912</v>
      </c>
      <c r="R1318" s="5">
        <v>2371101912</v>
      </c>
      <c r="S1318" s="5">
        <v>2371101912</v>
      </c>
      <c r="U1318" s="5" t="s">
        <v>1276</v>
      </c>
    </row>
    <row r="1319" spans="17:21">
      <c r="Q1319" s="5">
        <v>2371101938</v>
      </c>
      <c r="R1319" s="5">
        <v>2371101938</v>
      </c>
      <c r="S1319" s="5">
        <v>2371101938</v>
      </c>
      <c r="U1319" s="5" t="s">
        <v>1277</v>
      </c>
    </row>
    <row r="1320" spans="17:21">
      <c r="Q1320" s="5">
        <v>2371101953</v>
      </c>
      <c r="R1320" s="5">
        <v>2371101953</v>
      </c>
      <c r="S1320" s="5">
        <v>2371101953</v>
      </c>
      <c r="U1320" s="5" t="s">
        <v>1278</v>
      </c>
    </row>
    <row r="1321" spans="17:21">
      <c r="Q1321" s="5">
        <v>2371101961</v>
      </c>
      <c r="R1321" s="5">
        <v>2371101961</v>
      </c>
      <c r="S1321" s="5">
        <v>2371101961</v>
      </c>
      <c r="U1321" s="5" t="s">
        <v>1279</v>
      </c>
    </row>
    <row r="1322" spans="17:21">
      <c r="Q1322" s="5">
        <v>2371101979</v>
      </c>
      <c r="R1322" s="5">
        <v>2371101979</v>
      </c>
      <c r="S1322" s="5">
        <v>2371101979</v>
      </c>
      <c r="U1322" s="5" t="s">
        <v>1280</v>
      </c>
    </row>
    <row r="1323" spans="17:21">
      <c r="Q1323" s="5">
        <v>2371101987</v>
      </c>
      <c r="R1323" s="5">
        <v>2371101987</v>
      </c>
      <c r="S1323" s="5">
        <v>2371101987</v>
      </c>
      <c r="U1323" s="5" t="s">
        <v>1281</v>
      </c>
    </row>
    <row r="1324" spans="17:21">
      <c r="Q1324" s="5">
        <v>2371102001</v>
      </c>
      <c r="R1324" s="5">
        <v>2371102001</v>
      </c>
      <c r="S1324" s="5">
        <v>2371102001</v>
      </c>
      <c r="U1324" s="5" t="s">
        <v>1282</v>
      </c>
    </row>
    <row r="1325" spans="17:21">
      <c r="Q1325" s="5">
        <v>2371102019</v>
      </c>
      <c r="R1325" s="5">
        <v>2371102019</v>
      </c>
      <c r="S1325" s="5">
        <v>2371102019</v>
      </c>
      <c r="U1325" s="5" t="s">
        <v>1283</v>
      </c>
    </row>
    <row r="1326" spans="17:21">
      <c r="Q1326" s="5">
        <v>2371102027</v>
      </c>
      <c r="R1326" s="5">
        <v>2371102027</v>
      </c>
      <c r="S1326" s="5">
        <v>2371102027</v>
      </c>
      <c r="U1326" s="5" t="s">
        <v>1284</v>
      </c>
    </row>
    <row r="1327" spans="17:21">
      <c r="Q1327" s="5">
        <v>2371102050</v>
      </c>
      <c r="R1327" s="5">
        <v>2371102050</v>
      </c>
      <c r="S1327" s="5">
        <v>2371102050</v>
      </c>
      <c r="U1327" s="5" t="s">
        <v>1285</v>
      </c>
    </row>
    <row r="1328" spans="17:21">
      <c r="Q1328" s="5">
        <v>2371102076</v>
      </c>
      <c r="R1328" s="5">
        <v>2371102076</v>
      </c>
      <c r="S1328" s="5">
        <v>2371102076</v>
      </c>
      <c r="U1328" s="5" t="s">
        <v>1286</v>
      </c>
    </row>
    <row r="1329" spans="17:21">
      <c r="Q1329" s="5">
        <v>2371102092</v>
      </c>
      <c r="R1329" s="5">
        <v>2371102092</v>
      </c>
      <c r="S1329" s="5">
        <v>2371102092</v>
      </c>
      <c r="U1329" s="5" t="s">
        <v>1287</v>
      </c>
    </row>
    <row r="1330" spans="17:21">
      <c r="Q1330" s="5">
        <v>2371102100</v>
      </c>
      <c r="R1330" s="5">
        <v>2371102100</v>
      </c>
      <c r="S1330" s="5">
        <v>2371102100</v>
      </c>
      <c r="U1330" s="5" t="s">
        <v>1288</v>
      </c>
    </row>
    <row r="1331" spans="17:21">
      <c r="Q1331" s="5">
        <v>2371102134</v>
      </c>
      <c r="R1331" s="5">
        <v>2371102134</v>
      </c>
      <c r="S1331" s="5">
        <v>2371102134</v>
      </c>
      <c r="U1331" s="5" t="s">
        <v>1289</v>
      </c>
    </row>
    <row r="1332" spans="17:21">
      <c r="Q1332" s="5">
        <v>2371102159</v>
      </c>
      <c r="R1332" s="5">
        <v>2371102159</v>
      </c>
      <c r="S1332" s="5">
        <v>2371102159</v>
      </c>
      <c r="U1332" s="5" t="s">
        <v>1290</v>
      </c>
    </row>
    <row r="1333" spans="17:21">
      <c r="Q1333" s="5">
        <v>2371102167</v>
      </c>
      <c r="R1333" s="5">
        <v>2371102167</v>
      </c>
      <c r="S1333" s="5">
        <v>2371102167</v>
      </c>
      <c r="U1333" s="5" t="s">
        <v>1291</v>
      </c>
    </row>
    <row r="1334" spans="17:21">
      <c r="Q1334" s="5">
        <v>2371102183</v>
      </c>
      <c r="R1334" s="5">
        <v>2371102183</v>
      </c>
      <c r="S1334" s="5">
        <v>2371102183</v>
      </c>
      <c r="U1334" s="5" t="s">
        <v>1292</v>
      </c>
    </row>
    <row r="1335" spans="17:21">
      <c r="Q1335" s="5">
        <v>2371102209</v>
      </c>
      <c r="R1335" s="5">
        <v>2371102209</v>
      </c>
      <c r="S1335" s="5">
        <v>2371102209</v>
      </c>
      <c r="U1335" s="5" t="s">
        <v>1293</v>
      </c>
    </row>
    <row r="1336" spans="17:21">
      <c r="Q1336" s="5">
        <v>2371102225</v>
      </c>
      <c r="R1336" s="5">
        <v>2371102225</v>
      </c>
      <c r="S1336" s="5">
        <v>2371102225</v>
      </c>
      <c r="U1336" s="5" t="s">
        <v>1294</v>
      </c>
    </row>
    <row r="1337" spans="17:21">
      <c r="Q1337" s="5">
        <v>2371102233</v>
      </c>
      <c r="R1337" s="5">
        <v>2371102233</v>
      </c>
      <c r="S1337" s="5">
        <v>2371102233</v>
      </c>
      <c r="U1337" s="5" t="s">
        <v>1295</v>
      </c>
    </row>
    <row r="1338" spans="17:21">
      <c r="Q1338" s="5">
        <v>2371102241</v>
      </c>
      <c r="R1338" s="5">
        <v>2371102241</v>
      </c>
      <c r="S1338" s="5">
        <v>2371102241</v>
      </c>
      <c r="U1338" s="5" t="s">
        <v>1296</v>
      </c>
    </row>
    <row r="1339" spans="17:21">
      <c r="Q1339" s="5">
        <v>2371102324</v>
      </c>
      <c r="R1339" s="5">
        <v>2371102324</v>
      </c>
      <c r="S1339" s="5">
        <v>2371102324</v>
      </c>
      <c r="U1339" s="5" t="s">
        <v>1297</v>
      </c>
    </row>
    <row r="1340" spans="17:21">
      <c r="Q1340" s="5">
        <v>2371102332</v>
      </c>
      <c r="R1340" s="5">
        <v>2371102332</v>
      </c>
      <c r="S1340" s="5">
        <v>2371102332</v>
      </c>
      <c r="U1340" s="5" t="s">
        <v>1298</v>
      </c>
    </row>
    <row r="1341" spans="17:21">
      <c r="Q1341" s="5">
        <v>2371102340</v>
      </c>
      <c r="R1341" s="5">
        <v>2371102340</v>
      </c>
      <c r="S1341" s="5">
        <v>2371102340</v>
      </c>
      <c r="U1341" s="5" t="s">
        <v>1299</v>
      </c>
    </row>
    <row r="1342" spans="17:21">
      <c r="Q1342" s="5">
        <v>2371102365</v>
      </c>
      <c r="R1342" s="5">
        <v>2371102365</v>
      </c>
      <c r="S1342" s="5">
        <v>2371102365</v>
      </c>
      <c r="U1342" s="5" t="s">
        <v>1300</v>
      </c>
    </row>
    <row r="1343" spans="17:21">
      <c r="Q1343" s="5">
        <v>2371102373</v>
      </c>
      <c r="R1343" s="5">
        <v>2371102373</v>
      </c>
      <c r="S1343" s="5">
        <v>2371102373</v>
      </c>
      <c r="U1343" s="5" t="s">
        <v>1301</v>
      </c>
    </row>
    <row r="1344" spans="17:21">
      <c r="Q1344" s="5">
        <v>2371102381</v>
      </c>
      <c r="R1344" s="5">
        <v>2371102381</v>
      </c>
      <c r="S1344" s="5">
        <v>2371102381</v>
      </c>
      <c r="U1344" s="5" t="s">
        <v>1302</v>
      </c>
    </row>
    <row r="1345" spans="17:21">
      <c r="Q1345" s="5">
        <v>2371102407</v>
      </c>
      <c r="R1345" s="5">
        <v>2371102407</v>
      </c>
      <c r="S1345" s="5">
        <v>2371102407</v>
      </c>
      <c r="U1345" s="5" t="s">
        <v>1303</v>
      </c>
    </row>
    <row r="1346" spans="17:21">
      <c r="Q1346" s="5">
        <v>2371102415</v>
      </c>
      <c r="R1346" s="5">
        <v>2371102415</v>
      </c>
      <c r="S1346" s="5">
        <v>2371102415</v>
      </c>
      <c r="U1346" s="5" t="s">
        <v>1304</v>
      </c>
    </row>
    <row r="1347" spans="17:21">
      <c r="Q1347" s="5">
        <v>2371102423</v>
      </c>
      <c r="R1347" s="5">
        <v>2371102423</v>
      </c>
      <c r="S1347" s="5">
        <v>2371102423</v>
      </c>
      <c r="U1347" s="5" t="s">
        <v>1305</v>
      </c>
    </row>
    <row r="1348" spans="17:21">
      <c r="Q1348" s="5">
        <v>2371102431</v>
      </c>
      <c r="R1348" s="5">
        <v>2371102431</v>
      </c>
      <c r="S1348" s="5">
        <v>2371102431</v>
      </c>
      <c r="U1348" s="5" t="s">
        <v>1306</v>
      </c>
    </row>
    <row r="1349" spans="17:21">
      <c r="Q1349" s="5">
        <v>2371200060</v>
      </c>
      <c r="R1349" s="5">
        <v>2371200060</v>
      </c>
      <c r="S1349" s="5">
        <v>2371200060</v>
      </c>
      <c r="U1349" s="5" t="s">
        <v>1307</v>
      </c>
    </row>
    <row r="1350" spans="17:21">
      <c r="Q1350" s="5">
        <v>2371200227</v>
      </c>
      <c r="R1350" s="5">
        <v>2371200227</v>
      </c>
      <c r="S1350" s="5">
        <v>2371200227</v>
      </c>
      <c r="U1350" s="5" t="s">
        <v>1308</v>
      </c>
    </row>
    <row r="1351" spans="17:21">
      <c r="Q1351" s="5">
        <v>2371200235</v>
      </c>
      <c r="R1351" s="5">
        <v>2371200235</v>
      </c>
      <c r="S1351" s="5">
        <v>2371200235</v>
      </c>
      <c r="U1351" s="5" t="s">
        <v>1309</v>
      </c>
    </row>
    <row r="1352" spans="17:21">
      <c r="Q1352" s="5">
        <v>2371200268</v>
      </c>
      <c r="R1352" s="5">
        <v>2371200268</v>
      </c>
      <c r="S1352" s="5">
        <v>2371200268</v>
      </c>
      <c r="U1352" s="5" t="s">
        <v>1310</v>
      </c>
    </row>
    <row r="1353" spans="17:21">
      <c r="Q1353" s="5">
        <v>2371200292</v>
      </c>
      <c r="R1353" s="5">
        <v>2371200292</v>
      </c>
      <c r="S1353" s="5">
        <v>2371200292</v>
      </c>
      <c r="U1353" s="5" t="s">
        <v>1311</v>
      </c>
    </row>
    <row r="1354" spans="17:21">
      <c r="Q1354" s="5">
        <v>2371200318</v>
      </c>
      <c r="R1354" s="5">
        <v>2371200318</v>
      </c>
      <c r="S1354" s="5">
        <v>2371200318</v>
      </c>
      <c r="U1354" s="5" t="s">
        <v>1312</v>
      </c>
    </row>
    <row r="1355" spans="17:21">
      <c r="Q1355" s="5">
        <v>2371200326</v>
      </c>
      <c r="R1355" s="5">
        <v>2371200326</v>
      </c>
      <c r="S1355" s="5">
        <v>2371200326</v>
      </c>
      <c r="U1355" s="5" t="s">
        <v>1313</v>
      </c>
    </row>
    <row r="1356" spans="17:21">
      <c r="Q1356" s="5">
        <v>2371200342</v>
      </c>
      <c r="R1356" s="5">
        <v>2371200342</v>
      </c>
      <c r="S1356" s="5">
        <v>2371200342</v>
      </c>
      <c r="U1356" s="5" t="s">
        <v>1314</v>
      </c>
    </row>
    <row r="1357" spans="17:21">
      <c r="Q1357" s="5">
        <v>2371200359</v>
      </c>
      <c r="R1357" s="5">
        <v>2371200359</v>
      </c>
      <c r="S1357" s="5">
        <v>2371200359</v>
      </c>
      <c r="U1357" s="5" t="s">
        <v>1315</v>
      </c>
    </row>
    <row r="1358" spans="17:21">
      <c r="Q1358" s="5">
        <v>2371200367</v>
      </c>
      <c r="R1358" s="5">
        <v>2371200367</v>
      </c>
      <c r="S1358" s="5">
        <v>2371200367</v>
      </c>
      <c r="U1358" s="5" t="s">
        <v>1316</v>
      </c>
    </row>
    <row r="1359" spans="17:21">
      <c r="Q1359" s="5">
        <v>2371200383</v>
      </c>
      <c r="R1359" s="5">
        <v>2371200383</v>
      </c>
      <c r="S1359" s="5">
        <v>2371200383</v>
      </c>
      <c r="U1359" s="5" t="s">
        <v>1317</v>
      </c>
    </row>
    <row r="1360" spans="17:21">
      <c r="Q1360" s="5">
        <v>2371200409</v>
      </c>
      <c r="R1360" s="5">
        <v>2371200409</v>
      </c>
      <c r="S1360" s="5">
        <v>2371200409</v>
      </c>
      <c r="U1360" s="5" t="s">
        <v>1318</v>
      </c>
    </row>
    <row r="1361" spans="17:21">
      <c r="Q1361" s="5">
        <v>2371200425</v>
      </c>
      <c r="R1361" s="5">
        <v>2371200425</v>
      </c>
      <c r="S1361" s="5">
        <v>2371200425</v>
      </c>
      <c r="U1361" s="5" t="s">
        <v>1319</v>
      </c>
    </row>
    <row r="1362" spans="17:21">
      <c r="Q1362" s="5">
        <v>2371200466</v>
      </c>
      <c r="R1362" s="5">
        <v>2371200466</v>
      </c>
      <c r="S1362" s="5">
        <v>2371200466</v>
      </c>
      <c r="U1362" s="5" t="s">
        <v>1320</v>
      </c>
    </row>
    <row r="1363" spans="17:21">
      <c r="Q1363" s="5">
        <v>2371200474</v>
      </c>
      <c r="R1363" s="5">
        <v>2371200474</v>
      </c>
      <c r="S1363" s="5">
        <v>2371200474</v>
      </c>
      <c r="U1363" s="5" t="s">
        <v>1321</v>
      </c>
    </row>
    <row r="1364" spans="17:21">
      <c r="Q1364" s="5">
        <v>2371200508</v>
      </c>
      <c r="R1364" s="5">
        <v>2371200508</v>
      </c>
      <c r="S1364" s="5">
        <v>2371200508</v>
      </c>
      <c r="U1364" s="5" t="s">
        <v>1322</v>
      </c>
    </row>
    <row r="1365" spans="17:21">
      <c r="Q1365" s="5">
        <v>2371200516</v>
      </c>
      <c r="R1365" s="5">
        <v>2371200516</v>
      </c>
      <c r="S1365" s="5">
        <v>2371200516</v>
      </c>
      <c r="U1365" s="5" t="s">
        <v>1323</v>
      </c>
    </row>
    <row r="1366" spans="17:21">
      <c r="Q1366" s="5">
        <v>2371200532</v>
      </c>
      <c r="R1366" s="5">
        <v>2371200532</v>
      </c>
      <c r="S1366" s="5">
        <v>2371200532</v>
      </c>
      <c r="U1366" s="5" t="s">
        <v>1324</v>
      </c>
    </row>
    <row r="1367" spans="17:21">
      <c r="Q1367" s="5">
        <v>2371200573</v>
      </c>
      <c r="R1367" s="5">
        <v>2371200573</v>
      </c>
      <c r="S1367" s="5">
        <v>2371200573</v>
      </c>
      <c r="U1367" s="5" t="s">
        <v>1325</v>
      </c>
    </row>
    <row r="1368" spans="17:21">
      <c r="Q1368" s="5">
        <v>2371200581</v>
      </c>
      <c r="R1368" s="5">
        <v>2371200581</v>
      </c>
      <c r="S1368" s="5">
        <v>2371200581</v>
      </c>
      <c r="U1368" s="5" t="s">
        <v>1326</v>
      </c>
    </row>
    <row r="1369" spans="17:21">
      <c r="Q1369" s="5">
        <v>2371200607</v>
      </c>
      <c r="R1369" s="5">
        <v>2371200607</v>
      </c>
      <c r="S1369" s="5">
        <v>2371200607</v>
      </c>
      <c r="U1369" s="5" t="s">
        <v>1327</v>
      </c>
    </row>
    <row r="1370" spans="17:21">
      <c r="Q1370" s="5">
        <v>2371200649</v>
      </c>
      <c r="R1370" s="5">
        <v>2371200649</v>
      </c>
      <c r="S1370" s="5">
        <v>2371200649</v>
      </c>
      <c r="U1370" s="5" t="s">
        <v>1328</v>
      </c>
    </row>
    <row r="1371" spans="17:21">
      <c r="Q1371" s="5">
        <v>2371200706</v>
      </c>
      <c r="R1371" s="5">
        <v>2371200706</v>
      </c>
      <c r="S1371" s="5">
        <v>2371200706</v>
      </c>
      <c r="U1371" s="5" t="s">
        <v>1329</v>
      </c>
    </row>
    <row r="1372" spans="17:21">
      <c r="Q1372" s="5">
        <v>2371200714</v>
      </c>
      <c r="R1372" s="5">
        <v>2371200714</v>
      </c>
      <c r="S1372" s="5">
        <v>2371200714</v>
      </c>
      <c r="U1372" s="5" t="s">
        <v>1330</v>
      </c>
    </row>
    <row r="1373" spans="17:21">
      <c r="Q1373" s="5">
        <v>2371200722</v>
      </c>
      <c r="R1373" s="5">
        <v>2371200722</v>
      </c>
      <c r="S1373" s="5">
        <v>2371200722</v>
      </c>
      <c r="U1373" s="5" t="s">
        <v>1331</v>
      </c>
    </row>
    <row r="1374" spans="17:21">
      <c r="Q1374" s="5">
        <v>2371200730</v>
      </c>
      <c r="R1374" s="5">
        <v>2371200730</v>
      </c>
      <c r="S1374" s="5">
        <v>2371200730</v>
      </c>
      <c r="U1374" s="5" t="s">
        <v>1332</v>
      </c>
    </row>
    <row r="1375" spans="17:21">
      <c r="Q1375" s="5">
        <v>2371200771</v>
      </c>
      <c r="R1375" s="5">
        <v>2371200771</v>
      </c>
      <c r="S1375" s="5">
        <v>2371200771</v>
      </c>
      <c r="U1375" s="5" t="s">
        <v>1333</v>
      </c>
    </row>
    <row r="1376" spans="17:21">
      <c r="Q1376" s="5">
        <v>2371200797</v>
      </c>
      <c r="R1376" s="5">
        <v>2371200797</v>
      </c>
      <c r="S1376" s="5">
        <v>2371200797</v>
      </c>
      <c r="U1376" s="5" t="s">
        <v>1334</v>
      </c>
    </row>
    <row r="1377" spans="17:21">
      <c r="Q1377" s="5">
        <v>2371200821</v>
      </c>
      <c r="R1377" s="5">
        <v>2371200821</v>
      </c>
      <c r="S1377" s="5">
        <v>2371200821</v>
      </c>
      <c r="U1377" s="5" t="s">
        <v>1335</v>
      </c>
    </row>
    <row r="1378" spans="17:21">
      <c r="Q1378" s="5">
        <v>2371200839</v>
      </c>
      <c r="R1378" s="5">
        <v>2371200839</v>
      </c>
      <c r="S1378" s="5">
        <v>2371200839</v>
      </c>
      <c r="U1378" s="5" t="s">
        <v>1336</v>
      </c>
    </row>
    <row r="1379" spans="17:21">
      <c r="Q1379" s="5">
        <v>2371200847</v>
      </c>
      <c r="R1379" s="5">
        <v>2371200847</v>
      </c>
      <c r="S1379" s="5">
        <v>2371200847</v>
      </c>
      <c r="U1379" s="5" t="s">
        <v>1337</v>
      </c>
    </row>
    <row r="1380" spans="17:21">
      <c r="Q1380" s="5">
        <v>2371200854</v>
      </c>
      <c r="R1380" s="5">
        <v>2371200854</v>
      </c>
      <c r="S1380" s="5">
        <v>2371200854</v>
      </c>
      <c r="U1380" s="5" t="s">
        <v>1338</v>
      </c>
    </row>
    <row r="1381" spans="17:21">
      <c r="Q1381" s="5">
        <v>2371200870</v>
      </c>
      <c r="R1381" s="5">
        <v>2371200870</v>
      </c>
      <c r="S1381" s="5">
        <v>2371200870</v>
      </c>
      <c r="U1381" s="5" t="s">
        <v>1339</v>
      </c>
    </row>
    <row r="1382" spans="17:21">
      <c r="Q1382" s="5">
        <v>2371200896</v>
      </c>
      <c r="R1382" s="5">
        <v>2371200896</v>
      </c>
      <c r="S1382" s="5">
        <v>2371200896</v>
      </c>
      <c r="U1382" s="5" t="s">
        <v>1340</v>
      </c>
    </row>
    <row r="1383" spans="17:21">
      <c r="Q1383" s="5">
        <v>2371200904</v>
      </c>
      <c r="R1383" s="5">
        <v>2371200904</v>
      </c>
      <c r="S1383" s="5">
        <v>2371200904</v>
      </c>
      <c r="U1383" s="5" t="s">
        <v>1341</v>
      </c>
    </row>
    <row r="1384" spans="17:21">
      <c r="Q1384" s="5">
        <v>2371200953</v>
      </c>
      <c r="R1384" s="5">
        <v>2371200953</v>
      </c>
      <c r="S1384" s="5">
        <v>2371200953</v>
      </c>
      <c r="U1384" s="5" t="s">
        <v>1342</v>
      </c>
    </row>
    <row r="1385" spans="17:21">
      <c r="Q1385" s="5">
        <v>2371201001</v>
      </c>
      <c r="R1385" s="5">
        <v>2371201001</v>
      </c>
      <c r="S1385" s="5">
        <v>2371201001</v>
      </c>
      <c r="U1385" s="5" t="s">
        <v>1343</v>
      </c>
    </row>
    <row r="1386" spans="17:21">
      <c r="Q1386" s="5">
        <v>2371201019</v>
      </c>
      <c r="R1386" s="5">
        <v>2371201019</v>
      </c>
      <c r="S1386" s="5">
        <v>2371201019</v>
      </c>
      <c r="U1386" s="5" t="s">
        <v>1344</v>
      </c>
    </row>
    <row r="1387" spans="17:21">
      <c r="Q1387" s="5">
        <v>2371201035</v>
      </c>
      <c r="R1387" s="5">
        <v>2371201035</v>
      </c>
      <c r="S1387" s="5">
        <v>2371201035</v>
      </c>
      <c r="U1387" s="5" t="s">
        <v>1345</v>
      </c>
    </row>
    <row r="1388" spans="17:21">
      <c r="Q1388" s="5">
        <v>2371201084</v>
      </c>
      <c r="R1388" s="5">
        <v>2371201084</v>
      </c>
      <c r="S1388" s="5">
        <v>2371201084</v>
      </c>
      <c r="U1388" s="5" t="s">
        <v>1346</v>
      </c>
    </row>
    <row r="1389" spans="17:21">
      <c r="Q1389" s="5">
        <v>2371201100</v>
      </c>
      <c r="R1389" s="5">
        <v>2371201100</v>
      </c>
      <c r="S1389" s="5">
        <v>2371201100</v>
      </c>
      <c r="U1389" s="5" t="s">
        <v>1347</v>
      </c>
    </row>
    <row r="1390" spans="17:21">
      <c r="Q1390" s="5">
        <v>2371201233</v>
      </c>
      <c r="R1390" s="5">
        <v>2371201233</v>
      </c>
      <c r="S1390" s="5">
        <v>2371201233</v>
      </c>
      <c r="U1390" s="5" t="s">
        <v>1348</v>
      </c>
    </row>
    <row r="1391" spans="17:21">
      <c r="Q1391" s="5">
        <v>2371201308</v>
      </c>
      <c r="R1391" s="5">
        <v>2371201308</v>
      </c>
      <c r="S1391" s="5">
        <v>2371201308</v>
      </c>
      <c r="U1391" s="5" t="s">
        <v>1349</v>
      </c>
    </row>
    <row r="1392" spans="17:21">
      <c r="Q1392" s="5">
        <v>2371201340</v>
      </c>
      <c r="R1392" s="5">
        <v>2371201340</v>
      </c>
      <c r="S1392" s="5">
        <v>2371201340</v>
      </c>
      <c r="U1392" s="5" t="s">
        <v>1350</v>
      </c>
    </row>
    <row r="1393" spans="17:21">
      <c r="Q1393" s="5">
        <v>2371201365</v>
      </c>
      <c r="R1393" s="5">
        <v>2371201365</v>
      </c>
      <c r="S1393" s="5">
        <v>2371201365</v>
      </c>
      <c r="U1393" s="5" t="s">
        <v>1351</v>
      </c>
    </row>
    <row r="1394" spans="17:21">
      <c r="Q1394" s="5">
        <v>2371201373</v>
      </c>
      <c r="R1394" s="5">
        <v>2371201373</v>
      </c>
      <c r="S1394" s="5">
        <v>2371201373</v>
      </c>
      <c r="U1394" s="5" t="s">
        <v>1352</v>
      </c>
    </row>
    <row r="1395" spans="17:21">
      <c r="Q1395" s="5">
        <v>2371201399</v>
      </c>
      <c r="R1395" s="5">
        <v>2371201399</v>
      </c>
      <c r="S1395" s="5">
        <v>2371201399</v>
      </c>
      <c r="U1395" s="5" t="s">
        <v>1353</v>
      </c>
    </row>
    <row r="1396" spans="17:21">
      <c r="Q1396" s="5">
        <v>2371201423</v>
      </c>
      <c r="R1396" s="5">
        <v>2371201423</v>
      </c>
      <c r="S1396" s="5">
        <v>2371201423</v>
      </c>
      <c r="U1396" s="5" t="s">
        <v>1354</v>
      </c>
    </row>
    <row r="1397" spans="17:21">
      <c r="Q1397" s="5">
        <v>2371201431</v>
      </c>
      <c r="R1397" s="5">
        <v>2371201431</v>
      </c>
      <c r="S1397" s="5">
        <v>2371201431</v>
      </c>
      <c r="U1397" s="5" t="s">
        <v>1355</v>
      </c>
    </row>
    <row r="1398" spans="17:21">
      <c r="Q1398" s="5">
        <v>2371201472</v>
      </c>
      <c r="R1398" s="5">
        <v>2371201472</v>
      </c>
      <c r="S1398" s="5">
        <v>2371201472</v>
      </c>
      <c r="U1398" s="5" t="s">
        <v>1356</v>
      </c>
    </row>
    <row r="1399" spans="17:21">
      <c r="Q1399" s="5">
        <v>2371201506</v>
      </c>
      <c r="R1399" s="5">
        <v>2371201506</v>
      </c>
      <c r="S1399" s="5">
        <v>2371201506</v>
      </c>
      <c r="U1399" s="5" t="s">
        <v>1357</v>
      </c>
    </row>
    <row r="1400" spans="17:21">
      <c r="Q1400" s="5">
        <v>2371201514</v>
      </c>
      <c r="R1400" s="5">
        <v>2371201514</v>
      </c>
      <c r="S1400" s="5">
        <v>2371201514</v>
      </c>
      <c r="U1400" s="5" t="s">
        <v>1358</v>
      </c>
    </row>
    <row r="1401" spans="17:21">
      <c r="Q1401" s="5">
        <v>2371201571</v>
      </c>
      <c r="R1401" s="5">
        <v>2371201571</v>
      </c>
      <c r="S1401" s="5">
        <v>2371201571</v>
      </c>
      <c r="U1401" s="5" t="s">
        <v>1359</v>
      </c>
    </row>
    <row r="1402" spans="17:21">
      <c r="Q1402" s="5">
        <v>2371201589</v>
      </c>
      <c r="R1402" s="5">
        <v>2371201589</v>
      </c>
      <c r="S1402" s="5">
        <v>2371201589</v>
      </c>
      <c r="U1402" s="5" t="s">
        <v>1360</v>
      </c>
    </row>
    <row r="1403" spans="17:21">
      <c r="Q1403" s="5">
        <v>2371201597</v>
      </c>
      <c r="R1403" s="5">
        <v>2371201597</v>
      </c>
      <c r="S1403" s="5">
        <v>2371201597</v>
      </c>
      <c r="U1403" s="5" t="s">
        <v>1361</v>
      </c>
    </row>
    <row r="1404" spans="17:21">
      <c r="Q1404" s="5">
        <v>2371201605</v>
      </c>
      <c r="R1404" s="5">
        <v>2371201605</v>
      </c>
      <c r="S1404" s="5">
        <v>2371201605</v>
      </c>
      <c r="U1404" s="5" t="s">
        <v>1362</v>
      </c>
    </row>
    <row r="1405" spans="17:21">
      <c r="Q1405" s="5">
        <v>2371201647</v>
      </c>
      <c r="R1405" s="5">
        <v>2371201647</v>
      </c>
      <c r="S1405" s="5">
        <v>2371201647</v>
      </c>
      <c r="U1405" s="5" t="s">
        <v>1363</v>
      </c>
    </row>
    <row r="1406" spans="17:21">
      <c r="Q1406" s="5">
        <v>2371201654</v>
      </c>
      <c r="R1406" s="5">
        <v>2371201654</v>
      </c>
      <c r="S1406" s="5">
        <v>2371201654</v>
      </c>
      <c r="U1406" s="5" t="s">
        <v>1364</v>
      </c>
    </row>
    <row r="1407" spans="17:21">
      <c r="Q1407" s="5">
        <v>2371201670</v>
      </c>
      <c r="R1407" s="5">
        <v>2371201670</v>
      </c>
      <c r="S1407" s="5">
        <v>2371201670</v>
      </c>
      <c r="U1407" s="5" t="s">
        <v>1365</v>
      </c>
    </row>
    <row r="1408" spans="17:21">
      <c r="Q1408" s="5">
        <v>2371201738</v>
      </c>
      <c r="R1408" s="5">
        <v>2371201738</v>
      </c>
      <c r="S1408" s="5">
        <v>2371201738</v>
      </c>
      <c r="U1408" s="5" t="s">
        <v>1366</v>
      </c>
    </row>
    <row r="1409" spans="17:21">
      <c r="Q1409" s="5">
        <v>2371201811</v>
      </c>
      <c r="R1409" s="5">
        <v>2371201811</v>
      </c>
      <c r="S1409" s="5">
        <v>2371201811</v>
      </c>
      <c r="U1409" s="5" t="s">
        <v>1367</v>
      </c>
    </row>
    <row r="1410" spans="17:21">
      <c r="Q1410" s="5">
        <v>2371201829</v>
      </c>
      <c r="R1410" s="5">
        <v>2371201829</v>
      </c>
      <c r="S1410" s="5">
        <v>2371201829</v>
      </c>
      <c r="U1410" s="5" t="s">
        <v>1368</v>
      </c>
    </row>
    <row r="1411" spans="17:21">
      <c r="Q1411" s="5">
        <v>2371201910</v>
      </c>
      <c r="R1411" s="5">
        <v>2371201910</v>
      </c>
      <c r="S1411" s="5">
        <v>2371201910</v>
      </c>
      <c r="U1411" s="5" t="s">
        <v>1369</v>
      </c>
    </row>
    <row r="1412" spans="17:21">
      <c r="Q1412" s="5">
        <v>2371201985</v>
      </c>
      <c r="R1412" s="5">
        <v>2371201985</v>
      </c>
      <c r="S1412" s="5">
        <v>2371201985</v>
      </c>
      <c r="U1412" s="5" t="s">
        <v>1370</v>
      </c>
    </row>
    <row r="1413" spans="17:21">
      <c r="Q1413" s="5">
        <v>2371201993</v>
      </c>
      <c r="R1413" s="5">
        <v>2371201993</v>
      </c>
      <c r="S1413" s="5">
        <v>2371201993</v>
      </c>
      <c r="U1413" s="5" t="s">
        <v>1371</v>
      </c>
    </row>
    <row r="1414" spans="17:21">
      <c r="Q1414" s="5">
        <v>2371202009</v>
      </c>
      <c r="R1414" s="5">
        <v>2371202009</v>
      </c>
      <c r="S1414" s="5">
        <v>2371202009</v>
      </c>
      <c r="U1414" s="5" t="s">
        <v>1372</v>
      </c>
    </row>
    <row r="1415" spans="17:21">
      <c r="Q1415" s="5">
        <v>2371202025</v>
      </c>
      <c r="R1415" s="5">
        <v>2371202025</v>
      </c>
      <c r="S1415" s="5">
        <v>2371202025</v>
      </c>
      <c r="U1415" s="5" t="s">
        <v>1373</v>
      </c>
    </row>
    <row r="1416" spans="17:21">
      <c r="Q1416" s="5">
        <v>2371202033</v>
      </c>
      <c r="R1416" s="5">
        <v>2371202033</v>
      </c>
      <c r="S1416" s="5">
        <v>2371202033</v>
      </c>
      <c r="U1416" s="5" t="s">
        <v>1374</v>
      </c>
    </row>
    <row r="1417" spans="17:21">
      <c r="Q1417" s="5">
        <v>2371202041</v>
      </c>
      <c r="R1417" s="5">
        <v>2371202041</v>
      </c>
      <c r="S1417" s="5">
        <v>2371202041</v>
      </c>
      <c r="U1417" s="5" t="s">
        <v>1375</v>
      </c>
    </row>
    <row r="1418" spans="17:21">
      <c r="Q1418" s="5">
        <v>2371202090</v>
      </c>
      <c r="R1418" s="5">
        <v>2371202090</v>
      </c>
      <c r="S1418" s="5">
        <v>2371202090</v>
      </c>
      <c r="U1418" s="5" t="s">
        <v>1376</v>
      </c>
    </row>
    <row r="1419" spans="17:21">
      <c r="Q1419" s="5">
        <v>2371202165</v>
      </c>
      <c r="R1419" s="5">
        <v>2371202165</v>
      </c>
      <c r="S1419" s="5">
        <v>2371202165</v>
      </c>
      <c r="U1419" s="5" t="s">
        <v>1377</v>
      </c>
    </row>
    <row r="1420" spans="17:21">
      <c r="Q1420" s="5">
        <v>2371202173</v>
      </c>
      <c r="R1420" s="5">
        <v>2371202173</v>
      </c>
      <c r="S1420" s="5">
        <v>2371202173</v>
      </c>
      <c r="U1420" s="5" t="s">
        <v>1378</v>
      </c>
    </row>
    <row r="1421" spans="17:21">
      <c r="Q1421" s="5">
        <v>2371202199</v>
      </c>
      <c r="R1421" s="5">
        <v>2371202199</v>
      </c>
      <c r="S1421" s="5">
        <v>2371202199</v>
      </c>
      <c r="U1421" s="5" t="s">
        <v>1379</v>
      </c>
    </row>
    <row r="1422" spans="17:21">
      <c r="Q1422" s="5">
        <v>2371202215</v>
      </c>
      <c r="R1422" s="5">
        <v>2371202215</v>
      </c>
      <c r="S1422" s="5">
        <v>2371202215</v>
      </c>
      <c r="U1422" s="5" t="s">
        <v>1380</v>
      </c>
    </row>
    <row r="1423" spans="17:21">
      <c r="Q1423" s="5">
        <v>2371202223</v>
      </c>
      <c r="R1423" s="5">
        <v>2371202223</v>
      </c>
      <c r="S1423" s="5">
        <v>2371202223</v>
      </c>
      <c r="U1423" s="5" t="s">
        <v>1381</v>
      </c>
    </row>
    <row r="1424" spans="17:21">
      <c r="Q1424" s="5">
        <v>2371202231</v>
      </c>
      <c r="R1424" s="5">
        <v>2371202231</v>
      </c>
      <c r="S1424" s="5">
        <v>2371202231</v>
      </c>
      <c r="U1424" s="5" t="s">
        <v>1382</v>
      </c>
    </row>
    <row r="1425" spans="17:21">
      <c r="Q1425" s="5">
        <v>2371202249</v>
      </c>
      <c r="R1425" s="5">
        <v>2371202249</v>
      </c>
      <c r="S1425" s="5">
        <v>2371202249</v>
      </c>
      <c r="U1425" s="5" t="s">
        <v>1383</v>
      </c>
    </row>
    <row r="1426" spans="17:21">
      <c r="Q1426" s="5">
        <v>2371202280</v>
      </c>
      <c r="R1426" s="5">
        <v>2371202280</v>
      </c>
      <c r="S1426" s="5">
        <v>2371202280</v>
      </c>
      <c r="U1426" s="5" t="s">
        <v>1384</v>
      </c>
    </row>
    <row r="1427" spans="17:21">
      <c r="Q1427" s="5">
        <v>2371202298</v>
      </c>
      <c r="R1427" s="5">
        <v>2371202298</v>
      </c>
      <c r="S1427" s="5">
        <v>2371202298</v>
      </c>
      <c r="U1427" s="5" t="s">
        <v>1385</v>
      </c>
    </row>
    <row r="1428" spans="17:21">
      <c r="Q1428" s="5">
        <v>2371202330</v>
      </c>
      <c r="R1428" s="5">
        <v>2371202330</v>
      </c>
      <c r="S1428" s="5">
        <v>2371202330</v>
      </c>
      <c r="U1428" s="5" t="s">
        <v>1386</v>
      </c>
    </row>
    <row r="1429" spans="17:21">
      <c r="Q1429" s="5">
        <v>2371202348</v>
      </c>
      <c r="R1429" s="5">
        <v>2371202348</v>
      </c>
      <c r="S1429" s="5">
        <v>2371202348</v>
      </c>
      <c r="U1429" s="5" t="s">
        <v>1387</v>
      </c>
    </row>
    <row r="1430" spans="17:21">
      <c r="Q1430" s="5">
        <v>2371202355</v>
      </c>
      <c r="R1430" s="5">
        <v>2371202355</v>
      </c>
      <c r="S1430" s="5">
        <v>2371202355</v>
      </c>
      <c r="U1430" s="5" t="s">
        <v>1388</v>
      </c>
    </row>
    <row r="1431" spans="17:21">
      <c r="Q1431" s="5">
        <v>2371202371</v>
      </c>
      <c r="R1431" s="5">
        <v>2371202371</v>
      </c>
      <c r="S1431" s="5">
        <v>2371202371</v>
      </c>
      <c r="U1431" s="5" t="s">
        <v>1389</v>
      </c>
    </row>
    <row r="1432" spans="17:21">
      <c r="Q1432" s="5">
        <v>2371202389</v>
      </c>
      <c r="R1432" s="5">
        <v>2371202389</v>
      </c>
      <c r="S1432" s="5">
        <v>2371202389</v>
      </c>
      <c r="U1432" s="5" t="s">
        <v>1390</v>
      </c>
    </row>
    <row r="1433" spans="17:21">
      <c r="Q1433" s="5">
        <v>2371202405</v>
      </c>
      <c r="R1433" s="5">
        <v>2371202405</v>
      </c>
      <c r="S1433" s="5">
        <v>2371202405</v>
      </c>
      <c r="U1433" s="5" t="s">
        <v>1391</v>
      </c>
    </row>
    <row r="1434" spans="17:21">
      <c r="Q1434" s="5">
        <v>2371202413</v>
      </c>
      <c r="R1434" s="5">
        <v>2371202413</v>
      </c>
      <c r="S1434" s="5">
        <v>2371202413</v>
      </c>
      <c r="U1434" s="5" t="s">
        <v>1392</v>
      </c>
    </row>
    <row r="1435" spans="17:21">
      <c r="Q1435" s="5">
        <v>2371202439</v>
      </c>
      <c r="R1435" s="5">
        <v>2371202439</v>
      </c>
      <c r="S1435" s="5">
        <v>2371202439</v>
      </c>
      <c r="U1435" s="5" t="s">
        <v>1393</v>
      </c>
    </row>
    <row r="1436" spans="17:21">
      <c r="Q1436" s="5">
        <v>2371202454</v>
      </c>
      <c r="R1436" s="5">
        <v>2371202454</v>
      </c>
      <c r="S1436" s="5">
        <v>2371202454</v>
      </c>
      <c r="U1436" s="5" t="s">
        <v>1394</v>
      </c>
    </row>
    <row r="1437" spans="17:21">
      <c r="Q1437" s="5">
        <v>2371202462</v>
      </c>
      <c r="R1437" s="5">
        <v>2371202462</v>
      </c>
      <c r="S1437" s="5">
        <v>2371202462</v>
      </c>
      <c r="U1437" s="5" t="s">
        <v>1395</v>
      </c>
    </row>
    <row r="1438" spans="17:21">
      <c r="Q1438" s="5">
        <v>2371202470</v>
      </c>
      <c r="R1438" s="5">
        <v>2371202470</v>
      </c>
      <c r="S1438" s="5">
        <v>2371202470</v>
      </c>
      <c r="U1438" s="5" t="s">
        <v>1396</v>
      </c>
    </row>
    <row r="1439" spans="17:21">
      <c r="Q1439" s="5">
        <v>2371202488</v>
      </c>
      <c r="R1439" s="5">
        <v>2371202488</v>
      </c>
      <c r="S1439" s="5">
        <v>2371202488</v>
      </c>
      <c r="U1439" s="5" t="s">
        <v>1397</v>
      </c>
    </row>
    <row r="1440" spans="17:21">
      <c r="Q1440" s="5">
        <v>2371202496</v>
      </c>
      <c r="R1440" s="5">
        <v>2371202496</v>
      </c>
      <c r="S1440" s="5">
        <v>2371202496</v>
      </c>
      <c r="U1440" s="5" t="s">
        <v>1398</v>
      </c>
    </row>
    <row r="1441" spans="17:21">
      <c r="Q1441" s="5">
        <v>2371202504</v>
      </c>
      <c r="R1441" s="5">
        <v>2371202504</v>
      </c>
      <c r="S1441" s="5">
        <v>2371202504</v>
      </c>
      <c r="U1441" s="5" t="s">
        <v>1399</v>
      </c>
    </row>
    <row r="1442" spans="17:21">
      <c r="Q1442" s="5">
        <v>2371202546</v>
      </c>
      <c r="R1442" s="5">
        <v>2371202546</v>
      </c>
      <c r="S1442" s="5">
        <v>2371202546</v>
      </c>
      <c r="U1442" s="5" t="s">
        <v>1400</v>
      </c>
    </row>
    <row r="1443" spans="17:21">
      <c r="Q1443" s="5">
        <v>2371202595</v>
      </c>
      <c r="R1443" s="5">
        <v>2371202595</v>
      </c>
      <c r="S1443" s="5">
        <v>2371202595</v>
      </c>
      <c r="U1443" s="5" t="s">
        <v>1401</v>
      </c>
    </row>
    <row r="1444" spans="17:21">
      <c r="Q1444" s="5">
        <v>2371202611</v>
      </c>
      <c r="R1444" s="5">
        <v>2371202611</v>
      </c>
      <c r="S1444" s="5">
        <v>2371202611</v>
      </c>
      <c r="U1444" s="5" t="s">
        <v>1402</v>
      </c>
    </row>
    <row r="1445" spans="17:21">
      <c r="Q1445" s="5">
        <v>2371202629</v>
      </c>
      <c r="R1445" s="5">
        <v>2371202629</v>
      </c>
      <c r="S1445" s="5">
        <v>2371202629</v>
      </c>
      <c r="U1445" s="5" t="s">
        <v>1403</v>
      </c>
    </row>
    <row r="1446" spans="17:21">
      <c r="Q1446" s="5">
        <v>2371202678</v>
      </c>
      <c r="R1446" s="5">
        <v>2371202678</v>
      </c>
      <c r="S1446" s="5">
        <v>2371202678</v>
      </c>
      <c r="U1446" s="5" t="s">
        <v>1404</v>
      </c>
    </row>
    <row r="1447" spans="17:21">
      <c r="Q1447" s="5">
        <v>2371202686</v>
      </c>
      <c r="R1447" s="5">
        <v>2371202686</v>
      </c>
      <c r="S1447" s="5">
        <v>2371202686</v>
      </c>
      <c r="U1447" s="5" t="s">
        <v>1405</v>
      </c>
    </row>
    <row r="1448" spans="17:21">
      <c r="Q1448" s="5">
        <v>2371202694</v>
      </c>
      <c r="R1448" s="5">
        <v>2371202694</v>
      </c>
      <c r="S1448" s="5">
        <v>2371202694</v>
      </c>
      <c r="U1448" s="5" t="s">
        <v>1406</v>
      </c>
    </row>
    <row r="1449" spans="17:21">
      <c r="Q1449" s="5">
        <v>2371202728</v>
      </c>
      <c r="R1449" s="5">
        <v>2371202728</v>
      </c>
      <c r="S1449" s="5">
        <v>2371202728</v>
      </c>
      <c r="U1449" s="5" t="s">
        <v>1407</v>
      </c>
    </row>
    <row r="1450" spans="17:21">
      <c r="Q1450" s="5">
        <v>2371202751</v>
      </c>
      <c r="R1450" s="5">
        <v>2371202751</v>
      </c>
      <c r="S1450" s="5">
        <v>2371202751</v>
      </c>
      <c r="U1450" s="5" t="s">
        <v>1408</v>
      </c>
    </row>
    <row r="1451" spans="17:21">
      <c r="Q1451" s="5">
        <v>2371202769</v>
      </c>
      <c r="R1451" s="5">
        <v>2371202769</v>
      </c>
      <c r="S1451" s="5">
        <v>2371202769</v>
      </c>
      <c r="U1451" s="5" t="s">
        <v>1409</v>
      </c>
    </row>
    <row r="1452" spans="17:21">
      <c r="Q1452" s="5">
        <v>2371202801</v>
      </c>
      <c r="R1452" s="5">
        <v>2371202801</v>
      </c>
      <c r="S1452" s="5">
        <v>2371202801</v>
      </c>
      <c r="U1452" s="5" t="s">
        <v>1410</v>
      </c>
    </row>
    <row r="1453" spans="17:21">
      <c r="Q1453" s="5">
        <v>2371202819</v>
      </c>
      <c r="R1453" s="5">
        <v>2371202819</v>
      </c>
      <c r="S1453" s="5">
        <v>2371202819</v>
      </c>
      <c r="U1453" s="5" t="s">
        <v>1411</v>
      </c>
    </row>
    <row r="1454" spans="17:21">
      <c r="Q1454" s="5">
        <v>2371202835</v>
      </c>
      <c r="R1454" s="5">
        <v>2371202835</v>
      </c>
      <c r="S1454" s="5">
        <v>2371202835</v>
      </c>
      <c r="U1454" s="5" t="s">
        <v>1412</v>
      </c>
    </row>
    <row r="1455" spans="17:21">
      <c r="Q1455" s="5">
        <v>2371202850</v>
      </c>
      <c r="R1455" s="5">
        <v>2371202850</v>
      </c>
      <c r="S1455" s="5">
        <v>2371202850</v>
      </c>
      <c r="U1455" s="5" t="s">
        <v>1413</v>
      </c>
    </row>
    <row r="1456" spans="17:21">
      <c r="Q1456" s="5">
        <v>2371202884</v>
      </c>
      <c r="R1456" s="5">
        <v>2371202884</v>
      </c>
      <c r="S1456" s="5">
        <v>2371202884</v>
      </c>
      <c r="U1456" s="5" t="s">
        <v>1414</v>
      </c>
    </row>
    <row r="1457" spans="17:21">
      <c r="Q1457" s="5">
        <v>2371202918</v>
      </c>
      <c r="R1457" s="5">
        <v>2371202918</v>
      </c>
      <c r="S1457" s="5">
        <v>2371202918</v>
      </c>
      <c r="U1457" s="5" t="s">
        <v>1415</v>
      </c>
    </row>
    <row r="1458" spans="17:21">
      <c r="Q1458" s="5">
        <v>2371202934</v>
      </c>
      <c r="R1458" s="5">
        <v>2371202934</v>
      </c>
      <c r="S1458" s="5">
        <v>2371202934</v>
      </c>
      <c r="U1458" s="5" t="s">
        <v>1416</v>
      </c>
    </row>
    <row r="1459" spans="17:21">
      <c r="Q1459" s="5">
        <v>2371202959</v>
      </c>
      <c r="R1459" s="5">
        <v>2371202959</v>
      </c>
      <c r="S1459" s="5">
        <v>2371202959</v>
      </c>
      <c r="U1459" s="5" t="s">
        <v>1417</v>
      </c>
    </row>
    <row r="1460" spans="17:21">
      <c r="Q1460" s="5">
        <v>2371202975</v>
      </c>
      <c r="R1460" s="5">
        <v>2371202975</v>
      </c>
      <c r="S1460" s="5">
        <v>2371202975</v>
      </c>
      <c r="U1460" s="5" t="s">
        <v>1418</v>
      </c>
    </row>
    <row r="1461" spans="17:21">
      <c r="Q1461" s="5">
        <v>2371202983</v>
      </c>
      <c r="R1461" s="5">
        <v>2371202983</v>
      </c>
      <c r="S1461" s="5">
        <v>2371202983</v>
      </c>
      <c r="U1461" s="5" t="s">
        <v>1419</v>
      </c>
    </row>
    <row r="1462" spans="17:21">
      <c r="Q1462" s="5">
        <v>2371300043</v>
      </c>
      <c r="R1462" s="5">
        <v>2371300043</v>
      </c>
      <c r="S1462" s="5">
        <v>2371300043</v>
      </c>
      <c r="U1462" s="5" t="s">
        <v>1420</v>
      </c>
    </row>
    <row r="1463" spans="17:21">
      <c r="Q1463" s="5">
        <v>2371300100</v>
      </c>
      <c r="R1463" s="5">
        <v>2371300100</v>
      </c>
      <c r="S1463" s="5">
        <v>2371300100</v>
      </c>
      <c r="U1463" s="5" t="s">
        <v>1421</v>
      </c>
    </row>
    <row r="1464" spans="17:21">
      <c r="Q1464" s="5">
        <v>2371300118</v>
      </c>
      <c r="R1464" s="5">
        <v>2371300118</v>
      </c>
      <c r="S1464" s="5">
        <v>2371300118</v>
      </c>
      <c r="U1464" s="5" t="s">
        <v>1422</v>
      </c>
    </row>
    <row r="1465" spans="17:21">
      <c r="Q1465" s="5">
        <v>2371300126</v>
      </c>
      <c r="R1465" s="5">
        <v>2371300126</v>
      </c>
      <c r="S1465" s="5">
        <v>2371300126</v>
      </c>
      <c r="U1465" s="5" t="s">
        <v>1423</v>
      </c>
    </row>
    <row r="1466" spans="17:21">
      <c r="Q1466" s="5">
        <v>2371300134</v>
      </c>
      <c r="R1466" s="5">
        <v>2371300134</v>
      </c>
      <c r="S1466" s="5">
        <v>2371300134</v>
      </c>
      <c r="U1466" s="5" t="s">
        <v>1424</v>
      </c>
    </row>
    <row r="1467" spans="17:21">
      <c r="Q1467" s="5">
        <v>2371300142</v>
      </c>
      <c r="R1467" s="5">
        <v>2371300142</v>
      </c>
      <c r="S1467" s="5">
        <v>2371300142</v>
      </c>
      <c r="U1467" s="5" t="s">
        <v>1425</v>
      </c>
    </row>
    <row r="1468" spans="17:21">
      <c r="Q1468" s="5">
        <v>2371300191</v>
      </c>
      <c r="R1468" s="5">
        <v>2371300191</v>
      </c>
      <c r="S1468" s="5">
        <v>2371300191</v>
      </c>
      <c r="U1468" s="5" t="s">
        <v>1426</v>
      </c>
    </row>
    <row r="1469" spans="17:21">
      <c r="Q1469" s="5">
        <v>2371300225</v>
      </c>
      <c r="R1469" s="5">
        <v>2371300225</v>
      </c>
      <c r="S1469" s="5">
        <v>2371300225</v>
      </c>
      <c r="U1469" s="5" t="s">
        <v>1427</v>
      </c>
    </row>
    <row r="1470" spans="17:21">
      <c r="Q1470" s="5">
        <v>2371300233</v>
      </c>
      <c r="R1470" s="5">
        <v>2371300233</v>
      </c>
      <c r="S1470" s="5">
        <v>2371300233</v>
      </c>
      <c r="U1470" s="5" t="s">
        <v>1428</v>
      </c>
    </row>
    <row r="1471" spans="17:21">
      <c r="Q1471" s="5">
        <v>2371300241</v>
      </c>
      <c r="R1471" s="5">
        <v>2371300241</v>
      </c>
      <c r="S1471" s="5">
        <v>2371300241</v>
      </c>
      <c r="U1471" s="5" t="s">
        <v>1429</v>
      </c>
    </row>
    <row r="1472" spans="17:21">
      <c r="Q1472" s="5">
        <v>2371300258</v>
      </c>
      <c r="R1472" s="5">
        <v>2371300258</v>
      </c>
      <c r="S1472" s="5">
        <v>2371300258</v>
      </c>
      <c r="U1472" s="5" t="s">
        <v>1430</v>
      </c>
    </row>
    <row r="1473" spans="17:21">
      <c r="Q1473" s="5">
        <v>2371300274</v>
      </c>
      <c r="R1473" s="5">
        <v>2371300274</v>
      </c>
      <c r="S1473" s="5">
        <v>2371300274</v>
      </c>
      <c r="U1473" s="5" t="s">
        <v>1431</v>
      </c>
    </row>
    <row r="1474" spans="17:21">
      <c r="Q1474" s="5">
        <v>2371300282</v>
      </c>
      <c r="R1474" s="5">
        <v>2371300282</v>
      </c>
      <c r="S1474" s="5">
        <v>2371300282</v>
      </c>
      <c r="U1474" s="5" t="s">
        <v>1432</v>
      </c>
    </row>
    <row r="1475" spans="17:21">
      <c r="Q1475" s="5">
        <v>2371300290</v>
      </c>
      <c r="R1475" s="5">
        <v>2371300290</v>
      </c>
      <c r="S1475" s="5">
        <v>2371300290</v>
      </c>
      <c r="U1475" s="5" t="s">
        <v>1433</v>
      </c>
    </row>
    <row r="1476" spans="17:21">
      <c r="Q1476" s="5">
        <v>2371300324</v>
      </c>
      <c r="R1476" s="5">
        <v>2371300324</v>
      </c>
      <c r="S1476" s="5">
        <v>2371300324</v>
      </c>
      <c r="U1476" s="5" t="s">
        <v>1434</v>
      </c>
    </row>
    <row r="1477" spans="17:21">
      <c r="Q1477" s="5">
        <v>2371300357</v>
      </c>
      <c r="R1477" s="5">
        <v>2371300357</v>
      </c>
      <c r="S1477" s="5">
        <v>2371300357</v>
      </c>
      <c r="U1477" s="5" t="s">
        <v>1435</v>
      </c>
    </row>
    <row r="1478" spans="17:21">
      <c r="Q1478" s="5">
        <v>2371300365</v>
      </c>
      <c r="R1478" s="5">
        <v>2371300365</v>
      </c>
      <c r="S1478" s="5">
        <v>2371300365</v>
      </c>
      <c r="U1478" s="5" t="s">
        <v>1436</v>
      </c>
    </row>
    <row r="1479" spans="17:21">
      <c r="Q1479" s="5">
        <v>2371300373</v>
      </c>
      <c r="R1479" s="5">
        <v>2371300373</v>
      </c>
      <c r="S1479" s="5">
        <v>2371300373</v>
      </c>
      <c r="U1479" s="5" t="s">
        <v>1437</v>
      </c>
    </row>
    <row r="1480" spans="17:21">
      <c r="Q1480" s="5">
        <v>2371300381</v>
      </c>
      <c r="R1480" s="5">
        <v>2371300381</v>
      </c>
      <c r="S1480" s="5">
        <v>2371300381</v>
      </c>
      <c r="U1480" s="5" t="s">
        <v>1438</v>
      </c>
    </row>
    <row r="1481" spans="17:21">
      <c r="Q1481" s="5">
        <v>2371300399</v>
      </c>
      <c r="R1481" s="5">
        <v>2371300399</v>
      </c>
      <c r="S1481" s="5">
        <v>2371300399</v>
      </c>
      <c r="U1481" s="5" t="s">
        <v>1439</v>
      </c>
    </row>
    <row r="1482" spans="17:21">
      <c r="Q1482" s="5">
        <v>2371300423</v>
      </c>
      <c r="R1482" s="5">
        <v>2371300423</v>
      </c>
      <c r="S1482" s="5">
        <v>2371300423</v>
      </c>
      <c r="U1482" s="5" t="s">
        <v>1440</v>
      </c>
    </row>
    <row r="1483" spans="17:21">
      <c r="Q1483" s="5">
        <v>2371300456</v>
      </c>
      <c r="R1483" s="5">
        <v>2371300456</v>
      </c>
      <c r="S1483" s="5">
        <v>2371300456</v>
      </c>
      <c r="U1483" s="5" t="s">
        <v>1441</v>
      </c>
    </row>
    <row r="1484" spans="17:21">
      <c r="Q1484" s="5">
        <v>2371300654</v>
      </c>
      <c r="R1484" s="5">
        <v>2371300654</v>
      </c>
      <c r="S1484" s="5">
        <v>2371300654</v>
      </c>
      <c r="U1484" s="5" t="s">
        <v>1442</v>
      </c>
    </row>
    <row r="1485" spans="17:21">
      <c r="Q1485" s="5">
        <v>2371300720</v>
      </c>
      <c r="R1485" s="5">
        <v>2371300720</v>
      </c>
      <c r="S1485" s="5">
        <v>2371300720</v>
      </c>
      <c r="U1485" s="5" t="s">
        <v>1443</v>
      </c>
    </row>
    <row r="1486" spans="17:21">
      <c r="Q1486" s="5">
        <v>2371300738</v>
      </c>
      <c r="R1486" s="5">
        <v>2371300738</v>
      </c>
      <c r="S1486" s="5">
        <v>2371300738</v>
      </c>
      <c r="U1486" s="5" t="s">
        <v>1444</v>
      </c>
    </row>
    <row r="1487" spans="17:21">
      <c r="Q1487" s="5">
        <v>2371300746</v>
      </c>
      <c r="R1487" s="5">
        <v>2371300746</v>
      </c>
      <c r="S1487" s="5">
        <v>2371300746</v>
      </c>
      <c r="U1487" s="5" t="s">
        <v>1445</v>
      </c>
    </row>
    <row r="1488" spans="17:21">
      <c r="Q1488" s="5">
        <v>2371300779</v>
      </c>
      <c r="R1488" s="5">
        <v>2371300779</v>
      </c>
      <c r="S1488" s="5">
        <v>2371300779</v>
      </c>
      <c r="U1488" s="5" t="s">
        <v>1446</v>
      </c>
    </row>
    <row r="1489" spans="17:21">
      <c r="Q1489" s="5">
        <v>2371300829</v>
      </c>
      <c r="R1489" s="5">
        <v>2371300829</v>
      </c>
      <c r="S1489" s="5">
        <v>2371300829</v>
      </c>
      <c r="U1489" s="5" t="s">
        <v>1447</v>
      </c>
    </row>
    <row r="1490" spans="17:21">
      <c r="Q1490" s="5">
        <v>2371300845</v>
      </c>
      <c r="R1490" s="5">
        <v>2371300845</v>
      </c>
      <c r="S1490" s="5">
        <v>2371300845</v>
      </c>
      <c r="U1490" s="5" t="s">
        <v>1448</v>
      </c>
    </row>
    <row r="1491" spans="17:21">
      <c r="Q1491" s="5">
        <v>2371300860</v>
      </c>
      <c r="R1491" s="5">
        <v>2371300860</v>
      </c>
      <c r="S1491" s="5">
        <v>2371300860</v>
      </c>
      <c r="U1491" s="5" t="s">
        <v>1449</v>
      </c>
    </row>
    <row r="1492" spans="17:21">
      <c r="Q1492" s="5">
        <v>2371300894</v>
      </c>
      <c r="R1492" s="5">
        <v>2371300894</v>
      </c>
      <c r="S1492" s="5">
        <v>2371300894</v>
      </c>
      <c r="U1492" s="5" t="s">
        <v>1450</v>
      </c>
    </row>
    <row r="1493" spans="17:21">
      <c r="Q1493" s="5">
        <v>2371300910</v>
      </c>
      <c r="R1493" s="5">
        <v>2371300910</v>
      </c>
      <c r="S1493" s="5">
        <v>2371300910</v>
      </c>
      <c r="U1493" s="5" t="s">
        <v>1451</v>
      </c>
    </row>
    <row r="1494" spans="17:21">
      <c r="Q1494" s="5">
        <v>2371300993</v>
      </c>
      <c r="R1494" s="5">
        <v>2371300993</v>
      </c>
      <c r="S1494" s="5">
        <v>2371300993</v>
      </c>
      <c r="U1494" s="5" t="s">
        <v>1452</v>
      </c>
    </row>
    <row r="1495" spans="17:21">
      <c r="Q1495" s="5">
        <v>2371301009</v>
      </c>
      <c r="R1495" s="5">
        <v>2371301009</v>
      </c>
      <c r="S1495" s="5">
        <v>2371301009</v>
      </c>
      <c r="U1495" s="5" t="s">
        <v>1453</v>
      </c>
    </row>
    <row r="1496" spans="17:21">
      <c r="Q1496" s="5">
        <v>2371301058</v>
      </c>
      <c r="R1496" s="5">
        <v>2371301058</v>
      </c>
      <c r="S1496" s="5">
        <v>2371301058</v>
      </c>
      <c r="U1496" s="5" t="s">
        <v>1454</v>
      </c>
    </row>
    <row r="1497" spans="17:21">
      <c r="Q1497" s="5">
        <v>2371301074</v>
      </c>
      <c r="R1497" s="5">
        <v>2371301074</v>
      </c>
      <c r="S1497" s="5">
        <v>2371301074</v>
      </c>
      <c r="U1497" s="5" t="s">
        <v>1455</v>
      </c>
    </row>
    <row r="1498" spans="17:21">
      <c r="Q1498" s="5">
        <v>2371301082</v>
      </c>
      <c r="R1498" s="5">
        <v>2371301082</v>
      </c>
      <c r="S1498" s="5">
        <v>2371301082</v>
      </c>
      <c r="U1498" s="5" t="s">
        <v>1456</v>
      </c>
    </row>
    <row r="1499" spans="17:21">
      <c r="Q1499" s="5">
        <v>2371301090</v>
      </c>
      <c r="R1499" s="5">
        <v>2371301090</v>
      </c>
      <c r="S1499" s="5">
        <v>2371301090</v>
      </c>
      <c r="U1499" s="5" t="s">
        <v>1457</v>
      </c>
    </row>
    <row r="1500" spans="17:21">
      <c r="Q1500" s="5">
        <v>2371301116</v>
      </c>
      <c r="R1500" s="5">
        <v>2371301116</v>
      </c>
      <c r="S1500" s="5">
        <v>2371301116</v>
      </c>
      <c r="U1500" s="5" t="s">
        <v>1458</v>
      </c>
    </row>
    <row r="1501" spans="17:21">
      <c r="Q1501" s="5">
        <v>2371301124</v>
      </c>
      <c r="R1501" s="5">
        <v>2371301124</v>
      </c>
      <c r="S1501" s="5">
        <v>2371301124</v>
      </c>
      <c r="U1501" s="5" t="s">
        <v>1459</v>
      </c>
    </row>
    <row r="1502" spans="17:21">
      <c r="Q1502" s="5">
        <v>2371301140</v>
      </c>
      <c r="R1502" s="5">
        <v>2371301140</v>
      </c>
      <c r="S1502" s="5">
        <v>2371301140</v>
      </c>
      <c r="U1502" s="5" t="s">
        <v>1460</v>
      </c>
    </row>
    <row r="1503" spans="17:21">
      <c r="Q1503" s="5">
        <v>2371301157</v>
      </c>
      <c r="R1503" s="5">
        <v>2371301157</v>
      </c>
      <c r="S1503" s="5">
        <v>2371301157</v>
      </c>
      <c r="U1503" s="5" t="s">
        <v>1461</v>
      </c>
    </row>
    <row r="1504" spans="17:21">
      <c r="Q1504" s="5">
        <v>2371301165</v>
      </c>
      <c r="R1504" s="5">
        <v>2371301165</v>
      </c>
      <c r="S1504" s="5">
        <v>2371301165</v>
      </c>
      <c r="U1504" s="5" t="s">
        <v>1462</v>
      </c>
    </row>
    <row r="1505" spans="17:21">
      <c r="Q1505" s="5">
        <v>2371301173</v>
      </c>
      <c r="R1505" s="5">
        <v>2371301173</v>
      </c>
      <c r="S1505" s="5">
        <v>2371301173</v>
      </c>
      <c r="U1505" s="5" t="s">
        <v>1463</v>
      </c>
    </row>
    <row r="1506" spans="17:21">
      <c r="Q1506" s="5">
        <v>2371301181</v>
      </c>
      <c r="R1506" s="5">
        <v>2371301181</v>
      </c>
      <c r="S1506" s="5">
        <v>2371301181</v>
      </c>
      <c r="U1506" s="5" t="s">
        <v>1464</v>
      </c>
    </row>
    <row r="1507" spans="17:21">
      <c r="Q1507" s="5">
        <v>2371301199</v>
      </c>
      <c r="R1507" s="5">
        <v>2371301199</v>
      </c>
      <c r="S1507" s="5">
        <v>2371301199</v>
      </c>
      <c r="U1507" s="5" t="s">
        <v>1465</v>
      </c>
    </row>
    <row r="1508" spans="17:21">
      <c r="Q1508" s="5">
        <v>2371301207</v>
      </c>
      <c r="R1508" s="5">
        <v>2371301207</v>
      </c>
      <c r="S1508" s="5">
        <v>2371301207</v>
      </c>
      <c r="U1508" s="5" t="s">
        <v>1466</v>
      </c>
    </row>
    <row r="1509" spans="17:21">
      <c r="Q1509" s="5">
        <v>2371301223</v>
      </c>
      <c r="R1509" s="5">
        <v>2371301223</v>
      </c>
      <c r="S1509" s="5">
        <v>2371301223</v>
      </c>
      <c r="U1509" s="5" t="s">
        <v>1467</v>
      </c>
    </row>
    <row r="1510" spans="17:21">
      <c r="Q1510" s="5">
        <v>2371301231</v>
      </c>
      <c r="R1510" s="5">
        <v>2371301231</v>
      </c>
      <c r="S1510" s="5">
        <v>2371301231</v>
      </c>
      <c r="U1510" s="5" t="s">
        <v>1468</v>
      </c>
    </row>
    <row r="1511" spans="17:21">
      <c r="Q1511" s="5">
        <v>2371301249</v>
      </c>
      <c r="R1511" s="5">
        <v>2371301249</v>
      </c>
      <c r="S1511" s="5">
        <v>2371301249</v>
      </c>
      <c r="U1511" s="5" t="s">
        <v>1469</v>
      </c>
    </row>
    <row r="1512" spans="17:21">
      <c r="Q1512" s="5">
        <v>2371301256</v>
      </c>
      <c r="R1512" s="5">
        <v>2371301256</v>
      </c>
      <c r="S1512" s="5">
        <v>2371301256</v>
      </c>
      <c r="U1512" s="5" t="s">
        <v>1470</v>
      </c>
    </row>
    <row r="1513" spans="17:21">
      <c r="Q1513" s="5">
        <v>2371301264</v>
      </c>
      <c r="R1513" s="5">
        <v>2371301264</v>
      </c>
      <c r="S1513" s="5">
        <v>2371301264</v>
      </c>
      <c r="U1513" s="5" t="s">
        <v>1471</v>
      </c>
    </row>
    <row r="1514" spans="17:21">
      <c r="Q1514" s="5">
        <v>2371301272</v>
      </c>
      <c r="R1514" s="5">
        <v>2371301272</v>
      </c>
      <c r="S1514" s="5">
        <v>2371301272</v>
      </c>
      <c r="U1514" s="5" t="s">
        <v>1472</v>
      </c>
    </row>
    <row r="1515" spans="17:21">
      <c r="Q1515" s="5">
        <v>2371301298</v>
      </c>
      <c r="R1515" s="5">
        <v>2371301298</v>
      </c>
      <c r="S1515" s="5">
        <v>2371301298</v>
      </c>
      <c r="U1515" s="5" t="s">
        <v>1473</v>
      </c>
    </row>
    <row r="1516" spans="17:21">
      <c r="Q1516" s="5">
        <v>2371301355</v>
      </c>
      <c r="R1516" s="5">
        <v>2371301355</v>
      </c>
      <c r="S1516" s="5">
        <v>2371301355</v>
      </c>
      <c r="U1516" s="5" t="s">
        <v>1474</v>
      </c>
    </row>
    <row r="1517" spans="17:21">
      <c r="Q1517" s="5">
        <v>2371301371</v>
      </c>
      <c r="R1517" s="5">
        <v>2371301371</v>
      </c>
      <c r="S1517" s="5">
        <v>2371301371</v>
      </c>
      <c r="U1517" s="5" t="s">
        <v>1475</v>
      </c>
    </row>
    <row r="1518" spans="17:21">
      <c r="Q1518" s="5">
        <v>2371301397</v>
      </c>
      <c r="R1518" s="5">
        <v>2371301397</v>
      </c>
      <c r="S1518" s="5">
        <v>2371301397</v>
      </c>
      <c r="U1518" s="5" t="s">
        <v>1476</v>
      </c>
    </row>
    <row r="1519" spans="17:21">
      <c r="Q1519" s="5">
        <v>2371301413</v>
      </c>
      <c r="R1519" s="5">
        <v>2371301413</v>
      </c>
      <c r="S1519" s="5">
        <v>2371301413</v>
      </c>
      <c r="U1519" s="5" t="s">
        <v>1477</v>
      </c>
    </row>
    <row r="1520" spans="17:21">
      <c r="Q1520" s="5">
        <v>2371301462</v>
      </c>
      <c r="R1520" s="5">
        <v>2371301462</v>
      </c>
      <c r="S1520" s="5">
        <v>2371301462</v>
      </c>
      <c r="U1520" s="5" t="s">
        <v>1478</v>
      </c>
    </row>
    <row r="1521" spans="17:21">
      <c r="Q1521" s="5">
        <v>2371301488</v>
      </c>
      <c r="R1521" s="5">
        <v>2371301488</v>
      </c>
      <c r="S1521" s="5">
        <v>2371301488</v>
      </c>
      <c r="U1521" s="5" t="s">
        <v>1479</v>
      </c>
    </row>
    <row r="1522" spans="17:21">
      <c r="Q1522" s="5">
        <v>2371301496</v>
      </c>
      <c r="R1522" s="5">
        <v>2371301496</v>
      </c>
      <c r="S1522" s="5">
        <v>2371301496</v>
      </c>
      <c r="U1522" s="5" t="s">
        <v>1480</v>
      </c>
    </row>
    <row r="1523" spans="17:21">
      <c r="Q1523" s="5">
        <v>2371301512</v>
      </c>
      <c r="R1523" s="5">
        <v>2371301512</v>
      </c>
      <c r="S1523" s="5">
        <v>2371301512</v>
      </c>
      <c r="U1523" s="5" t="s">
        <v>1481</v>
      </c>
    </row>
    <row r="1524" spans="17:21">
      <c r="Q1524" s="5">
        <v>2371301538</v>
      </c>
      <c r="R1524" s="5">
        <v>2371301538</v>
      </c>
      <c r="S1524" s="5">
        <v>2371301538</v>
      </c>
      <c r="U1524" s="5" t="s">
        <v>1482</v>
      </c>
    </row>
    <row r="1525" spans="17:21">
      <c r="Q1525" s="5">
        <v>2371301579</v>
      </c>
      <c r="R1525" s="5">
        <v>2371301579</v>
      </c>
      <c r="S1525" s="5">
        <v>2371301579</v>
      </c>
      <c r="U1525" s="5" t="s">
        <v>1483</v>
      </c>
    </row>
    <row r="1526" spans="17:21">
      <c r="Q1526" s="5">
        <v>2371301603</v>
      </c>
      <c r="R1526" s="5">
        <v>2371301603</v>
      </c>
      <c r="S1526" s="5">
        <v>2371301603</v>
      </c>
      <c r="U1526" s="5" t="s">
        <v>1484</v>
      </c>
    </row>
    <row r="1527" spans="17:21">
      <c r="Q1527" s="5">
        <v>2371301629</v>
      </c>
      <c r="R1527" s="5">
        <v>2371301629</v>
      </c>
      <c r="S1527" s="5">
        <v>2371301629</v>
      </c>
      <c r="U1527" s="5" t="s">
        <v>1485</v>
      </c>
    </row>
    <row r="1528" spans="17:21">
      <c r="Q1528" s="5">
        <v>2371301637</v>
      </c>
      <c r="R1528" s="5">
        <v>2371301637</v>
      </c>
      <c r="S1528" s="5">
        <v>2371301637</v>
      </c>
      <c r="U1528" s="5" t="s">
        <v>1486</v>
      </c>
    </row>
    <row r="1529" spans="17:21">
      <c r="Q1529" s="5">
        <v>2371301686</v>
      </c>
      <c r="R1529" s="5">
        <v>2371301686</v>
      </c>
      <c r="S1529" s="5">
        <v>2371301686</v>
      </c>
      <c r="U1529" s="5" t="s">
        <v>1487</v>
      </c>
    </row>
    <row r="1530" spans="17:21">
      <c r="Q1530" s="5">
        <v>2371301702</v>
      </c>
      <c r="R1530" s="5">
        <v>2371301702</v>
      </c>
      <c r="S1530" s="5">
        <v>2371301702</v>
      </c>
      <c r="U1530" s="5" t="s">
        <v>1488</v>
      </c>
    </row>
    <row r="1531" spans="17:21">
      <c r="Q1531" s="5">
        <v>2371301744</v>
      </c>
      <c r="R1531" s="5">
        <v>2371301744</v>
      </c>
      <c r="S1531" s="5">
        <v>2371301744</v>
      </c>
      <c r="U1531" s="5" t="s">
        <v>1489</v>
      </c>
    </row>
    <row r="1532" spans="17:21">
      <c r="Q1532" s="5">
        <v>2371301751</v>
      </c>
      <c r="R1532" s="5">
        <v>2371301751</v>
      </c>
      <c r="S1532" s="5">
        <v>2371301751</v>
      </c>
      <c r="U1532" s="5" t="s">
        <v>1490</v>
      </c>
    </row>
    <row r="1533" spans="17:21">
      <c r="Q1533" s="5">
        <v>2371301769</v>
      </c>
      <c r="R1533" s="5">
        <v>2371301769</v>
      </c>
      <c r="S1533" s="5">
        <v>2371301769</v>
      </c>
      <c r="U1533" s="5" t="s">
        <v>1491</v>
      </c>
    </row>
    <row r="1534" spans="17:21">
      <c r="Q1534" s="5">
        <v>2371301777</v>
      </c>
      <c r="R1534" s="5">
        <v>2371301777</v>
      </c>
      <c r="S1534" s="5">
        <v>2371301777</v>
      </c>
      <c r="U1534" s="5" t="s">
        <v>1492</v>
      </c>
    </row>
    <row r="1535" spans="17:21">
      <c r="Q1535" s="5">
        <v>2371301785</v>
      </c>
      <c r="R1535" s="5">
        <v>2371301785</v>
      </c>
      <c r="S1535" s="5">
        <v>2371301785</v>
      </c>
      <c r="U1535" s="5" t="s">
        <v>1493</v>
      </c>
    </row>
    <row r="1536" spans="17:21">
      <c r="Q1536" s="5">
        <v>2371301801</v>
      </c>
      <c r="R1536" s="5">
        <v>2371301801</v>
      </c>
      <c r="S1536" s="5">
        <v>2371301801</v>
      </c>
      <c r="U1536" s="5" t="s">
        <v>1494</v>
      </c>
    </row>
    <row r="1537" spans="17:21">
      <c r="Q1537" s="5">
        <v>2371301827</v>
      </c>
      <c r="R1537" s="5">
        <v>2371301827</v>
      </c>
      <c r="S1537" s="5">
        <v>2371301827</v>
      </c>
      <c r="U1537" s="5" t="s">
        <v>1495</v>
      </c>
    </row>
    <row r="1538" spans="17:21">
      <c r="Q1538" s="5">
        <v>2371301835</v>
      </c>
      <c r="R1538" s="5">
        <v>2371301835</v>
      </c>
      <c r="S1538" s="5">
        <v>2371301835</v>
      </c>
      <c r="U1538" s="5" t="s">
        <v>1496</v>
      </c>
    </row>
    <row r="1539" spans="17:21">
      <c r="Q1539" s="5">
        <v>2371301843</v>
      </c>
      <c r="R1539" s="5">
        <v>2371301843</v>
      </c>
      <c r="S1539" s="5">
        <v>2371301843</v>
      </c>
      <c r="U1539" s="5" t="s">
        <v>1497</v>
      </c>
    </row>
    <row r="1540" spans="17:21">
      <c r="Q1540" s="5">
        <v>2371301868</v>
      </c>
      <c r="R1540" s="5">
        <v>2371301868</v>
      </c>
      <c r="S1540" s="5">
        <v>2371301868</v>
      </c>
      <c r="U1540" s="5" t="s">
        <v>1498</v>
      </c>
    </row>
    <row r="1541" spans="17:21">
      <c r="Q1541" s="5">
        <v>2371301918</v>
      </c>
      <c r="R1541" s="5">
        <v>2371301918</v>
      </c>
      <c r="S1541" s="5">
        <v>2371301918</v>
      </c>
      <c r="U1541" s="5" t="s">
        <v>1499</v>
      </c>
    </row>
    <row r="1542" spans="17:21">
      <c r="Q1542" s="5">
        <v>2371301934</v>
      </c>
      <c r="R1542" s="5">
        <v>2371301934</v>
      </c>
      <c r="S1542" s="5">
        <v>2371301934</v>
      </c>
      <c r="U1542" s="5" t="s">
        <v>1500</v>
      </c>
    </row>
    <row r="1543" spans="17:21">
      <c r="Q1543" s="5">
        <v>2371301983</v>
      </c>
      <c r="R1543" s="5">
        <v>2371301983</v>
      </c>
      <c r="S1543" s="5">
        <v>2371301983</v>
      </c>
      <c r="U1543" s="5" t="s">
        <v>1501</v>
      </c>
    </row>
    <row r="1544" spans="17:21">
      <c r="Q1544" s="5">
        <v>2371302007</v>
      </c>
      <c r="R1544" s="5">
        <v>2371302007</v>
      </c>
      <c r="S1544" s="5">
        <v>2371302007</v>
      </c>
      <c r="U1544" s="5" t="s">
        <v>1502</v>
      </c>
    </row>
    <row r="1545" spans="17:21">
      <c r="Q1545" s="5">
        <v>2371302015</v>
      </c>
      <c r="R1545" s="5">
        <v>2371302015</v>
      </c>
      <c r="S1545" s="5">
        <v>2371302015</v>
      </c>
      <c r="U1545" s="5" t="s">
        <v>1503</v>
      </c>
    </row>
    <row r="1546" spans="17:21">
      <c r="Q1546" s="5">
        <v>2371302064</v>
      </c>
      <c r="R1546" s="5">
        <v>2371302064</v>
      </c>
      <c r="S1546" s="5">
        <v>2371302064</v>
      </c>
      <c r="U1546" s="5" t="s">
        <v>1504</v>
      </c>
    </row>
    <row r="1547" spans="17:21">
      <c r="Q1547" s="5">
        <v>2371302072</v>
      </c>
      <c r="R1547" s="5">
        <v>2371302072</v>
      </c>
      <c r="S1547" s="5">
        <v>2371302072</v>
      </c>
      <c r="U1547" s="5" t="s">
        <v>1505</v>
      </c>
    </row>
    <row r="1548" spans="17:21">
      <c r="Q1548" s="5">
        <v>2371302098</v>
      </c>
      <c r="R1548" s="5">
        <v>2371302098</v>
      </c>
      <c r="S1548" s="5">
        <v>2371302098</v>
      </c>
      <c r="U1548" s="5" t="s">
        <v>1506</v>
      </c>
    </row>
    <row r="1549" spans="17:21">
      <c r="Q1549" s="5">
        <v>2371302106</v>
      </c>
      <c r="R1549" s="5">
        <v>2371302106</v>
      </c>
      <c r="S1549" s="5">
        <v>2371302106</v>
      </c>
      <c r="U1549" s="5" t="s">
        <v>1507</v>
      </c>
    </row>
    <row r="1550" spans="17:21">
      <c r="Q1550" s="5">
        <v>2371302114</v>
      </c>
      <c r="R1550" s="5">
        <v>2371302114</v>
      </c>
      <c r="S1550" s="5">
        <v>2371302114</v>
      </c>
      <c r="U1550" s="5" t="s">
        <v>1508</v>
      </c>
    </row>
    <row r="1551" spans="17:21">
      <c r="Q1551" s="5">
        <v>2371302122</v>
      </c>
      <c r="R1551" s="5">
        <v>2371302122</v>
      </c>
      <c r="S1551" s="5">
        <v>2371302122</v>
      </c>
      <c r="U1551" s="5" t="s">
        <v>1509</v>
      </c>
    </row>
    <row r="1552" spans="17:21">
      <c r="Q1552" s="5">
        <v>2371302130</v>
      </c>
      <c r="R1552" s="5">
        <v>2371302130</v>
      </c>
      <c r="S1552" s="5">
        <v>2371302130</v>
      </c>
      <c r="U1552" s="5" t="s">
        <v>1510</v>
      </c>
    </row>
    <row r="1553" spans="17:21">
      <c r="Q1553" s="5">
        <v>2371302148</v>
      </c>
      <c r="R1553" s="5">
        <v>2371302148</v>
      </c>
      <c r="S1553" s="5">
        <v>2371302148</v>
      </c>
      <c r="U1553" s="5" t="s">
        <v>1511</v>
      </c>
    </row>
    <row r="1554" spans="17:21">
      <c r="Q1554" s="5">
        <v>2371302155</v>
      </c>
      <c r="R1554" s="5">
        <v>2371302155</v>
      </c>
      <c r="S1554" s="5">
        <v>2371302155</v>
      </c>
      <c r="U1554" s="5" t="s">
        <v>1512</v>
      </c>
    </row>
    <row r="1555" spans="17:21">
      <c r="Q1555" s="5">
        <v>2371302197</v>
      </c>
      <c r="R1555" s="5">
        <v>2371302197</v>
      </c>
      <c r="S1555" s="5">
        <v>2371302197</v>
      </c>
      <c r="U1555" s="5" t="s">
        <v>1513</v>
      </c>
    </row>
    <row r="1556" spans="17:21">
      <c r="Q1556" s="5">
        <v>2371302262</v>
      </c>
      <c r="R1556" s="5">
        <v>2371302262</v>
      </c>
      <c r="S1556" s="5">
        <v>2371302262</v>
      </c>
      <c r="U1556" s="5" t="s">
        <v>1514</v>
      </c>
    </row>
    <row r="1557" spans="17:21">
      <c r="Q1557" s="5">
        <v>2371302270</v>
      </c>
      <c r="R1557" s="5">
        <v>2371302270</v>
      </c>
      <c r="S1557" s="5">
        <v>2371302270</v>
      </c>
      <c r="U1557" s="5" t="s">
        <v>1515</v>
      </c>
    </row>
    <row r="1558" spans="17:21">
      <c r="Q1558" s="5">
        <v>2371302296</v>
      </c>
      <c r="R1558" s="5">
        <v>2371302296</v>
      </c>
      <c r="S1558" s="5">
        <v>2371302296</v>
      </c>
      <c r="U1558" s="5" t="s">
        <v>1516</v>
      </c>
    </row>
    <row r="1559" spans="17:21">
      <c r="Q1559" s="5">
        <v>2371302304</v>
      </c>
      <c r="R1559" s="5">
        <v>2371302304</v>
      </c>
      <c r="S1559" s="5">
        <v>2371302304</v>
      </c>
      <c r="U1559" s="5" t="s">
        <v>1517</v>
      </c>
    </row>
    <row r="1560" spans="17:21">
      <c r="Q1560" s="5">
        <v>2371302312</v>
      </c>
      <c r="R1560" s="5">
        <v>2371302312</v>
      </c>
      <c r="S1560" s="5">
        <v>2371302312</v>
      </c>
      <c r="U1560" s="5" t="s">
        <v>1518</v>
      </c>
    </row>
    <row r="1561" spans="17:21">
      <c r="Q1561" s="5">
        <v>2371302320</v>
      </c>
      <c r="R1561" s="5">
        <v>2371302320</v>
      </c>
      <c r="S1561" s="5">
        <v>2371302320</v>
      </c>
      <c r="U1561" s="5" t="s">
        <v>1519</v>
      </c>
    </row>
    <row r="1562" spans="17:21">
      <c r="Q1562" s="5">
        <v>2371302403</v>
      </c>
      <c r="R1562" s="5">
        <v>2371302403</v>
      </c>
      <c r="S1562" s="5">
        <v>2371302403</v>
      </c>
      <c r="U1562" s="5" t="s">
        <v>1520</v>
      </c>
    </row>
    <row r="1563" spans="17:21">
      <c r="Q1563" s="5">
        <v>2371302437</v>
      </c>
      <c r="R1563" s="5">
        <v>2371302437</v>
      </c>
      <c r="S1563" s="5">
        <v>2371302437</v>
      </c>
      <c r="U1563" s="5" t="s">
        <v>1521</v>
      </c>
    </row>
    <row r="1564" spans="17:21">
      <c r="Q1564" s="5">
        <v>2371302478</v>
      </c>
      <c r="R1564" s="5">
        <v>2371302478</v>
      </c>
      <c r="S1564" s="5">
        <v>2371302478</v>
      </c>
      <c r="U1564" s="5" t="s">
        <v>1522</v>
      </c>
    </row>
    <row r="1565" spans="17:21">
      <c r="Q1565" s="5">
        <v>2371302494</v>
      </c>
      <c r="R1565" s="5">
        <v>2371302494</v>
      </c>
      <c r="S1565" s="5">
        <v>2371302494</v>
      </c>
      <c r="U1565" s="5" t="s">
        <v>1523</v>
      </c>
    </row>
    <row r="1566" spans="17:21">
      <c r="Q1566" s="5">
        <v>2371302536</v>
      </c>
      <c r="R1566" s="5">
        <v>2371302536</v>
      </c>
      <c r="S1566" s="5">
        <v>2371302536</v>
      </c>
      <c r="U1566" s="5" t="s">
        <v>1524</v>
      </c>
    </row>
    <row r="1567" spans="17:21">
      <c r="Q1567" s="5">
        <v>2371302551</v>
      </c>
      <c r="R1567" s="5">
        <v>2371302551</v>
      </c>
      <c r="S1567" s="5">
        <v>2371302551</v>
      </c>
      <c r="U1567" s="5" t="s">
        <v>1525</v>
      </c>
    </row>
    <row r="1568" spans="17:21">
      <c r="Q1568" s="5">
        <v>2371302601</v>
      </c>
      <c r="R1568" s="5">
        <v>2371302601</v>
      </c>
      <c r="S1568" s="5">
        <v>2371302601</v>
      </c>
      <c r="U1568" s="5" t="s">
        <v>1526</v>
      </c>
    </row>
    <row r="1569" spans="17:21">
      <c r="Q1569" s="5">
        <v>2371302635</v>
      </c>
      <c r="R1569" s="5">
        <v>2371302635</v>
      </c>
      <c r="S1569" s="5">
        <v>2371302635</v>
      </c>
      <c r="U1569" s="5" t="s">
        <v>1527</v>
      </c>
    </row>
    <row r="1570" spans="17:21">
      <c r="Q1570" s="5">
        <v>2371302643</v>
      </c>
      <c r="R1570" s="5">
        <v>2371302643</v>
      </c>
      <c r="S1570" s="5">
        <v>2371302643</v>
      </c>
      <c r="U1570" s="5" t="s">
        <v>1528</v>
      </c>
    </row>
    <row r="1571" spans="17:21">
      <c r="Q1571" s="5">
        <v>2371302668</v>
      </c>
      <c r="R1571" s="5">
        <v>2371302668</v>
      </c>
      <c r="S1571" s="5">
        <v>2371302668</v>
      </c>
      <c r="U1571" s="5" t="s">
        <v>1529</v>
      </c>
    </row>
    <row r="1572" spans="17:21">
      <c r="Q1572" s="5">
        <v>2371302676</v>
      </c>
      <c r="R1572" s="5">
        <v>2371302676</v>
      </c>
      <c r="S1572" s="5">
        <v>2371302676</v>
      </c>
      <c r="U1572" s="5" t="s">
        <v>1530</v>
      </c>
    </row>
    <row r="1573" spans="17:21">
      <c r="Q1573" s="5">
        <v>2371302692</v>
      </c>
      <c r="R1573" s="5">
        <v>2371302692</v>
      </c>
      <c r="S1573" s="5">
        <v>2371302692</v>
      </c>
      <c r="U1573" s="5" t="s">
        <v>1531</v>
      </c>
    </row>
    <row r="1574" spans="17:21">
      <c r="Q1574" s="5">
        <v>2371302726</v>
      </c>
      <c r="R1574" s="5">
        <v>2371302726</v>
      </c>
      <c r="S1574" s="5">
        <v>2371302726</v>
      </c>
      <c r="U1574" s="5" t="s">
        <v>1532</v>
      </c>
    </row>
    <row r="1575" spans="17:21">
      <c r="Q1575" s="5">
        <v>2371302734</v>
      </c>
      <c r="R1575" s="5">
        <v>2371302734</v>
      </c>
      <c r="S1575" s="5">
        <v>2371302734</v>
      </c>
      <c r="U1575" s="5" t="s">
        <v>1533</v>
      </c>
    </row>
    <row r="1576" spans="17:21">
      <c r="Q1576" s="5">
        <v>2371302742</v>
      </c>
      <c r="R1576" s="5">
        <v>2371302742</v>
      </c>
      <c r="S1576" s="5">
        <v>2371302742</v>
      </c>
      <c r="U1576" s="5" t="s">
        <v>1534</v>
      </c>
    </row>
    <row r="1577" spans="17:21">
      <c r="Q1577" s="5">
        <v>2371302767</v>
      </c>
      <c r="R1577" s="5">
        <v>2371302767</v>
      </c>
      <c r="S1577" s="5">
        <v>2371302767</v>
      </c>
      <c r="U1577" s="5" t="s">
        <v>1535</v>
      </c>
    </row>
    <row r="1578" spans="17:21">
      <c r="Q1578" s="5">
        <v>2371302841</v>
      </c>
      <c r="R1578" s="5">
        <v>2371302841</v>
      </c>
      <c r="S1578" s="5">
        <v>2371302841</v>
      </c>
      <c r="U1578" s="5" t="s">
        <v>1536</v>
      </c>
    </row>
    <row r="1579" spans="17:21">
      <c r="Q1579" s="5">
        <v>2371302858</v>
      </c>
      <c r="R1579" s="5">
        <v>2371302858</v>
      </c>
      <c r="S1579" s="5">
        <v>2371302858</v>
      </c>
      <c r="U1579" s="5" t="s">
        <v>1537</v>
      </c>
    </row>
    <row r="1580" spans="17:21">
      <c r="Q1580" s="5">
        <v>2371302866</v>
      </c>
      <c r="R1580" s="5">
        <v>2371302866</v>
      </c>
      <c r="S1580" s="5">
        <v>2371302866</v>
      </c>
      <c r="U1580" s="5" t="s">
        <v>1538</v>
      </c>
    </row>
    <row r="1581" spans="17:21">
      <c r="Q1581" s="5">
        <v>2371302882</v>
      </c>
      <c r="R1581" s="5">
        <v>2371302882</v>
      </c>
      <c r="S1581" s="5">
        <v>2371302882</v>
      </c>
      <c r="U1581" s="5" t="s">
        <v>1539</v>
      </c>
    </row>
    <row r="1582" spans="17:21">
      <c r="Q1582" s="5">
        <v>2371302890</v>
      </c>
      <c r="R1582" s="5">
        <v>2371302890</v>
      </c>
      <c r="S1582" s="5">
        <v>2371302890</v>
      </c>
      <c r="U1582" s="5" t="s">
        <v>1540</v>
      </c>
    </row>
    <row r="1583" spans="17:21">
      <c r="Q1583" s="5">
        <v>2371302916</v>
      </c>
      <c r="R1583" s="5">
        <v>2371302916</v>
      </c>
      <c r="S1583" s="5">
        <v>2371302916</v>
      </c>
      <c r="U1583" s="5" t="s">
        <v>1541</v>
      </c>
    </row>
    <row r="1584" spans="17:21">
      <c r="Q1584" s="5">
        <v>2371302932</v>
      </c>
      <c r="R1584" s="5">
        <v>2371302932</v>
      </c>
      <c r="S1584" s="5">
        <v>2371302932</v>
      </c>
      <c r="U1584" s="5" t="s">
        <v>1542</v>
      </c>
    </row>
    <row r="1585" spans="17:21">
      <c r="Q1585" s="5">
        <v>2371302957</v>
      </c>
      <c r="R1585" s="5">
        <v>2371302957</v>
      </c>
      <c r="S1585" s="5">
        <v>2371302957</v>
      </c>
      <c r="U1585" s="5" t="s">
        <v>1543</v>
      </c>
    </row>
    <row r="1586" spans="17:21">
      <c r="Q1586" s="5">
        <v>2371302965</v>
      </c>
      <c r="R1586" s="5">
        <v>2371302965</v>
      </c>
      <c r="S1586" s="5">
        <v>2371302965</v>
      </c>
      <c r="U1586" s="5" t="s">
        <v>1544</v>
      </c>
    </row>
    <row r="1587" spans="17:21">
      <c r="Q1587" s="5">
        <v>2371302981</v>
      </c>
      <c r="R1587" s="5">
        <v>2371302981</v>
      </c>
      <c r="S1587" s="5">
        <v>2371302981</v>
      </c>
      <c r="U1587" s="5" t="s">
        <v>1545</v>
      </c>
    </row>
    <row r="1588" spans="17:21">
      <c r="Q1588" s="5">
        <v>2371303005</v>
      </c>
      <c r="R1588" s="5">
        <v>2371303005</v>
      </c>
      <c r="S1588" s="5">
        <v>2371303005</v>
      </c>
      <c r="U1588" s="5" t="s">
        <v>1546</v>
      </c>
    </row>
    <row r="1589" spans="17:21">
      <c r="Q1589" s="5">
        <v>2371303021</v>
      </c>
      <c r="R1589" s="5">
        <v>2371303021</v>
      </c>
      <c r="S1589" s="5">
        <v>2371303021</v>
      </c>
      <c r="U1589" s="5" t="s">
        <v>1547</v>
      </c>
    </row>
    <row r="1590" spans="17:21">
      <c r="Q1590" s="5">
        <v>2371303047</v>
      </c>
      <c r="R1590" s="5">
        <v>2371303047</v>
      </c>
      <c r="S1590" s="5">
        <v>2371303047</v>
      </c>
      <c r="U1590" s="5" t="s">
        <v>1548</v>
      </c>
    </row>
    <row r="1591" spans="17:21">
      <c r="Q1591" s="5">
        <v>2371303070</v>
      </c>
      <c r="R1591" s="5">
        <v>2371303070</v>
      </c>
      <c r="S1591" s="5">
        <v>2371303070</v>
      </c>
      <c r="U1591" s="5" t="s">
        <v>1549</v>
      </c>
    </row>
    <row r="1592" spans="17:21">
      <c r="Q1592" s="5">
        <v>2371303096</v>
      </c>
      <c r="R1592" s="5">
        <v>2371303096</v>
      </c>
      <c r="S1592" s="5">
        <v>2371303096</v>
      </c>
      <c r="U1592" s="5" t="s">
        <v>1550</v>
      </c>
    </row>
    <row r="1593" spans="17:21">
      <c r="Q1593" s="5">
        <v>2371303112</v>
      </c>
      <c r="R1593" s="5">
        <v>2371303112</v>
      </c>
      <c r="S1593" s="5">
        <v>2371303112</v>
      </c>
      <c r="U1593" s="5" t="s">
        <v>1551</v>
      </c>
    </row>
    <row r="1594" spans="17:21">
      <c r="Q1594" s="5">
        <v>2371303120</v>
      </c>
      <c r="R1594" s="5">
        <v>2371303120</v>
      </c>
      <c r="S1594" s="5">
        <v>2371303120</v>
      </c>
      <c r="U1594" s="5" t="s">
        <v>1552</v>
      </c>
    </row>
    <row r="1595" spans="17:21">
      <c r="Q1595" s="5">
        <v>2371303138</v>
      </c>
      <c r="R1595" s="5">
        <v>2371303138</v>
      </c>
      <c r="S1595" s="5">
        <v>2371303138</v>
      </c>
      <c r="U1595" s="5" t="s">
        <v>1553</v>
      </c>
    </row>
    <row r="1596" spans="17:21">
      <c r="Q1596" s="5">
        <v>2371303179</v>
      </c>
      <c r="R1596" s="5">
        <v>2371303179</v>
      </c>
      <c r="S1596" s="5">
        <v>2371303179</v>
      </c>
      <c r="U1596" s="5" t="s">
        <v>1554</v>
      </c>
    </row>
    <row r="1597" spans="17:21">
      <c r="Q1597" s="5">
        <v>2371303229</v>
      </c>
      <c r="R1597" s="5">
        <v>2371303229</v>
      </c>
      <c r="S1597" s="5">
        <v>2371303229</v>
      </c>
      <c r="U1597" s="5" t="s">
        <v>1555</v>
      </c>
    </row>
    <row r="1598" spans="17:21">
      <c r="Q1598" s="5">
        <v>2371303237</v>
      </c>
      <c r="R1598" s="5">
        <v>2371303237</v>
      </c>
      <c r="S1598" s="5">
        <v>2371303237</v>
      </c>
      <c r="U1598" s="5" t="s">
        <v>1556</v>
      </c>
    </row>
    <row r="1599" spans="17:21">
      <c r="Q1599" s="5">
        <v>2371303245</v>
      </c>
      <c r="R1599" s="5">
        <v>2371303245</v>
      </c>
      <c r="S1599" s="5">
        <v>2371303245</v>
      </c>
      <c r="U1599" s="5" t="s">
        <v>1557</v>
      </c>
    </row>
    <row r="1600" spans="17:21">
      <c r="Q1600" s="5">
        <v>2371303278</v>
      </c>
      <c r="R1600" s="5">
        <v>2371303278</v>
      </c>
      <c r="S1600" s="5">
        <v>2371303278</v>
      </c>
      <c r="U1600" s="5" t="s">
        <v>1558</v>
      </c>
    </row>
    <row r="1601" spans="17:21">
      <c r="Q1601" s="5">
        <v>2371303286</v>
      </c>
      <c r="R1601" s="5">
        <v>2371303286</v>
      </c>
      <c r="S1601" s="5">
        <v>2371303286</v>
      </c>
      <c r="U1601" s="5" t="s">
        <v>1559</v>
      </c>
    </row>
    <row r="1602" spans="17:21">
      <c r="Q1602" s="5">
        <v>2371303294</v>
      </c>
      <c r="R1602" s="5">
        <v>2371303294</v>
      </c>
      <c r="S1602" s="5">
        <v>2371303294</v>
      </c>
      <c r="U1602" s="5" t="s">
        <v>1560</v>
      </c>
    </row>
    <row r="1603" spans="17:21">
      <c r="Q1603" s="5">
        <v>2371303302</v>
      </c>
      <c r="R1603" s="5">
        <v>2371303302</v>
      </c>
      <c r="S1603" s="5">
        <v>2371303302</v>
      </c>
      <c r="U1603" s="5" t="s">
        <v>1561</v>
      </c>
    </row>
    <row r="1604" spans="17:21">
      <c r="Q1604" s="5">
        <v>2371303310</v>
      </c>
      <c r="R1604" s="5">
        <v>2371303310</v>
      </c>
      <c r="S1604" s="5">
        <v>2371303310</v>
      </c>
      <c r="U1604" s="5" t="s">
        <v>1562</v>
      </c>
    </row>
    <row r="1605" spans="17:21">
      <c r="Q1605" s="5">
        <v>2371303328</v>
      </c>
      <c r="R1605" s="5">
        <v>2371303328</v>
      </c>
      <c r="S1605" s="5">
        <v>2371303328</v>
      </c>
      <c r="U1605" s="5" t="s">
        <v>1563</v>
      </c>
    </row>
    <row r="1606" spans="17:21">
      <c r="Q1606" s="5">
        <v>2371303336</v>
      </c>
      <c r="R1606" s="5">
        <v>2371303336</v>
      </c>
      <c r="S1606" s="5">
        <v>2371303336</v>
      </c>
      <c r="U1606" s="5" t="s">
        <v>1564</v>
      </c>
    </row>
    <row r="1607" spans="17:21">
      <c r="Q1607" s="5">
        <v>2371303344</v>
      </c>
      <c r="R1607" s="5">
        <v>2371303344</v>
      </c>
      <c r="S1607" s="5">
        <v>2371303344</v>
      </c>
      <c r="U1607" s="5" t="s">
        <v>1565</v>
      </c>
    </row>
    <row r="1608" spans="17:21">
      <c r="Q1608" s="5">
        <v>2371303369</v>
      </c>
      <c r="R1608" s="5">
        <v>2371303369</v>
      </c>
      <c r="S1608" s="5">
        <v>2371303369</v>
      </c>
      <c r="U1608" s="5" t="s">
        <v>1566</v>
      </c>
    </row>
    <row r="1609" spans="17:21">
      <c r="Q1609" s="5">
        <v>2371303393</v>
      </c>
      <c r="R1609" s="5">
        <v>2371303393</v>
      </c>
      <c r="S1609" s="5">
        <v>2371303393</v>
      </c>
      <c r="U1609" s="5" t="s">
        <v>1567</v>
      </c>
    </row>
    <row r="1610" spans="17:21">
      <c r="Q1610" s="5">
        <v>2371303401</v>
      </c>
      <c r="R1610" s="5">
        <v>2371303401</v>
      </c>
      <c r="S1610" s="5">
        <v>2371303401</v>
      </c>
      <c r="U1610" s="5" t="s">
        <v>1568</v>
      </c>
    </row>
    <row r="1611" spans="17:21">
      <c r="Q1611" s="5">
        <v>2371303419</v>
      </c>
      <c r="R1611" s="5">
        <v>2371303419</v>
      </c>
      <c r="S1611" s="5">
        <v>2371303419</v>
      </c>
      <c r="U1611" s="5" t="s">
        <v>1569</v>
      </c>
    </row>
    <row r="1612" spans="17:21">
      <c r="Q1612" s="5">
        <v>2371303435</v>
      </c>
      <c r="R1612" s="5">
        <v>2371303435</v>
      </c>
      <c r="S1612" s="5">
        <v>2371303435</v>
      </c>
      <c r="U1612" s="5" t="s">
        <v>1570</v>
      </c>
    </row>
    <row r="1613" spans="17:21">
      <c r="Q1613" s="5">
        <v>2371303450</v>
      </c>
      <c r="R1613" s="5">
        <v>2371303450</v>
      </c>
      <c r="S1613" s="5">
        <v>2371303450</v>
      </c>
      <c r="U1613" s="5" t="s">
        <v>1571</v>
      </c>
    </row>
    <row r="1614" spans="17:21">
      <c r="Q1614" s="5">
        <v>2371303484</v>
      </c>
      <c r="R1614" s="5">
        <v>2371303484</v>
      </c>
      <c r="S1614" s="5">
        <v>2371303484</v>
      </c>
      <c r="U1614" s="5" t="s">
        <v>1572</v>
      </c>
    </row>
    <row r="1615" spans="17:21">
      <c r="Q1615" s="5">
        <v>2371303492</v>
      </c>
      <c r="R1615" s="5">
        <v>2371303492</v>
      </c>
      <c r="S1615" s="5">
        <v>2371303492</v>
      </c>
      <c r="U1615" s="5" t="s">
        <v>1573</v>
      </c>
    </row>
    <row r="1616" spans="17:21">
      <c r="Q1616" s="5">
        <v>2371303534</v>
      </c>
      <c r="R1616" s="5">
        <v>2371303534</v>
      </c>
      <c r="S1616" s="5">
        <v>2371303534</v>
      </c>
      <c r="U1616" s="5" t="s">
        <v>1574</v>
      </c>
    </row>
    <row r="1617" spans="17:21">
      <c r="Q1617" s="5">
        <v>2371303567</v>
      </c>
      <c r="R1617" s="5">
        <v>2371303567</v>
      </c>
      <c r="S1617" s="5">
        <v>2371303567</v>
      </c>
      <c r="U1617" s="5" t="s">
        <v>1575</v>
      </c>
    </row>
    <row r="1618" spans="17:21">
      <c r="Q1618" s="5">
        <v>2371303583</v>
      </c>
      <c r="R1618" s="5">
        <v>2371303583</v>
      </c>
      <c r="S1618" s="5">
        <v>2371303583</v>
      </c>
      <c r="U1618" s="5" t="s">
        <v>1576</v>
      </c>
    </row>
    <row r="1619" spans="17:21">
      <c r="Q1619" s="5">
        <v>2371303625</v>
      </c>
      <c r="R1619" s="5">
        <v>2371303625</v>
      </c>
      <c r="S1619" s="5">
        <v>2371303625</v>
      </c>
      <c r="U1619" s="5" t="s">
        <v>1577</v>
      </c>
    </row>
    <row r="1620" spans="17:21">
      <c r="Q1620" s="5">
        <v>2371303674</v>
      </c>
      <c r="R1620" s="5">
        <v>2371303674</v>
      </c>
      <c r="S1620" s="5">
        <v>2371303674</v>
      </c>
      <c r="U1620" s="5" t="s">
        <v>1578</v>
      </c>
    </row>
    <row r="1621" spans="17:21">
      <c r="Q1621" s="5">
        <v>2371303682</v>
      </c>
      <c r="R1621" s="5">
        <v>2371303682</v>
      </c>
      <c r="S1621" s="5">
        <v>2371303682</v>
      </c>
      <c r="U1621" s="5" t="s">
        <v>1579</v>
      </c>
    </row>
    <row r="1622" spans="17:21">
      <c r="Q1622" s="5">
        <v>2371303716</v>
      </c>
      <c r="R1622" s="5">
        <v>2371303716</v>
      </c>
      <c r="S1622" s="5">
        <v>2371303716</v>
      </c>
      <c r="U1622" s="5" t="s">
        <v>1580</v>
      </c>
    </row>
    <row r="1623" spans="17:21">
      <c r="Q1623" s="5">
        <v>2371303724</v>
      </c>
      <c r="R1623" s="5">
        <v>2371303724</v>
      </c>
      <c r="S1623" s="5">
        <v>2371303724</v>
      </c>
      <c r="U1623" s="5" t="s">
        <v>1581</v>
      </c>
    </row>
    <row r="1624" spans="17:21">
      <c r="Q1624" s="5">
        <v>2371303732</v>
      </c>
      <c r="R1624" s="5">
        <v>2371303732</v>
      </c>
      <c r="S1624" s="5">
        <v>2371303732</v>
      </c>
      <c r="U1624" s="5" t="s">
        <v>1582</v>
      </c>
    </row>
    <row r="1625" spans="17:21">
      <c r="Q1625" s="5">
        <v>2371303740</v>
      </c>
      <c r="R1625" s="5">
        <v>2371303740</v>
      </c>
      <c r="S1625" s="5">
        <v>2371303740</v>
      </c>
      <c r="U1625" s="5" t="s">
        <v>1583</v>
      </c>
    </row>
    <row r="1626" spans="17:21">
      <c r="Q1626" s="5">
        <v>2371303757</v>
      </c>
      <c r="R1626" s="5">
        <v>2371303757</v>
      </c>
      <c r="S1626" s="5">
        <v>2371303757</v>
      </c>
      <c r="U1626" s="5" t="s">
        <v>1584</v>
      </c>
    </row>
    <row r="1627" spans="17:21">
      <c r="Q1627" s="5">
        <v>2371303765</v>
      </c>
      <c r="R1627" s="5">
        <v>2371303765</v>
      </c>
      <c r="S1627" s="5">
        <v>2371303765</v>
      </c>
      <c r="U1627" s="5" t="s">
        <v>1585</v>
      </c>
    </row>
    <row r="1628" spans="17:21">
      <c r="Q1628" s="5">
        <v>2371303807</v>
      </c>
      <c r="R1628" s="5">
        <v>2371303807</v>
      </c>
      <c r="S1628" s="5">
        <v>2371303807</v>
      </c>
      <c r="U1628" s="5" t="s">
        <v>1586</v>
      </c>
    </row>
    <row r="1629" spans="17:21">
      <c r="Q1629" s="5">
        <v>2371303815</v>
      </c>
      <c r="R1629" s="5">
        <v>2371303815</v>
      </c>
      <c r="S1629" s="5">
        <v>2371303815</v>
      </c>
      <c r="U1629" s="5" t="s">
        <v>1587</v>
      </c>
    </row>
    <row r="1630" spans="17:21">
      <c r="Q1630" s="5">
        <v>2371303823</v>
      </c>
      <c r="R1630" s="5">
        <v>2371303823</v>
      </c>
      <c r="S1630" s="5">
        <v>2371303823</v>
      </c>
      <c r="U1630" s="5" t="s">
        <v>1588</v>
      </c>
    </row>
    <row r="1631" spans="17:21">
      <c r="Q1631" s="5">
        <v>2371303831</v>
      </c>
      <c r="R1631" s="5">
        <v>2371303831</v>
      </c>
      <c r="S1631" s="5">
        <v>2371303831</v>
      </c>
      <c r="U1631" s="5" t="s">
        <v>1589</v>
      </c>
    </row>
    <row r="1632" spans="17:21">
      <c r="Q1632" s="5">
        <v>2371303849</v>
      </c>
      <c r="R1632" s="5">
        <v>2371303849</v>
      </c>
      <c r="S1632" s="5">
        <v>2371303849</v>
      </c>
      <c r="U1632" s="5" t="s">
        <v>1590</v>
      </c>
    </row>
    <row r="1633" spans="17:21">
      <c r="Q1633" s="5">
        <v>2371303864</v>
      </c>
      <c r="R1633" s="5">
        <v>2371303864</v>
      </c>
      <c r="S1633" s="5">
        <v>2371303864</v>
      </c>
      <c r="U1633" s="5" t="s">
        <v>1591</v>
      </c>
    </row>
    <row r="1634" spans="17:21">
      <c r="Q1634" s="5">
        <v>2371303930</v>
      </c>
      <c r="R1634" s="5">
        <v>2371303930</v>
      </c>
      <c r="S1634" s="5">
        <v>2371303930</v>
      </c>
      <c r="U1634" s="5" t="s">
        <v>1592</v>
      </c>
    </row>
    <row r="1635" spans="17:21">
      <c r="Q1635" s="5">
        <v>2371303948</v>
      </c>
      <c r="R1635" s="5">
        <v>2371303948</v>
      </c>
      <c r="S1635" s="5">
        <v>2371303948</v>
      </c>
      <c r="U1635" s="5" t="s">
        <v>1593</v>
      </c>
    </row>
    <row r="1636" spans="17:21">
      <c r="Q1636" s="5">
        <v>2371303955</v>
      </c>
      <c r="R1636" s="5">
        <v>2371303955</v>
      </c>
      <c r="S1636" s="5">
        <v>2371303955</v>
      </c>
      <c r="U1636" s="5" t="s">
        <v>1594</v>
      </c>
    </row>
    <row r="1637" spans="17:21">
      <c r="Q1637" s="5">
        <v>2371303971</v>
      </c>
      <c r="R1637" s="5">
        <v>2371303971</v>
      </c>
      <c r="S1637" s="5">
        <v>2371303971</v>
      </c>
      <c r="U1637" s="5" t="s">
        <v>1595</v>
      </c>
    </row>
    <row r="1638" spans="17:21">
      <c r="Q1638" s="5">
        <v>2371400025</v>
      </c>
      <c r="R1638" s="5">
        <v>2371400025</v>
      </c>
      <c r="S1638" s="5">
        <v>2371400025</v>
      </c>
      <c r="U1638" s="5" t="s">
        <v>1596</v>
      </c>
    </row>
    <row r="1639" spans="17:21">
      <c r="Q1639" s="5">
        <v>2371400082</v>
      </c>
      <c r="R1639" s="5">
        <v>2371400082</v>
      </c>
      <c r="S1639" s="5">
        <v>2371400082</v>
      </c>
      <c r="U1639" s="5" t="s">
        <v>1597</v>
      </c>
    </row>
    <row r="1640" spans="17:21">
      <c r="Q1640" s="5">
        <v>2371400140</v>
      </c>
      <c r="R1640" s="5">
        <v>2371400140</v>
      </c>
      <c r="S1640" s="5">
        <v>2371400140</v>
      </c>
      <c r="U1640" s="5" t="s">
        <v>1598</v>
      </c>
    </row>
    <row r="1641" spans="17:21">
      <c r="Q1641" s="5">
        <v>2371400157</v>
      </c>
      <c r="R1641" s="5">
        <v>2371400157</v>
      </c>
      <c r="S1641" s="5">
        <v>2371400157</v>
      </c>
      <c r="U1641" s="5" t="s">
        <v>1599</v>
      </c>
    </row>
    <row r="1642" spans="17:21">
      <c r="Q1642" s="5">
        <v>2371400165</v>
      </c>
      <c r="R1642" s="5">
        <v>2371400165</v>
      </c>
      <c r="S1642" s="5">
        <v>2371400165</v>
      </c>
      <c r="U1642" s="5" t="s">
        <v>1600</v>
      </c>
    </row>
    <row r="1643" spans="17:21">
      <c r="Q1643" s="5">
        <v>2371400173</v>
      </c>
      <c r="R1643" s="5">
        <v>2371400173</v>
      </c>
      <c r="S1643" s="5">
        <v>2371400173</v>
      </c>
      <c r="U1643" s="5" t="s">
        <v>1601</v>
      </c>
    </row>
    <row r="1644" spans="17:21">
      <c r="Q1644" s="5">
        <v>2371400181</v>
      </c>
      <c r="R1644" s="5">
        <v>2371400181</v>
      </c>
      <c r="S1644" s="5">
        <v>2371400181</v>
      </c>
      <c r="U1644" s="5" t="s">
        <v>1602</v>
      </c>
    </row>
    <row r="1645" spans="17:21">
      <c r="Q1645" s="5">
        <v>2371400215</v>
      </c>
      <c r="R1645" s="5">
        <v>2371400215</v>
      </c>
      <c r="S1645" s="5">
        <v>2371400215</v>
      </c>
      <c r="U1645" s="5" t="s">
        <v>1603</v>
      </c>
    </row>
    <row r="1646" spans="17:21">
      <c r="Q1646" s="5">
        <v>2371400272</v>
      </c>
      <c r="R1646" s="5">
        <v>2371400272</v>
      </c>
      <c r="S1646" s="5">
        <v>2371400272</v>
      </c>
      <c r="U1646" s="5" t="s">
        <v>1604</v>
      </c>
    </row>
    <row r="1647" spans="17:21">
      <c r="Q1647" s="5">
        <v>2371400298</v>
      </c>
      <c r="R1647" s="5">
        <v>2371400298</v>
      </c>
      <c r="S1647" s="5">
        <v>2371400298</v>
      </c>
      <c r="U1647" s="5" t="s">
        <v>1605</v>
      </c>
    </row>
    <row r="1648" spans="17:21">
      <c r="Q1648" s="5">
        <v>2371400306</v>
      </c>
      <c r="R1648" s="5">
        <v>2371400306</v>
      </c>
      <c r="S1648" s="5">
        <v>2371400306</v>
      </c>
      <c r="U1648" s="5" t="s">
        <v>1606</v>
      </c>
    </row>
    <row r="1649" spans="17:21">
      <c r="Q1649" s="5">
        <v>2371400322</v>
      </c>
      <c r="R1649" s="5">
        <v>2371400322</v>
      </c>
      <c r="S1649" s="5">
        <v>2371400322</v>
      </c>
      <c r="U1649" s="5" t="s">
        <v>1607</v>
      </c>
    </row>
    <row r="1650" spans="17:21">
      <c r="Q1650" s="5">
        <v>2371400330</v>
      </c>
      <c r="R1650" s="5">
        <v>2371400330</v>
      </c>
      <c r="S1650" s="5">
        <v>2371400330</v>
      </c>
      <c r="U1650" s="5" t="s">
        <v>1608</v>
      </c>
    </row>
    <row r="1651" spans="17:21">
      <c r="Q1651" s="5">
        <v>2371400348</v>
      </c>
      <c r="R1651" s="5">
        <v>2371400348</v>
      </c>
      <c r="S1651" s="5">
        <v>2371400348</v>
      </c>
      <c r="U1651" s="5" t="s">
        <v>1609</v>
      </c>
    </row>
    <row r="1652" spans="17:21">
      <c r="Q1652" s="5">
        <v>2371400355</v>
      </c>
      <c r="R1652" s="5">
        <v>2371400355</v>
      </c>
      <c r="S1652" s="5">
        <v>2371400355</v>
      </c>
      <c r="U1652" s="5" t="s">
        <v>1610</v>
      </c>
    </row>
    <row r="1653" spans="17:21">
      <c r="Q1653" s="5">
        <v>2371400389</v>
      </c>
      <c r="R1653" s="5">
        <v>2371400389</v>
      </c>
      <c r="S1653" s="5">
        <v>2371400389</v>
      </c>
      <c r="U1653" s="5" t="s">
        <v>1611</v>
      </c>
    </row>
    <row r="1654" spans="17:21">
      <c r="Q1654" s="5">
        <v>2371400462</v>
      </c>
      <c r="R1654" s="5">
        <v>2371400462</v>
      </c>
      <c r="S1654" s="5">
        <v>2371400462</v>
      </c>
      <c r="U1654" s="5" t="s">
        <v>1612</v>
      </c>
    </row>
    <row r="1655" spans="17:21">
      <c r="Q1655" s="5">
        <v>2371400488</v>
      </c>
      <c r="R1655" s="5">
        <v>2371400488</v>
      </c>
      <c r="S1655" s="5">
        <v>2371400488</v>
      </c>
      <c r="U1655" s="5" t="s">
        <v>1613</v>
      </c>
    </row>
    <row r="1656" spans="17:21">
      <c r="Q1656" s="5">
        <v>2371400512</v>
      </c>
      <c r="R1656" s="5">
        <v>2371400512</v>
      </c>
      <c r="S1656" s="5">
        <v>2371400512</v>
      </c>
      <c r="U1656" s="5" t="s">
        <v>1614</v>
      </c>
    </row>
    <row r="1657" spans="17:21">
      <c r="Q1657" s="5">
        <v>2371400595</v>
      </c>
      <c r="R1657" s="5">
        <v>2371400595</v>
      </c>
      <c r="S1657" s="5">
        <v>2371400595</v>
      </c>
      <c r="U1657" s="5" t="s">
        <v>1615</v>
      </c>
    </row>
    <row r="1658" spans="17:21">
      <c r="Q1658" s="5">
        <v>2371400611</v>
      </c>
      <c r="R1658" s="5">
        <v>2371400611</v>
      </c>
      <c r="S1658" s="5">
        <v>2371400611</v>
      </c>
      <c r="U1658" s="5" t="s">
        <v>1616</v>
      </c>
    </row>
    <row r="1659" spans="17:21">
      <c r="Q1659" s="5">
        <v>2371400637</v>
      </c>
      <c r="R1659" s="5">
        <v>2371400637</v>
      </c>
      <c r="S1659" s="5">
        <v>2371400637</v>
      </c>
      <c r="U1659" s="5" t="s">
        <v>1617</v>
      </c>
    </row>
    <row r="1660" spans="17:21">
      <c r="Q1660" s="5">
        <v>2371400751</v>
      </c>
      <c r="R1660" s="5">
        <v>2371400751</v>
      </c>
      <c r="S1660" s="5">
        <v>2371400751</v>
      </c>
      <c r="U1660" s="5" t="s">
        <v>1618</v>
      </c>
    </row>
    <row r="1661" spans="17:21">
      <c r="Q1661" s="5">
        <v>2371400769</v>
      </c>
      <c r="R1661" s="5">
        <v>2371400769</v>
      </c>
      <c r="S1661" s="5">
        <v>2371400769</v>
      </c>
      <c r="U1661" s="5" t="s">
        <v>1619</v>
      </c>
    </row>
    <row r="1662" spans="17:21">
      <c r="Q1662" s="5">
        <v>2371400785</v>
      </c>
      <c r="R1662" s="5">
        <v>2371400785</v>
      </c>
      <c r="S1662" s="5">
        <v>2371400785</v>
      </c>
      <c r="U1662" s="5" t="s">
        <v>1620</v>
      </c>
    </row>
    <row r="1663" spans="17:21">
      <c r="Q1663" s="5">
        <v>2371400793</v>
      </c>
      <c r="R1663" s="5">
        <v>2371400793</v>
      </c>
      <c r="S1663" s="5">
        <v>2371400793</v>
      </c>
      <c r="U1663" s="5" t="s">
        <v>1621</v>
      </c>
    </row>
    <row r="1664" spans="17:21">
      <c r="Q1664" s="5">
        <v>2371400801</v>
      </c>
      <c r="R1664" s="5">
        <v>2371400801</v>
      </c>
      <c r="S1664" s="5">
        <v>2371400801</v>
      </c>
      <c r="U1664" s="5" t="s">
        <v>1622</v>
      </c>
    </row>
    <row r="1665" spans="17:21">
      <c r="Q1665" s="5">
        <v>2371400835</v>
      </c>
      <c r="R1665" s="5">
        <v>2371400835</v>
      </c>
      <c r="S1665" s="5">
        <v>2371400835</v>
      </c>
      <c r="U1665" s="5" t="s">
        <v>1623</v>
      </c>
    </row>
    <row r="1666" spans="17:21">
      <c r="Q1666" s="5">
        <v>2371400850</v>
      </c>
      <c r="R1666" s="5">
        <v>2371400850</v>
      </c>
      <c r="S1666" s="5">
        <v>2371400850</v>
      </c>
      <c r="U1666" s="5" t="s">
        <v>1624</v>
      </c>
    </row>
    <row r="1667" spans="17:21">
      <c r="Q1667" s="5">
        <v>2371400884</v>
      </c>
      <c r="R1667" s="5">
        <v>2371400884</v>
      </c>
      <c r="S1667" s="5">
        <v>2371400884</v>
      </c>
      <c r="U1667" s="5" t="s">
        <v>1625</v>
      </c>
    </row>
    <row r="1668" spans="17:21">
      <c r="Q1668" s="5">
        <v>2371400900</v>
      </c>
      <c r="R1668" s="5">
        <v>2371400900</v>
      </c>
      <c r="S1668" s="5">
        <v>2371400900</v>
      </c>
      <c r="U1668" s="5" t="s">
        <v>1626</v>
      </c>
    </row>
    <row r="1669" spans="17:21">
      <c r="Q1669" s="5">
        <v>2371400942</v>
      </c>
      <c r="R1669" s="5">
        <v>2371400942</v>
      </c>
      <c r="S1669" s="5">
        <v>2371400942</v>
      </c>
      <c r="U1669" s="5" t="s">
        <v>1627</v>
      </c>
    </row>
    <row r="1670" spans="17:21">
      <c r="Q1670" s="5">
        <v>2371400959</v>
      </c>
      <c r="R1670" s="5">
        <v>2371400959</v>
      </c>
      <c r="S1670" s="5">
        <v>2371400959</v>
      </c>
      <c r="U1670" s="5" t="s">
        <v>1628</v>
      </c>
    </row>
    <row r="1671" spans="17:21">
      <c r="Q1671" s="5">
        <v>2371401007</v>
      </c>
      <c r="R1671" s="5">
        <v>2371401007</v>
      </c>
      <c r="S1671" s="5">
        <v>2371401007</v>
      </c>
      <c r="U1671" s="5" t="s">
        <v>1629</v>
      </c>
    </row>
    <row r="1672" spans="17:21">
      <c r="Q1672" s="5">
        <v>2371401056</v>
      </c>
      <c r="R1672" s="5">
        <v>2371401056</v>
      </c>
      <c r="S1672" s="5">
        <v>2371401056</v>
      </c>
      <c r="U1672" s="5" t="s">
        <v>1630</v>
      </c>
    </row>
    <row r="1673" spans="17:21">
      <c r="Q1673" s="5">
        <v>2371401072</v>
      </c>
      <c r="R1673" s="5">
        <v>2371401072</v>
      </c>
      <c r="S1673" s="5">
        <v>2371401072</v>
      </c>
      <c r="U1673" s="5" t="s">
        <v>1631</v>
      </c>
    </row>
    <row r="1674" spans="17:21">
      <c r="Q1674" s="5">
        <v>2371401148</v>
      </c>
      <c r="R1674" s="5">
        <v>2371401148</v>
      </c>
      <c r="S1674" s="5">
        <v>2371401148</v>
      </c>
      <c r="U1674" s="5" t="s">
        <v>1632</v>
      </c>
    </row>
    <row r="1675" spans="17:21">
      <c r="Q1675" s="5">
        <v>2371401189</v>
      </c>
      <c r="R1675" s="5">
        <v>2371401189</v>
      </c>
      <c r="S1675" s="5">
        <v>2371401189</v>
      </c>
      <c r="U1675" s="5" t="s">
        <v>1633</v>
      </c>
    </row>
    <row r="1676" spans="17:21">
      <c r="Q1676" s="5">
        <v>2371401205</v>
      </c>
      <c r="R1676" s="5">
        <v>2371401205</v>
      </c>
      <c r="S1676" s="5">
        <v>2371401205</v>
      </c>
      <c r="U1676" s="5" t="s">
        <v>1634</v>
      </c>
    </row>
    <row r="1677" spans="17:21">
      <c r="Q1677" s="5">
        <v>2371401213</v>
      </c>
      <c r="R1677" s="5">
        <v>2371401213</v>
      </c>
      <c r="S1677" s="5">
        <v>2371401213</v>
      </c>
      <c r="U1677" s="5" t="s">
        <v>1635</v>
      </c>
    </row>
    <row r="1678" spans="17:21">
      <c r="Q1678" s="5">
        <v>2371401221</v>
      </c>
      <c r="R1678" s="5">
        <v>2371401221</v>
      </c>
      <c r="S1678" s="5">
        <v>2371401221</v>
      </c>
      <c r="U1678" s="5" t="s">
        <v>1636</v>
      </c>
    </row>
    <row r="1679" spans="17:21">
      <c r="Q1679" s="5">
        <v>2371401239</v>
      </c>
      <c r="R1679" s="5">
        <v>2371401239</v>
      </c>
      <c r="S1679" s="5">
        <v>2371401239</v>
      </c>
      <c r="U1679" s="5" t="s">
        <v>1637</v>
      </c>
    </row>
    <row r="1680" spans="17:21">
      <c r="Q1680" s="5">
        <v>2371401270</v>
      </c>
      <c r="R1680" s="5">
        <v>2371401270</v>
      </c>
      <c r="S1680" s="5">
        <v>2371401270</v>
      </c>
      <c r="U1680" s="5" t="s">
        <v>1638</v>
      </c>
    </row>
    <row r="1681" spans="17:21">
      <c r="Q1681" s="5">
        <v>2371401288</v>
      </c>
      <c r="R1681" s="5">
        <v>2371401288</v>
      </c>
      <c r="S1681" s="5">
        <v>2371401288</v>
      </c>
      <c r="U1681" s="5" t="s">
        <v>1639</v>
      </c>
    </row>
    <row r="1682" spans="17:21">
      <c r="Q1682" s="5">
        <v>2371401312</v>
      </c>
      <c r="R1682" s="5">
        <v>2371401312</v>
      </c>
      <c r="S1682" s="5">
        <v>2371401312</v>
      </c>
      <c r="U1682" s="5" t="s">
        <v>1640</v>
      </c>
    </row>
    <row r="1683" spans="17:21">
      <c r="Q1683" s="5">
        <v>2371401353</v>
      </c>
      <c r="R1683" s="5">
        <v>2371401353</v>
      </c>
      <c r="S1683" s="5">
        <v>2371401353</v>
      </c>
      <c r="U1683" s="5" t="s">
        <v>1641</v>
      </c>
    </row>
    <row r="1684" spans="17:21">
      <c r="Q1684" s="5">
        <v>2371401361</v>
      </c>
      <c r="R1684" s="5">
        <v>2371401361</v>
      </c>
      <c r="S1684" s="5">
        <v>2371401361</v>
      </c>
      <c r="U1684" s="5" t="s">
        <v>1642</v>
      </c>
    </row>
    <row r="1685" spans="17:21">
      <c r="Q1685" s="5">
        <v>2371401379</v>
      </c>
      <c r="R1685" s="5">
        <v>2371401379</v>
      </c>
      <c r="S1685" s="5">
        <v>2371401379</v>
      </c>
      <c r="U1685" s="5" t="s">
        <v>1643</v>
      </c>
    </row>
    <row r="1686" spans="17:21">
      <c r="Q1686" s="5">
        <v>2371401395</v>
      </c>
      <c r="R1686" s="5">
        <v>2371401395</v>
      </c>
      <c r="S1686" s="5">
        <v>2371401395</v>
      </c>
      <c r="U1686" s="5" t="s">
        <v>1644</v>
      </c>
    </row>
    <row r="1687" spans="17:21">
      <c r="Q1687" s="5">
        <v>2371401437</v>
      </c>
      <c r="R1687" s="5">
        <v>2371401437</v>
      </c>
      <c r="S1687" s="5">
        <v>2371401437</v>
      </c>
      <c r="U1687" s="5" t="s">
        <v>1645</v>
      </c>
    </row>
    <row r="1688" spans="17:21">
      <c r="Q1688" s="5">
        <v>2371401460</v>
      </c>
      <c r="R1688" s="5">
        <v>2371401460</v>
      </c>
      <c r="S1688" s="5">
        <v>2371401460</v>
      </c>
      <c r="U1688" s="5" t="s">
        <v>1646</v>
      </c>
    </row>
    <row r="1689" spans="17:21">
      <c r="Q1689" s="5">
        <v>2371401494</v>
      </c>
      <c r="R1689" s="5">
        <v>2371401494</v>
      </c>
      <c r="S1689" s="5">
        <v>2371401494</v>
      </c>
      <c r="U1689" s="5" t="s">
        <v>1647</v>
      </c>
    </row>
    <row r="1690" spans="17:21">
      <c r="Q1690" s="5">
        <v>2371401585</v>
      </c>
      <c r="R1690" s="5">
        <v>2371401585</v>
      </c>
      <c r="S1690" s="5">
        <v>2371401585</v>
      </c>
      <c r="U1690" s="5" t="s">
        <v>1648</v>
      </c>
    </row>
    <row r="1691" spans="17:21">
      <c r="Q1691" s="5">
        <v>2371401619</v>
      </c>
      <c r="R1691" s="5">
        <v>2371401619</v>
      </c>
      <c r="S1691" s="5">
        <v>2371401619</v>
      </c>
      <c r="U1691" s="5" t="s">
        <v>1649</v>
      </c>
    </row>
    <row r="1692" spans="17:21">
      <c r="Q1692" s="5">
        <v>2371401635</v>
      </c>
      <c r="R1692" s="5">
        <v>2371401635</v>
      </c>
      <c r="S1692" s="5">
        <v>2371401635</v>
      </c>
      <c r="U1692" s="5" t="s">
        <v>1650</v>
      </c>
    </row>
    <row r="1693" spans="17:21">
      <c r="Q1693" s="5">
        <v>2371401650</v>
      </c>
      <c r="R1693" s="5">
        <v>2371401650</v>
      </c>
      <c r="S1693" s="5">
        <v>2371401650</v>
      </c>
      <c r="U1693" s="5" t="s">
        <v>1651</v>
      </c>
    </row>
    <row r="1694" spans="17:21">
      <c r="Q1694" s="5">
        <v>2371401668</v>
      </c>
      <c r="R1694" s="5">
        <v>2371401668</v>
      </c>
      <c r="S1694" s="5">
        <v>2371401668</v>
      </c>
      <c r="U1694" s="5" t="s">
        <v>1652</v>
      </c>
    </row>
    <row r="1695" spans="17:21">
      <c r="Q1695" s="5">
        <v>2371401676</v>
      </c>
      <c r="R1695" s="5">
        <v>2371401676</v>
      </c>
      <c r="S1695" s="5">
        <v>2371401676</v>
      </c>
      <c r="U1695" s="5" t="s">
        <v>1653</v>
      </c>
    </row>
    <row r="1696" spans="17:21">
      <c r="Q1696" s="5">
        <v>2371401684</v>
      </c>
      <c r="R1696" s="5">
        <v>2371401684</v>
      </c>
      <c r="S1696" s="5">
        <v>2371401684</v>
      </c>
      <c r="U1696" s="5" t="s">
        <v>1654</v>
      </c>
    </row>
    <row r="1697" spans="17:21">
      <c r="Q1697" s="5">
        <v>2371401700</v>
      </c>
      <c r="R1697" s="5">
        <v>2371401700</v>
      </c>
      <c r="S1697" s="5">
        <v>2371401700</v>
      </c>
      <c r="U1697" s="5" t="s">
        <v>1655</v>
      </c>
    </row>
    <row r="1698" spans="17:21">
      <c r="Q1698" s="5">
        <v>2371401742</v>
      </c>
      <c r="R1698" s="5">
        <v>2371401742</v>
      </c>
      <c r="S1698" s="5">
        <v>2371401742</v>
      </c>
      <c r="U1698" s="5" t="s">
        <v>1656</v>
      </c>
    </row>
    <row r="1699" spans="17:21">
      <c r="Q1699" s="5">
        <v>2371401783</v>
      </c>
      <c r="R1699" s="5">
        <v>2371401783</v>
      </c>
      <c r="S1699" s="5">
        <v>2371401783</v>
      </c>
      <c r="U1699" s="5" t="s">
        <v>1657</v>
      </c>
    </row>
    <row r="1700" spans="17:21">
      <c r="Q1700" s="5">
        <v>2371401791</v>
      </c>
      <c r="R1700" s="5">
        <v>2371401791</v>
      </c>
      <c r="S1700" s="5">
        <v>2371401791</v>
      </c>
      <c r="U1700" s="5" t="s">
        <v>1658</v>
      </c>
    </row>
    <row r="1701" spans="17:21">
      <c r="Q1701" s="5">
        <v>2371401809</v>
      </c>
      <c r="R1701" s="5">
        <v>2371401809</v>
      </c>
      <c r="S1701" s="5">
        <v>2371401809</v>
      </c>
      <c r="U1701" s="5" t="s">
        <v>1659</v>
      </c>
    </row>
    <row r="1702" spans="17:21">
      <c r="Q1702" s="5">
        <v>2371401825</v>
      </c>
      <c r="R1702" s="5">
        <v>2371401825</v>
      </c>
      <c r="S1702" s="5">
        <v>2371401825</v>
      </c>
      <c r="U1702" s="5" t="s">
        <v>1660</v>
      </c>
    </row>
    <row r="1703" spans="17:21">
      <c r="Q1703" s="5">
        <v>2371401866</v>
      </c>
      <c r="R1703" s="5">
        <v>2371401866</v>
      </c>
      <c r="S1703" s="5">
        <v>2371401866</v>
      </c>
      <c r="U1703" s="5" t="s">
        <v>1661</v>
      </c>
    </row>
    <row r="1704" spans="17:21">
      <c r="Q1704" s="5">
        <v>2371401916</v>
      </c>
      <c r="R1704" s="5">
        <v>2371401916</v>
      </c>
      <c r="S1704" s="5">
        <v>2371401916</v>
      </c>
      <c r="U1704" s="5" t="s">
        <v>1662</v>
      </c>
    </row>
    <row r="1705" spans="17:21">
      <c r="Q1705" s="5">
        <v>2371401940</v>
      </c>
      <c r="R1705" s="5">
        <v>2371401940</v>
      </c>
      <c r="S1705" s="5">
        <v>2371401940</v>
      </c>
      <c r="U1705" s="5" t="s">
        <v>1663</v>
      </c>
    </row>
    <row r="1706" spans="17:21">
      <c r="Q1706" s="5">
        <v>2371401965</v>
      </c>
      <c r="R1706" s="5">
        <v>2371401965</v>
      </c>
      <c r="S1706" s="5">
        <v>2371401965</v>
      </c>
      <c r="U1706" s="5" t="s">
        <v>1664</v>
      </c>
    </row>
    <row r="1707" spans="17:21">
      <c r="Q1707" s="5">
        <v>2371401973</v>
      </c>
      <c r="R1707" s="5">
        <v>2371401973</v>
      </c>
      <c r="S1707" s="5">
        <v>2371401973</v>
      </c>
      <c r="U1707" s="5" t="s">
        <v>1665</v>
      </c>
    </row>
    <row r="1708" spans="17:21">
      <c r="Q1708" s="5">
        <v>2371401981</v>
      </c>
      <c r="R1708" s="5">
        <v>2371401981</v>
      </c>
      <c r="S1708" s="5">
        <v>2371401981</v>
      </c>
      <c r="U1708" s="5" t="s">
        <v>1666</v>
      </c>
    </row>
    <row r="1709" spans="17:21">
      <c r="Q1709" s="5">
        <v>2371401999</v>
      </c>
      <c r="R1709" s="5">
        <v>2371401999</v>
      </c>
      <c r="S1709" s="5">
        <v>2371401999</v>
      </c>
      <c r="U1709" s="5" t="s">
        <v>1667</v>
      </c>
    </row>
    <row r="1710" spans="17:21">
      <c r="Q1710" s="5">
        <v>2371402039</v>
      </c>
      <c r="R1710" s="5">
        <v>2371402039</v>
      </c>
      <c r="S1710" s="5">
        <v>2371402039</v>
      </c>
      <c r="U1710" s="5" t="s">
        <v>1668</v>
      </c>
    </row>
    <row r="1711" spans="17:21">
      <c r="Q1711" s="5">
        <v>2371402088</v>
      </c>
      <c r="R1711" s="5">
        <v>2371402088</v>
      </c>
      <c r="S1711" s="5">
        <v>2371402088</v>
      </c>
      <c r="U1711" s="5" t="s">
        <v>1669</v>
      </c>
    </row>
    <row r="1712" spans="17:21">
      <c r="Q1712" s="5">
        <v>2371402104</v>
      </c>
      <c r="R1712" s="5">
        <v>2371402104</v>
      </c>
      <c r="S1712" s="5">
        <v>2371402104</v>
      </c>
      <c r="U1712" s="5" t="s">
        <v>1670</v>
      </c>
    </row>
    <row r="1713" spans="17:21">
      <c r="Q1713" s="5">
        <v>2371402138</v>
      </c>
      <c r="R1713" s="5">
        <v>2371402138</v>
      </c>
      <c r="S1713" s="5">
        <v>2371402138</v>
      </c>
      <c r="U1713" s="5" t="s">
        <v>1671</v>
      </c>
    </row>
    <row r="1714" spans="17:21">
      <c r="Q1714" s="5">
        <v>2371402146</v>
      </c>
      <c r="R1714" s="5">
        <v>2371402146</v>
      </c>
      <c r="S1714" s="5">
        <v>2371402146</v>
      </c>
      <c r="U1714" s="5" t="s">
        <v>1672</v>
      </c>
    </row>
    <row r="1715" spans="17:21">
      <c r="Q1715" s="5">
        <v>2371402153</v>
      </c>
      <c r="R1715" s="5">
        <v>2371402153</v>
      </c>
      <c r="S1715" s="5">
        <v>2371402153</v>
      </c>
      <c r="U1715" s="5" t="s">
        <v>1673</v>
      </c>
    </row>
    <row r="1716" spans="17:21">
      <c r="Q1716" s="5">
        <v>2371402161</v>
      </c>
      <c r="R1716" s="5">
        <v>2371402161</v>
      </c>
      <c r="S1716" s="5">
        <v>2371402161</v>
      </c>
      <c r="U1716" s="5" t="s">
        <v>1674</v>
      </c>
    </row>
    <row r="1717" spans="17:21">
      <c r="Q1717" s="5">
        <v>2371402195</v>
      </c>
      <c r="R1717" s="5">
        <v>2371402195</v>
      </c>
      <c r="S1717" s="5">
        <v>2371402195</v>
      </c>
      <c r="U1717" s="5" t="s">
        <v>1675</v>
      </c>
    </row>
    <row r="1718" spans="17:21">
      <c r="Q1718" s="5">
        <v>2371402203</v>
      </c>
      <c r="R1718" s="5">
        <v>2371402203</v>
      </c>
      <c r="S1718" s="5">
        <v>2371402203</v>
      </c>
      <c r="U1718" s="5" t="s">
        <v>1676</v>
      </c>
    </row>
    <row r="1719" spans="17:21">
      <c r="Q1719" s="5">
        <v>2371402229</v>
      </c>
      <c r="R1719" s="5">
        <v>2371402229</v>
      </c>
      <c r="S1719" s="5">
        <v>2371402229</v>
      </c>
      <c r="U1719" s="5" t="s">
        <v>1677</v>
      </c>
    </row>
    <row r="1720" spans="17:21">
      <c r="Q1720" s="5">
        <v>2371402245</v>
      </c>
      <c r="R1720" s="5">
        <v>2371402245</v>
      </c>
      <c r="S1720" s="5">
        <v>2371402245</v>
      </c>
      <c r="U1720" s="5" t="s">
        <v>1678</v>
      </c>
    </row>
    <row r="1721" spans="17:21">
      <c r="Q1721" s="5">
        <v>2371402252</v>
      </c>
      <c r="R1721" s="5">
        <v>2371402252</v>
      </c>
      <c r="S1721" s="5">
        <v>2371402252</v>
      </c>
      <c r="U1721" s="5" t="s">
        <v>1679</v>
      </c>
    </row>
    <row r="1722" spans="17:21">
      <c r="Q1722" s="5">
        <v>2371402278</v>
      </c>
      <c r="R1722" s="5">
        <v>2371402278</v>
      </c>
      <c r="S1722" s="5">
        <v>2371402278</v>
      </c>
      <c r="U1722" s="5" t="s">
        <v>1680</v>
      </c>
    </row>
    <row r="1723" spans="17:21">
      <c r="Q1723" s="5">
        <v>2371402369</v>
      </c>
      <c r="R1723" s="5">
        <v>2371402369</v>
      </c>
      <c r="S1723" s="5">
        <v>2371402369</v>
      </c>
      <c r="U1723" s="5" t="s">
        <v>1681</v>
      </c>
    </row>
    <row r="1724" spans="17:21">
      <c r="Q1724" s="5">
        <v>2371402419</v>
      </c>
      <c r="R1724" s="5">
        <v>2371402419</v>
      </c>
      <c r="S1724" s="5">
        <v>2371402419</v>
      </c>
      <c r="U1724" s="5" t="s">
        <v>1682</v>
      </c>
    </row>
    <row r="1725" spans="17:21">
      <c r="Q1725" s="5">
        <v>2371402443</v>
      </c>
      <c r="R1725" s="5">
        <v>2371402443</v>
      </c>
      <c r="S1725" s="5">
        <v>2371402443</v>
      </c>
      <c r="U1725" s="5" t="s">
        <v>1683</v>
      </c>
    </row>
    <row r="1726" spans="17:21">
      <c r="Q1726" s="5">
        <v>2371402450</v>
      </c>
      <c r="R1726" s="5">
        <v>2371402450</v>
      </c>
      <c r="S1726" s="5">
        <v>2371402450</v>
      </c>
      <c r="U1726" s="5" t="s">
        <v>1684</v>
      </c>
    </row>
    <row r="1727" spans="17:21">
      <c r="Q1727" s="5">
        <v>2371402468</v>
      </c>
      <c r="R1727" s="5">
        <v>2371402468</v>
      </c>
      <c r="S1727" s="5">
        <v>2371402468</v>
      </c>
      <c r="U1727" s="5" t="s">
        <v>1685</v>
      </c>
    </row>
    <row r="1728" spans="17:21">
      <c r="Q1728" s="5">
        <v>2371402476</v>
      </c>
      <c r="R1728" s="5">
        <v>2371402476</v>
      </c>
      <c r="S1728" s="5">
        <v>2371402476</v>
      </c>
      <c r="U1728" s="5" t="s">
        <v>1686</v>
      </c>
    </row>
    <row r="1729" spans="17:21">
      <c r="Q1729" s="5">
        <v>2371402484</v>
      </c>
      <c r="R1729" s="5">
        <v>2371402484</v>
      </c>
      <c r="S1729" s="5">
        <v>2371402484</v>
      </c>
      <c r="U1729" s="5" t="s">
        <v>1687</v>
      </c>
    </row>
    <row r="1730" spans="17:21">
      <c r="Q1730" s="5">
        <v>2371402500</v>
      </c>
      <c r="R1730" s="5">
        <v>2371402500</v>
      </c>
      <c r="S1730" s="5">
        <v>2371402500</v>
      </c>
      <c r="U1730" s="5" t="s">
        <v>1688</v>
      </c>
    </row>
    <row r="1731" spans="17:21">
      <c r="Q1731" s="5">
        <v>2371402518</v>
      </c>
      <c r="R1731" s="5">
        <v>2371402518</v>
      </c>
      <c r="S1731" s="5">
        <v>2371402518</v>
      </c>
      <c r="U1731" s="5" t="s">
        <v>1689</v>
      </c>
    </row>
    <row r="1732" spans="17:21">
      <c r="Q1732" s="5">
        <v>2371402526</v>
      </c>
      <c r="R1732" s="5">
        <v>2371402526</v>
      </c>
      <c r="S1732" s="5">
        <v>2371402526</v>
      </c>
      <c r="U1732" s="5" t="s">
        <v>1690</v>
      </c>
    </row>
    <row r="1733" spans="17:21">
      <c r="Q1733" s="5">
        <v>2371402542</v>
      </c>
      <c r="R1733" s="5">
        <v>2371402542</v>
      </c>
      <c r="S1733" s="5">
        <v>2371402542</v>
      </c>
      <c r="U1733" s="5" t="s">
        <v>1691</v>
      </c>
    </row>
    <row r="1734" spans="17:21">
      <c r="Q1734" s="5">
        <v>2371402559</v>
      </c>
      <c r="R1734" s="5">
        <v>2371402559</v>
      </c>
      <c r="S1734" s="5">
        <v>2371402559</v>
      </c>
      <c r="U1734" s="5" t="s">
        <v>1692</v>
      </c>
    </row>
    <row r="1735" spans="17:21">
      <c r="Q1735" s="5">
        <v>2371402567</v>
      </c>
      <c r="R1735" s="5">
        <v>2371402567</v>
      </c>
      <c r="S1735" s="5">
        <v>2371402567</v>
      </c>
      <c r="U1735" s="5" t="s">
        <v>1693</v>
      </c>
    </row>
    <row r="1736" spans="17:21">
      <c r="Q1736" s="5">
        <v>2371402583</v>
      </c>
      <c r="R1736" s="5">
        <v>2371402583</v>
      </c>
      <c r="S1736" s="5">
        <v>2371402583</v>
      </c>
      <c r="U1736" s="5" t="s">
        <v>1694</v>
      </c>
    </row>
    <row r="1737" spans="17:21">
      <c r="Q1737" s="5">
        <v>2371402591</v>
      </c>
      <c r="R1737" s="5">
        <v>2371402591</v>
      </c>
      <c r="S1737" s="5">
        <v>2371402591</v>
      </c>
      <c r="U1737" s="5" t="s">
        <v>1695</v>
      </c>
    </row>
    <row r="1738" spans="17:21">
      <c r="Q1738" s="5">
        <v>2371402609</v>
      </c>
      <c r="R1738" s="5">
        <v>2371402609</v>
      </c>
      <c r="S1738" s="5">
        <v>2371402609</v>
      </c>
      <c r="U1738" s="5" t="s">
        <v>1696</v>
      </c>
    </row>
    <row r="1739" spans="17:21">
      <c r="Q1739" s="5">
        <v>2371402641</v>
      </c>
      <c r="R1739" s="5">
        <v>2371402641</v>
      </c>
      <c r="S1739" s="5">
        <v>2371402641</v>
      </c>
      <c r="U1739" s="5" t="s">
        <v>1697</v>
      </c>
    </row>
    <row r="1740" spans="17:21">
      <c r="Q1740" s="5">
        <v>2371402658</v>
      </c>
      <c r="R1740" s="5">
        <v>2371402658</v>
      </c>
      <c r="S1740" s="5">
        <v>2371402658</v>
      </c>
      <c r="U1740" s="5" t="s">
        <v>1698</v>
      </c>
    </row>
    <row r="1741" spans="17:21">
      <c r="Q1741" s="5">
        <v>2371402666</v>
      </c>
      <c r="R1741" s="5">
        <v>2371402666</v>
      </c>
      <c r="S1741" s="5">
        <v>2371402666</v>
      </c>
      <c r="U1741" s="5" t="s">
        <v>1699</v>
      </c>
    </row>
    <row r="1742" spans="17:21">
      <c r="Q1742" s="5">
        <v>2371402674</v>
      </c>
      <c r="R1742" s="5">
        <v>2371402674</v>
      </c>
      <c r="S1742" s="5">
        <v>2371402674</v>
      </c>
      <c r="U1742" s="5" t="s">
        <v>1700</v>
      </c>
    </row>
    <row r="1743" spans="17:21">
      <c r="Q1743" s="5">
        <v>2371402708</v>
      </c>
      <c r="R1743" s="5">
        <v>2371402708</v>
      </c>
      <c r="S1743" s="5">
        <v>2371402708</v>
      </c>
      <c r="U1743" s="5" t="s">
        <v>1701</v>
      </c>
    </row>
    <row r="1744" spans="17:21">
      <c r="Q1744" s="5">
        <v>2371402724</v>
      </c>
      <c r="R1744" s="5">
        <v>2371402724</v>
      </c>
      <c r="S1744" s="5">
        <v>2371402724</v>
      </c>
      <c r="U1744" s="5" t="s">
        <v>1702</v>
      </c>
    </row>
    <row r="1745" spans="17:21">
      <c r="Q1745" s="5">
        <v>2371402732</v>
      </c>
      <c r="R1745" s="5">
        <v>2371402732</v>
      </c>
      <c r="S1745" s="5">
        <v>2371402732</v>
      </c>
      <c r="U1745" s="5" t="s">
        <v>1703</v>
      </c>
    </row>
    <row r="1746" spans="17:21">
      <c r="Q1746" s="5">
        <v>2371402807</v>
      </c>
      <c r="R1746" s="5">
        <v>2371402807</v>
      </c>
      <c r="S1746" s="5">
        <v>2371402807</v>
      </c>
      <c r="U1746" s="5" t="s">
        <v>1704</v>
      </c>
    </row>
    <row r="1747" spans="17:21">
      <c r="Q1747" s="5">
        <v>2371402849</v>
      </c>
      <c r="R1747" s="5">
        <v>2371402849</v>
      </c>
      <c r="S1747" s="5">
        <v>2371402849</v>
      </c>
      <c r="U1747" s="5" t="s">
        <v>1705</v>
      </c>
    </row>
    <row r="1748" spans="17:21">
      <c r="Q1748" s="5">
        <v>2371402856</v>
      </c>
      <c r="R1748" s="5">
        <v>2371402856</v>
      </c>
      <c r="S1748" s="5">
        <v>2371402856</v>
      </c>
      <c r="U1748" s="5" t="s">
        <v>1706</v>
      </c>
    </row>
    <row r="1749" spans="17:21">
      <c r="Q1749" s="5">
        <v>2371402872</v>
      </c>
      <c r="R1749" s="5">
        <v>2371402872</v>
      </c>
      <c r="S1749" s="5">
        <v>2371402872</v>
      </c>
      <c r="U1749" s="5" t="s">
        <v>1707</v>
      </c>
    </row>
    <row r="1750" spans="17:21">
      <c r="Q1750" s="5">
        <v>2371402914</v>
      </c>
      <c r="R1750" s="5">
        <v>2371402914</v>
      </c>
      <c r="S1750" s="5">
        <v>2371402914</v>
      </c>
      <c r="U1750" s="5" t="s">
        <v>1708</v>
      </c>
    </row>
    <row r="1751" spans="17:21">
      <c r="Q1751" s="5">
        <v>2371402922</v>
      </c>
      <c r="R1751" s="5">
        <v>2371402922</v>
      </c>
      <c r="S1751" s="5">
        <v>2371402922</v>
      </c>
      <c r="U1751" s="5" t="s">
        <v>1709</v>
      </c>
    </row>
    <row r="1752" spans="17:21">
      <c r="Q1752" s="5">
        <v>2371402955</v>
      </c>
      <c r="R1752" s="5">
        <v>2371402955</v>
      </c>
      <c r="S1752" s="5">
        <v>2371402955</v>
      </c>
      <c r="U1752" s="5" t="s">
        <v>1710</v>
      </c>
    </row>
    <row r="1753" spans="17:21">
      <c r="Q1753" s="5">
        <v>2371402989</v>
      </c>
      <c r="R1753" s="5">
        <v>2371402989</v>
      </c>
      <c r="S1753" s="5">
        <v>2371402989</v>
      </c>
      <c r="U1753" s="5" t="s">
        <v>1711</v>
      </c>
    </row>
    <row r="1754" spans="17:21">
      <c r="Q1754" s="5">
        <v>2371402997</v>
      </c>
      <c r="R1754" s="5">
        <v>2371402997</v>
      </c>
      <c r="S1754" s="5">
        <v>2371402997</v>
      </c>
      <c r="U1754" s="5" t="s">
        <v>1712</v>
      </c>
    </row>
    <row r="1755" spans="17:21">
      <c r="Q1755" s="5">
        <v>2371403003</v>
      </c>
      <c r="R1755" s="5">
        <v>2371403003</v>
      </c>
      <c r="S1755" s="5">
        <v>2371403003</v>
      </c>
      <c r="U1755" s="5" t="s">
        <v>1713</v>
      </c>
    </row>
    <row r="1756" spans="17:21">
      <c r="Q1756" s="5">
        <v>2371403029</v>
      </c>
      <c r="R1756" s="5">
        <v>2371403029</v>
      </c>
      <c r="S1756" s="5">
        <v>2371403029</v>
      </c>
      <c r="U1756" s="5" t="s">
        <v>1714</v>
      </c>
    </row>
    <row r="1757" spans="17:21">
      <c r="Q1757" s="5">
        <v>2371403037</v>
      </c>
      <c r="R1757" s="5">
        <v>2371403037</v>
      </c>
      <c r="S1757" s="5">
        <v>2371403037</v>
      </c>
      <c r="U1757" s="5" t="s">
        <v>1715</v>
      </c>
    </row>
    <row r="1758" spans="17:21">
      <c r="Q1758" s="5">
        <v>2371403045</v>
      </c>
      <c r="R1758" s="5">
        <v>2371403045</v>
      </c>
      <c r="S1758" s="5">
        <v>2371403045</v>
      </c>
      <c r="U1758" s="5" t="s">
        <v>1716</v>
      </c>
    </row>
    <row r="1759" spans="17:21">
      <c r="Q1759" s="5">
        <v>2371403060</v>
      </c>
      <c r="R1759" s="5">
        <v>2371403060</v>
      </c>
      <c r="S1759" s="5">
        <v>2371403060</v>
      </c>
      <c r="U1759" s="5" t="s">
        <v>1717</v>
      </c>
    </row>
    <row r="1760" spans="17:21">
      <c r="Q1760" s="5">
        <v>2371403102</v>
      </c>
      <c r="R1760" s="5">
        <v>2371403102</v>
      </c>
      <c r="S1760" s="5">
        <v>2371403102</v>
      </c>
      <c r="U1760" s="5" t="s">
        <v>1718</v>
      </c>
    </row>
    <row r="1761" spans="17:21">
      <c r="Q1761" s="5">
        <v>2371403110</v>
      </c>
      <c r="R1761" s="5">
        <v>2371403110</v>
      </c>
      <c r="S1761" s="5">
        <v>2371403110</v>
      </c>
      <c r="U1761" s="5" t="s">
        <v>1719</v>
      </c>
    </row>
    <row r="1762" spans="17:21">
      <c r="Q1762" s="5">
        <v>2371403128</v>
      </c>
      <c r="R1762" s="5">
        <v>2371403128</v>
      </c>
      <c r="S1762" s="5">
        <v>2371403128</v>
      </c>
      <c r="U1762" s="5" t="s">
        <v>1720</v>
      </c>
    </row>
    <row r="1763" spans="17:21">
      <c r="Q1763" s="5">
        <v>2371403144</v>
      </c>
      <c r="R1763" s="5">
        <v>2371403144</v>
      </c>
      <c r="S1763" s="5">
        <v>2371403144</v>
      </c>
      <c r="U1763" s="5" t="s">
        <v>1721</v>
      </c>
    </row>
    <row r="1764" spans="17:21">
      <c r="Q1764" s="5">
        <v>2371403151</v>
      </c>
      <c r="R1764" s="5">
        <v>2371403151</v>
      </c>
      <c r="S1764" s="5">
        <v>2371403151</v>
      </c>
      <c r="U1764" s="5" t="s">
        <v>1722</v>
      </c>
    </row>
    <row r="1765" spans="17:21">
      <c r="Q1765" s="5">
        <v>2371403185</v>
      </c>
      <c r="R1765" s="5">
        <v>2371403185</v>
      </c>
      <c r="S1765" s="5">
        <v>2371403185</v>
      </c>
      <c r="U1765" s="5" t="s">
        <v>1723</v>
      </c>
    </row>
    <row r="1766" spans="17:21">
      <c r="Q1766" s="5">
        <v>2371403193</v>
      </c>
      <c r="R1766" s="5">
        <v>2371403193</v>
      </c>
      <c r="S1766" s="5">
        <v>2371403193</v>
      </c>
      <c r="U1766" s="5" t="s">
        <v>1724</v>
      </c>
    </row>
    <row r="1767" spans="17:21">
      <c r="Q1767" s="5">
        <v>2371403201</v>
      </c>
      <c r="R1767" s="5">
        <v>2371403201</v>
      </c>
      <c r="S1767" s="5">
        <v>2371403201</v>
      </c>
      <c r="U1767" s="5" t="s">
        <v>1725</v>
      </c>
    </row>
    <row r="1768" spans="17:21">
      <c r="Q1768" s="5">
        <v>2371403227</v>
      </c>
      <c r="R1768" s="5">
        <v>2371403227</v>
      </c>
      <c r="S1768" s="5">
        <v>2371403227</v>
      </c>
      <c r="U1768" s="5" t="s">
        <v>1726</v>
      </c>
    </row>
    <row r="1769" spans="17:21">
      <c r="Q1769" s="5">
        <v>2371403235</v>
      </c>
      <c r="R1769" s="5">
        <v>2371403235</v>
      </c>
      <c r="S1769" s="5">
        <v>2371403235</v>
      </c>
      <c r="U1769" s="5" t="s">
        <v>1727</v>
      </c>
    </row>
    <row r="1770" spans="17:21">
      <c r="Q1770" s="5">
        <v>2371403250</v>
      </c>
      <c r="R1770" s="5">
        <v>2371403250</v>
      </c>
      <c r="S1770" s="5">
        <v>2371403250</v>
      </c>
      <c r="U1770" s="5" t="s">
        <v>1728</v>
      </c>
    </row>
    <row r="1771" spans="17:21">
      <c r="Q1771" s="5">
        <v>2371403318</v>
      </c>
      <c r="R1771" s="5">
        <v>2371403318</v>
      </c>
      <c r="S1771" s="5">
        <v>2371403318</v>
      </c>
      <c r="U1771" s="5" t="s">
        <v>1729</v>
      </c>
    </row>
    <row r="1772" spans="17:21">
      <c r="Q1772" s="5">
        <v>2371403334</v>
      </c>
      <c r="R1772" s="5">
        <v>2371403334</v>
      </c>
      <c r="S1772" s="5">
        <v>2371403334</v>
      </c>
      <c r="U1772" s="5" t="s">
        <v>1730</v>
      </c>
    </row>
    <row r="1773" spans="17:21">
      <c r="Q1773" s="5">
        <v>2371403367</v>
      </c>
      <c r="R1773" s="5">
        <v>2371403367</v>
      </c>
      <c r="S1773" s="5">
        <v>2371403367</v>
      </c>
      <c r="U1773" s="5" t="s">
        <v>1731</v>
      </c>
    </row>
    <row r="1774" spans="17:21">
      <c r="Q1774" s="5">
        <v>2371403375</v>
      </c>
      <c r="R1774" s="5">
        <v>2371403375</v>
      </c>
      <c r="S1774" s="5">
        <v>2371403375</v>
      </c>
      <c r="U1774" s="5" t="s">
        <v>1732</v>
      </c>
    </row>
    <row r="1775" spans="17:21">
      <c r="Q1775" s="5">
        <v>2371403383</v>
      </c>
      <c r="R1775" s="5">
        <v>2371403383</v>
      </c>
      <c r="S1775" s="5">
        <v>2371403383</v>
      </c>
      <c r="U1775" s="5" t="s">
        <v>1733</v>
      </c>
    </row>
    <row r="1776" spans="17:21">
      <c r="Q1776" s="5">
        <v>2371403391</v>
      </c>
      <c r="R1776" s="5">
        <v>2371403391</v>
      </c>
      <c r="S1776" s="5">
        <v>2371403391</v>
      </c>
      <c r="U1776" s="5" t="s">
        <v>1734</v>
      </c>
    </row>
    <row r="1777" spans="17:21">
      <c r="Q1777" s="5">
        <v>2371403433</v>
      </c>
      <c r="R1777" s="5">
        <v>2371403433</v>
      </c>
      <c r="S1777" s="5">
        <v>2371403433</v>
      </c>
      <c r="U1777" s="5" t="s">
        <v>1735</v>
      </c>
    </row>
    <row r="1778" spans="17:21">
      <c r="Q1778" s="5">
        <v>2371403441</v>
      </c>
      <c r="R1778" s="5">
        <v>2371403441</v>
      </c>
      <c r="S1778" s="5">
        <v>2371403441</v>
      </c>
      <c r="U1778" s="5" t="s">
        <v>1736</v>
      </c>
    </row>
    <row r="1779" spans="17:21">
      <c r="Q1779" s="5">
        <v>2371403458</v>
      </c>
      <c r="R1779" s="5">
        <v>2371403458</v>
      </c>
      <c r="S1779" s="5">
        <v>2371403458</v>
      </c>
      <c r="U1779" s="5" t="s">
        <v>1737</v>
      </c>
    </row>
    <row r="1780" spans="17:21">
      <c r="Q1780" s="5">
        <v>2371403474</v>
      </c>
      <c r="R1780" s="5">
        <v>2371403474</v>
      </c>
      <c r="S1780" s="5">
        <v>2371403474</v>
      </c>
      <c r="U1780" s="5" t="s">
        <v>1738</v>
      </c>
    </row>
    <row r="1781" spans="17:21">
      <c r="Q1781" s="5">
        <v>2371403508</v>
      </c>
      <c r="R1781" s="5">
        <v>2371403508</v>
      </c>
      <c r="S1781" s="5">
        <v>2371403508</v>
      </c>
      <c r="U1781" s="5" t="s">
        <v>1739</v>
      </c>
    </row>
    <row r="1782" spans="17:21">
      <c r="Q1782" s="5">
        <v>2371403516</v>
      </c>
      <c r="R1782" s="5">
        <v>2371403516</v>
      </c>
      <c r="S1782" s="5">
        <v>2371403516</v>
      </c>
      <c r="U1782" s="5" t="s">
        <v>1740</v>
      </c>
    </row>
    <row r="1783" spans="17:21">
      <c r="Q1783" s="5">
        <v>2371403532</v>
      </c>
      <c r="R1783" s="5">
        <v>2371403532</v>
      </c>
      <c r="S1783" s="5">
        <v>2371403532</v>
      </c>
      <c r="U1783" s="5" t="s">
        <v>1741</v>
      </c>
    </row>
    <row r="1784" spans="17:21">
      <c r="Q1784" s="5">
        <v>2371403573</v>
      </c>
      <c r="R1784" s="5">
        <v>2371403573</v>
      </c>
      <c r="S1784" s="5">
        <v>2371403573</v>
      </c>
      <c r="U1784" s="5" t="s">
        <v>1742</v>
      </c>
    </row>
    <row r="1785" spans="17:21">
      <c r="Q1785" s="5">
        <v>2371403581</v>
      </c>
      <c r="R1785" s="5">
        <v>2371403581</v>
      </c>
      <c r="S1785" s="5">
        <v>2371403581</v>
      </c>
      <c r="U1785" s="5" t="s">
        <v>1743</v>
      </c>
    </row>
    <row r="1786" spans="17:21">
      <c r="Q1786" s="5">
        <v>2371403607</v>
      </c>
      <c r="R1786" s="5">
        <v>2371403607</v>
      </c>
      <c r="S1786" s="5">
        <v>2371403607</v>
      </c>
      <c r="U1786" s="5" t="s">
        <v>1744</v>
      </c>
    </row>
    <row r="1787" spans="17:21">
      <c r="Q1787" s="5">
        <v>2371403615</v>
      </c>
      <c r="R1787" s="5">
        <v>2371403615</v>
      </c>
      <c r="S1787" s="5">
        <v>2371403615</v>
      </c>
      <c r="U1787" s="5" t="s">
        <v>1745</v>
      </c>
    </row>
    <row r="1788" spans="17:21">
      <c r="Q1788" s="5">
        <v>2371403664</v>
      </c>
      <c r="R1788" s="5">
        <v>2371403664</v>
      </c>
      <c r="S1788" s="5">
        <v>2371403664</v>
      </c>
      <c r="U1788" s="5" t="s">
        <v>1746</v>
      </c>
    </row>
    <row r="1789" spans="17:21">
      <c r="Q1789" s="5">
        <v>2371403672</v>
      </c>
      <c r="R1789" s="5">
        <v>2371403672</v>
      </c>
      <c r="S1789" s="5">
        <v>2371403672</v>
      </c>
      <c r="U1789" s="5" t="s">
        <v>1747</v>
      </c>
    </row>
    <row r="1790" spans="17:21">
      <c r="Q1790" s="5">
        <v>2371403698</v>
      </c>
      <c r="R1790" s="5">
        <v>2371403698</v>
      </c>
      <c r="S1790" s="5">
        <v>2371403698</v>
      </c>
      <c r="U1790" s="5" t="s">
        <v>1748</v>
      </c>
    </row>
    <row r="1791" spans="17:21">
      <c r="Q1791" s="5">
        <v>2371403706</v>
      </c>
      <c r="R1791" s="5">
        <v>2371403706</v>
      </c>
      <c r="S1791" s="5">
        <v>2371403706</v>
      </c>
      <c r="U1791" s="5" t="s">
        <v>1749</v>
      </c>
    </row>
    <row r="1792" spans="17:21">
      <c r="Q1792" s="5">
        <v>2371403763</v>
      </c>
      <c r="R1792" s="5">
        <v>2371403763</v>
      </c>
      <c r="S1792" s="5">
        <v>2371403763</v>
      </c>
      <c r="U1792" s="5" t="s">
        <v>1750</v>
      </c>
    </row>
    <row r="1793" spans="17:21">
      <c r="Q1793" s="5">
        <v>2371403771</v>
      </c>
      <c r="R1793" s="5">
        <v>2371403771</v>
      </c>
      <c r="S1793" s="5">
        <v>2371403771</v>
      </c>
      <c r="U1793" s="5" t="s">
        <v>1751</v>
      </c>
    </row>
    <row r="1794" spans="17:21">
      <c r="Q1794" s="5">
        <v>2371403789</v>
      </c>
      <c r="R1794" s="5">
        <v>2371403789</v>
      </c>
      <c r="S1794" s="5">
        <v>2371403789</v>
      </c>
      <c r="U1794" s="5" t="s">
        <v>1752</v>
      </c>
    </row>
    <row r="1795" spans="17:21">
      <c r="Q1795" s="5">
        <v>2371403797</v>
      </c>
      <c r="R1795" s="5">
        <v>2371403797</v>
      </c>
      <c r="S1795" s="5">
        <v>2371403797</v>
      </c>
      <c r="U1795" s="5" t="s">
        <v>1753</v>
      </c>
    </row>
    <row r="1796" spans="17:21">
      <c r="Q1796" s="5">
        <v>2371403805</v>
      </c>
      <c r="R1796" s="5">
        <v>2371403805</v>
      </c>
      <c r="S1796" s="5">
        <v>2371403805</v>
      </c>
      <c r="U1796" s="5" t="s">
        <v>1754</v>
      </c>
    </row>
    <row r="1797" spans="17:21">
      <c r="Q1797" s="5">
        <v>2371403839</v>
      </c>
      <c r="R1797" s="5">
        <v>2371403839</v>
      </c>
      <c r="S1797" s="5">
        <v>2371403839</v>
      </c>
      <c r="U1797" s="5" t="s">
        <v>1755</v>
      </c>
    </row>
    <row r="1798" spans="17:21">
      <c r="Q1798" s="5">
        <v>2371403854</v>
      </c>
      <c r="R1798" s="5">
        <v>2371403854</v>
      </c>
      <c r="S1798" s="5">
        <v>2371403854</v>
      </c>
      <c r="U1798" s="5" t="s">
        <v>1756</v>
      </c>
    </row>
    <row r="1799" spans="17:21">
      <c r="Q1799" s="5">
        <v>2371403870</v>
      </c>
      <c r="R1799" s="5">
        <v>2371403870</v>
      </c>
      <c r="S1799" s="5">
        <v>2371403870</v>
      </c>
      <c r="U1799" s="5" t="s">
        <v>1757</v>
      </c>
    </row>
    <row r="1800" spans="17:21">
      <c r="Q1800" s="5">
        <v>2371403896</v>
      </c>
      <c r="R1800" s="5">
        <v>2371403896</v>
      </c>
      <c r="S1800" s="5">
        <v>2371403896</v>
      </c>
      <c r="U1800" s="5" t="s">
        <v>1758</v>
      </c>
    </row>
    <row r="1801" spans="17:21">
      <c r="Q1801" s="5">
        <v>2371403904</v>
      </c>
      <c r="R1801" s="5">
        <v>2371403904</v>
      </c>
      <c r="S1801" s="5">
        <v>2371403904</v>
      </c>
      <c r="U1801" s="5" t="s">
        <v>1759</v>
      </c>
    </row>
    <row r="1802" spans="17:21">
      <c r="Q1802" s="5">
        <v>2371403920</v>
      </c>
      <c r="R1802" s="5">
        <v>2371403920</v>
      </c>
      <c r="S1802" s="5">
        <v>2371403920</v>
      </c>
      <c r="U1802" s="5" t="s">
        <v>1760</v>
      </c>
    </row>
    <row r="1803" spans="17:21">
      <c r="Q1803" s="5">
        <v>2371403938</v>
      </c>
      <c r="R1803" s="5">
        <v>2371403938</v>
      </c>
      <c r="S1803" s="5">
        <v>2371403938</v>
      </c>
      <c r="U1803" s="5" t="s">
        <v>1761</v>
      </c>
    </row>
    <row r="1804" spans="17:21">
      <c r="Q1804" s="5">
        <v>2371403946</v>
      </c>
      <c r="R1804" s="5">
        <v>2371403946</v>
      </c>
      <c r="S1804" s="5">
        <v>2371403946</v>
      </c>
      <c r="U1804" s="5" t="s">
        <v>1762</v>
      </c>
    </row>
    <row r="1805" spans="17:21">
      <c r="Q1805" s="5">
        <v>2371403953</v>
      </c>
      <c r="R1805" s="5">
        <v>2371403953</v>
      </c>
      <c r="S1805" s="5">
        <v>2371403953</v>
      </c>
      <c r="U1805" s="5" t="s">
        <v>1763</v>
      </c>
    </row>
    <row r="1806" spans="17:21">
      <c r="Q1806" s="5">
        <v>2371403987</v>
      </c>
      <c r="R1806" s="5">
        <v>2371403987</v>
      </c>
      <c r="S1806" s="5">
        <v>2371403987</v>
      </c>
      <c r="U1806" s="5" t="s">
        <v>1764</v>
      </c>
    </row>
    <row r="1807" spans="17:21">
      <c r="Q1807" s="5">
        <v>2371403995</v>
      </c>
      <c r="R1807" s="5">
        <v>2371403995</v>
      </c>
      <c r="S1807" s="5">
        <v>2371403995</v>
      </c>
      <c r="U1807" s="5" t="s">
        <v>1765</v>
      </c>
    </row>
    <row r="1808" spans="17:21">
      <c r="Q1808" s="5">
        <v>2371500014</v>
      </c>
      <c r="R1808" s="5">
        <v>2371500014</v>
      </c>
      <c r="S1808" s="5">
        <v>2371500014</v>
      </c>
      <c r="U1808" s="5" t="s">
        <v>1766</v>
      </c>
    </row>
    <row r="1809" spans="17:21">
      <c r="Q1809" s="5">
        <v>2371500048</v>
      </c>
      <c r="R1809" s="5">
        <v>2371500048</v>
      </c>
      <c r="S1809" s="5">
        <v>2371500048</v>
      </c>
      <c r="U1809" s="5" t="s">
        <v>1767</v>
      </c>
    </row>
    <row r="1810" spans="17:21">
      <c r="Q1810" s="5">
        <v>2371500162</v>
      </c>
      <c r="R1810" s="5">
        <v>2371500162</v>
      </c>
      <c r="S1810" s="5">
        <v>2371500162</v>
      </c>
      <c r="U1810" s="5" t="s">
        <v>1768</v>
      </c>
    </row>
    <row r="1811" spans="17:21">
      <c r="Q1811" s="5">
        <v>2371500196</v>
      </c>
      <c r="R1811" s="5">
        <v>2371500196</v>
      </c>
      <c r="S1811" s="5">
        <v>2371500196</v>
      </c>
      <c r="U1811" s="5" t="s">
        <v>1769</v>
      </c>
    </row>
    <row r="1812" spans="17:21">
      <c r="Q1812" s="5">
        <v>2371500204</v>
      </c>
      <c r="R1812" s="5">
        <v>2371500204</v>
      </c>
      <c r="S1812" s="5">
        <v>2371500204</v>
      </c>
      <c r="U1812" s="5" t="s">
        <v>1770</v>
      </c>
    </row>
    <row r="1813" spans="17:21">
      <c r="Q1813" s="5">
        <v>2371500220</v>
      </c>
      <c r="R1813" s="5">
        <v>2371500220</v>
      </c>
      <c r="S1813" s="5">
        <v>2371500220</v>
      </c>
      <c r="U1813" s="5" t="s">
        <v>1771</v>
      </c>
    </row>
    <row r="1814" spans="17:21">
      <c r="Q1814" s="5">
        <v>2371500238</v>
      </c>
      <c r="R1814" s="5">
        <v>2371500238</v>
      </c>
      <c r="S1814" s="5">
        <v>2371500238</v>
      </c>
      <c r="U1814" s="5" t="s">
        <v>1772</v>
      </c>
    </row>
    <row r="1815" spans="17:21">
      <c r="Q1815" s="5">
        <v>2371500279</v>
      </c>
      <c r="R1815" s="5">
        <v>2371500279</v>
      </c>
      <c r="S1815" s="5">
        <v>2371500279</v>
      </c>
      <c r="U1815" s="5" t="s">
        <v>1773</v>
      </c>
    </row>
    <row r="1816" spans="17:21">
      <c r="Q1816" s="5">
        <v>2371500303</v>
      </c>
      <c r="R1816" s="5">
        <v>2371500303</v>
      </c>
      <c r="S1816" s="5">
        <v>2371500303</v>
      </c>
      <c r="U1816" s="5" t="s">
        <v>1774</v>
      </c>
    </row>
    <row r="1817" spans="17:21">
      <c r="Q1817" s="5">
        <v>2371500311</v>
      </c>
      <c r="R1817" s="5">
        <v>2371500311</v>
      </c>
      <c r="S1817" s="5">
        <v>2371500311</v>
      </c>
      <c r="U1817" s="5" t="s">
        <v>1775</v>
      </c>
    </row>
    <row r="1818" spans="17:21">
      <c r="Q1818" s="5">
        <v>2371500337</v>
      </c>
      <c r="R1818" s="5">
        <v>2371500337</v>
      </c>
      <c r="S1818" s="5">
        <v>2371500337</v>
      </c>
      <c r="U1818" s="5" t="s">
        <v>1776</v>
      </c>
    </row>
    <row r="1819" spans="17:21">
      <c r="Q1819" s="5">
        <v>2371500352</v>
      </c>
      <c r="R1819" s="5">
        <v>2371500352</v>
      </c>
      <c r="S1819" s="5">
        <v>2371500352</v>
      </c>
      <c r="U1819" s="5" t="s">
        <v>1777</v>
      </c>
    </row>
    <row r="1820" spans="17:21">
      <c r="Q1820" s="5">
        <v>2371500386</v>
      </c>
      <c r="R1820" s="5">
        <v>2371500386</v>
      </c>
      <c r="S1820" s="5">
        <v>2371500386</v>
      </c>
      <c r="U1820" s="5" t="s">
        <v>1778</v>
      </c>
    </row>
    <row r="1821" spans="17:21">
      <c r="Q1821" s="5">
        <v>2371500444</v>
      </c>
      <c r="R1821" s="5">
        <v>2371500444</v>
      </c>
      <c r="S1821" s="5">
        <v>2371500444</v>
      </c>
      <c r="U1821" s="5" t="s">
        <v>1779</v>
      </c>
    </row>
    <row r="1822" spans="17:21">
      <c r="Q1822" s="5">
        <v>2371500485</v>
      </c>
      <c r="R1822" s="5">
        <v>2371500485</v>
      </c>
      <c r="S1822" s="5">
        <v>2371500485</v>
      </c>
      <c r="U1822" s="5" t="s">
        <v>1780</v>
      </c>
    </row>
    <row r="1823" spans="17:21">
      <c r="Q1823" s="5">
        <v>2371500519</v>
      </c>
      <c r="R1823" s="5">
        <v>2371500519</v>
      </c>
      <c r="S1823" s="5">
        <v>2371500519</v>
      </c>
      <c r="U1823" s="5" t="s">
        <v>1781</v>
      </c>
    </row>
    <row r="1824" spans="17:21">
      <c r="Q1824" s="5">
        <v>2371500527</v>
      </c>
      <c r="R1824" s="5">
        <v>2371500527</v>
      </c>
      <c r="S1824" s="5">
        <v>2371500527</v>
      </c>
      <c r="U1824" s="5" t="s">
        <v>1782</v>
      </c>
    </row>
    <row r="1825" spans="17:21">
      <c r="Q1825" s="5">
        <v>2371500543</v>
      </c>
      <c r="R1825" s="5">
        <v>2371500543</v>
      </c>
      <c r="S1825" s="5">
        <v>2371500543</v>
      </c>
      <c r="U1825" s="5" t="s">
        <v>1783</v>
      </c>
    </row>
    <row r="1826" spans="17:21">
      <c r="Q1826" s="5">
        <v>2371500634</v>
      </c>
      <c r="R1826" s="5">
        <v>2371500634</v>
      </c>
      <c r="S1826" s="5">
        <v>2371500634</v>
      </c>
      <c r="U1826" s="5" t="s">
        <v>1784</v>
      </c>
    </row>
    <row r="1827" spans="17:21">
      <c r="Q1827" s="5">
        <v>2371500642</v>
      </c>
      <c r="R1827" s="5">
        <v>2371500642</v>
      </c>
      <c r="S1827" s="5">
        <v>2371500642</v>
      </c>
      <c r="U1827" s="5" t="s">
        <v>1785</v>
      </c>
    </row>
    <row r="1828" spans="17:21">
      <c r="Q1828" s="5">
        <v>2371500675</v>
      </c>
      <c r="R1828" s="5">
        <v>2371500675</v>
      </c>
      <c r="S1828" s="5">
        <v>2371500675</v>
      </c>
      <c r="U1828" s="5" t="s">
        <v>1786</v>
      </c>
    </row>
    <row r="1829" spans="17:21">
      <c r="Q1829" s="5">
        <v>2371500683</v>
      </c>
      <c r="R1829" s="5">
        <v>2371500683</v>
      </c>
      <c r="S1829" s="5">
        <v>2371500683</v>
      </c>
      <c r="U1829" s="5" t="s">
        <v>1787</v>
      </c>
    </row>
    <row r="1830" spans="17:21">
      <c r="Q1830" s="5">
        <v>2371500766</v>
      </c>
      <c r="R1830" s="5">
        <v>2371500766</v>
      </c>
      <c r="S1830" s="5">
        <v>2371500766</v>
      </c>
      <c r="U1830" s="5" t="s">
        <v>1788</v>
      </c>
    </row>
    <row r="1831" spans="17:21">
      <c r="Q1831" s="5">
        <v>2371500774</v>
      </c>
      <c r="R1831" s="5">
        <v>2371500774</v>
      </c>
      <c r="S1831" s="5">
        <v>2371500774</v>
      </c>
      <c r="U1831" s="5" t="s">
        <v>1789</v>
      </c>
    </row>
    <row r="1832" spans="17:21">
      <c r="Q1832" s="5">
        <v>2371500808</v>
      </c>
      <c r="R1832" s="5">
        <v>2371500808</v>
      </c>
      <c r="S1832" s="5">
        <v>2371500808</v>
      </c>
      <c r="U1832" s="5" t="s">
        <v>1790</v>
      </c>
    </row>
    <row r="1833" spans="17:21">
      <c r="Q1833" s="5">
        <v>2371500915</v>
      </c>
      <c r="R1833" s="5">
        <v>2371500915</v>
      </c>
      <c r="S1833" s="5">
        <v>2371500915</v>
      </c>
      <c r="U1833" s="5" t="s">
        <v>1791</v>
      </c>
    </row>
    <row r="1834" spans="17:21">
      <c r="Q1834" s="5">
        <v>2371500949</v>
      </c>
      <c r="R1834" s="5">
        <v>2371500949</v>
      </c>
      <c r="S1834" s="5">
        <v>2371500949</v>
      </c>
      <c r="U1834" s="5" t="s">
        <v>1792</v>
      </c>
    </row>
    <row r="1835" spans="17:21">
      <c r="Q1835" s="5">
        <v>2371500972</v>
      </c>
      <c r="R1835" s="5">
        <v>2371500972</v>
      </c>
      <c r="S1835" s="5">
        <v>2371500972</v>
      </c>
      <c r="U1835" s="5" t="s">
        <v>1793</v>
      </c>
    </row>
    <row r="1836" spans="17:21">
      <c r="Q1836" s="5">
        <v>2371501020</v>
      </c>
      <c r="R1836" s="5">
        <v>2371501020</v>
      </c>
      <c r="S1836" s="5">
        <v>2371501020</v>
      </c>
      <c r="U1836" s="5" t="s">
        <v>1794</v>
      </c>
    </row>
    <row r="1837" spans="17:21">
      <c r="Q1837" s="5">
        <v>2371501046</v>
      </c>
      <c r="R1837" s="5">
        <v>2371501046</v>
      </c>
      <c r="S1837" s="5">
        <v>2371501046</v>
      </c>
      <c r="U1837" s="5" t="s">
        <v>1795</v>
      </c>
    </row>
    <row r="1838" spans="17:21">
      <c r="Q1838" s="5">
        <v>2371501079</v>
      </c>
      <c r="R1838" s="5">
        <v>2371501079</v>
      </c>
      <c r="S1838" s="5">
        <v>2371501079</v>
      </c>
      <c r="U1838" s="5" t="s">
        <v>1796</v>
      </c>
    </row>
    <row r="1839" spans="17:21">
      <c r="Q1839" s="5">
        <v>2371501087</v>
      </c>
      <c r="R1839" s="5">
        <v>2371501087</v>
      </c>
      <c r="S1839" s="5">
        <v>2371501087</v>
      </c>
      <c r="U1839" s="5" t="s">
        <v>1797</v>
      </c>
    </row>
    <row r="1840" spans="17:21">
      <c r="Q1840" s="5">
        <v>2371501095</v>
      </c>
      <c r="R1840" s="5">
        <v>2371501095</v>
      </c>
      <c r="S1840" s="5">
        <v>2371501095</v>
      </c>
      <c r="U1840" s="5" t="s">
        <v>1798</v>
      </c>
    </row>
    <row r="1841" spans="17:21">
      <c r="Q1841" s="5">
        <v>2371501111</v>
      </c>
      <c r="R1841" s="5">
        <v>2371501111</v>
      </c>
      <c r="S1841" s="5">
        <v>2371501111</v>
      </c>
      <c r="U1841" s="5" t="s">
        <v>1799</v>
      </c>
    </row>
    <row r="1842" spans="17:21">
      <c r="Q1842" s="5">
        <v>2371501129</v>
      </c>
      <c r="R1842" s="5">
        <v>2371501129</v>
      </c>
      <c r="S1842" s="5">
        <v>2371501129</v>
      </c>
      <c r="U1842" s="5" t="s">
        <v>1800</v>
      </c>
    </row>
    <row r="1843" spans="17:21">
      <c r="Q1843" s="5">
        <v>2371501160</v>
      </c>
      <c r="R1843" s="5">
        <v>2371501160</v>
      </c>
      <c r="S1843" s="5">
        <v>2371501160</v>
      </c>
      <c r="U1843" s="5" t="s">
        <v>1801</v>
      </c>
    </row>
    <row r="1844" spans="17:21">
      <c r="Q1844" s="5">
        <v>2371501178</v>
      </c>
      <c r="R1844" s="5">
        <v>2371501178</v>
      </c>
      <c r="S1844" s="5">
        <v>2371501178</v>
      </c>
      <c r="U1844" s="5" t="s">
        <v>1802</v>
      </c>
    </row>
    <row r="1845" spans="17:21">
      <c r="Q1845" s="5">
        <v>2371501202</v>
      </c>
      <c r="R1845" s="5">
        <v>2371501202</v>
      </c>
      <c r="S1845" s="5">
        <v>2371501202</v>
      </c>
      <c r="U1845" s="5" t="s">
        <v>1803</v>
      </c>
    </row>
    <row r="1846" spans="17:21">
      <c r="Q1846" s="5">
        <v>2371501210</v>
      </c>
      <c r="R1846" s="5">
        <v>2371501210</v>
      </c>
      <c r="S1846" s="5">
        <v>2371501210</v>
      </c>
      <c r="U1846" s="5" t="s">
        <v>1804</v>
      </c>
    </row>
    <row r="1847" spans="17:21">
      <c r="Q1847" s="5">
        <v>2371501244</v>
      </c>
      <c r="R1847" s="5">
        <v>2371501244</v>
      </c>
      <c r="S1847" s="5">
        <v>2371501244</v>
      </c>
      <c r="U1847" s="5" t="s">
        <v>1805</v>
      </c>
    </row>
    <row r="1848" spans="17:21">
      <c r="Q1848" s="5">
        <v>2371501251</v>
      </c>
      <c r="R1848" s="5">
        <v>2371501251</v>
      </c>
      <c r="S1848" s="5">
        <v>2371501251</v>
      </c>
      <c r="U1848" s="5" t="s">
        <v>1806</v>
      </c>
    </row>
    <row r="1849" spans="17:21">
      <c r="Q1849" s="5">
        <v>2371501277</v>
      </c>
      <c r="R1849" s="5">
        <v>2371501277</v>
      </c>
      <c r="S1849" s="5">
        <v>2371501277</v>
      </c>
      <c r="U1849" s="5" t="s">
        <v>1807</v>
      </c>
    </row>
    <row r="1850" spans="17:21">
      <c r="Q1850" s="5">
        <v>2371501285</v>
      </c>
      <c r="R1850" s="5">
        <v>2371501285</v>
      </c>
      <c r="S1850" s="5">
        <v>2371501285</v>
      </c>
      <c r="U1850" s="5" t="s">
        <v>1808</v>
      </c>
    </row>
    <row r="1851" spans="17:21">
      <c r="Q1851" s="5">
        <v>2371501293</v>
      </c>
      <c r="R1851" s="5">
        <v>2371501293</v>
      </c>
      <c r="S1851" s="5">
        <v>2371501293</v>
      </c>
      <c r="U1851" s="5" t="s">
        <v>1809</v>
      </c>
    </row>
    <row r="1852" spans="17:21">
      <c r="Q1852" s="5">
        <v>2371501319</v>
      </c>
      <c r="R1852" s="5">
        <v>2371501319</v>
      </c>
      <c r="S1852" s="5">
        <v>2371501319</v>
      </c>
      <c r="U1852" s="5" t="s">
        <v>1810</v>
      </c>
    </row>
    <row r="1853" spans="17:21">
      <c r="Q1853" s="5">
        <v>2371501335</v>
      </c>
      <c r="R1853" s="5">
        <v>2371501335</v>
      </c>
      <c r="S1853" s="5">
        <v>2371501335</v>
      </c>
      <c r="U1853" s="5" t="s">
        <v>1811</v>
      </c>
    </row>
    <row r="1854" spans="17:21">
      <c r="Q1854" s="5">
        <v>2371501418</v>
      </c>
      <c r="R1854" s="5">
        <v>2371501418</v>
      </c>
      <c r="S1854" s="5">
        <v>2371501418</v>
      </c>
      <c r="U1854" s="5" t="s">
        <v>1812</v>
      </c>
    </row>
    <row r="1855" spans="17:21">
      <c r="Q1855" s="5">
        <v>2371501459</v>
      </c>
      <c r="R1855" s="5">
        <v>2371501459</v>
      </c>
      <c r="S1855" s="5">
        <v>2371501459</v>
      </c>
      <c r="U1855" s="5" t="s">
        <v>1813</v>
      </c>
    </row>
    <row r="1856" spans="17:21">
      <c r="Q1856" s="5">
        <v>2371501467</v>
      </c>
      <c r="R1856" s="5">
        <v>2371501467</v>
      </c>
      <c r="S1856" s="5">
        <v>2371501467</v>
      </c>
      <c r="U1856" s="5" t="s">
        <v>1814</v>
      </c>
    </row>
    <row r="1857" spans="17:21">
      <c r="Q1857" s="5">
        <v>2371501533</v>
      </c>
      <c r="R1857" s="5">
        <v>2371501533</v>
      </c>
      <c r="S1857" s="5">
        <v>2371501533</v>
      </c>
      <c r="U1857" s="5" t="s">
        <v>1815</v>
      </c>
    </row>
    <row r="1858" spans="17:21">
      <c r="Q1858" s="5">
        <v>2371501566</v>
      </c>
      <c r="R1858" s="5">
        <v>2371501566</v>
      </c>
      <c r="S1858" s="5">
        <v>2371501566</v>
      </c>
      <c r="U1858" s="5" t="s">
        <v>1816</v>
      </c>
    </row>
    <row r="1859" spans="17:21">
      <c r="Q1859" s="5">
        <v>2371501616</v>
      </c>
      <c r="R1859" s="5">
        <v>2371501616</v>
      </c>
      <c r="S1859" s="5">
        <v>2371501616</v>
      </c>
      <c r="U1859" s="5" t="s">
        <v>1817</v>
      </c>
    </row>
    <row r="1860" spans="17:21">
      <c r="Q1860" s="5">
        <v>2371501632</v>
      </c>
      <c r="R1860" s="5">
        <v>2371501632</v>
      </c>
      <c r="S1860" s="5">
        <v>2371501632</v>
      </c>
      <c r="U1860" s="5" t="s">
        <v>1818</v>
      </c>
    </row>
    <row r="1861" spans="17:21">
      <c r="Q1861" s="5">
        <v>2371501657</v>
      </c>
      <c r="R1861" s="5">
        <v>2371501657</v>
      </c>
      <c r="S1861" s="5">
        <v>2371501657</v>
      </c>
      <c r="U1861" s="5" t="s">
        <v>1819</v>
      </c>
    </row>
    <row r="1862" spans="17:21">
      <c r="Q1862" s="5">
        <v>2371501665</v>
      </c>
      <c r="R1862" s="5">
        <v>2371501665</v>
      </c>
      <c r="S1862" s="5">
        <v>2371501665</v>
      </c>
      <c r="U1862" s="5" t="s">
        <v>1820</v>
      </c>
    </row>
    <row r="1863" spans="17:21">
      <c r="Q1863" s="5">
        <v>2371501723</v>
      </c>
      <c r="R1863" s="5">
        <v>2371501723</v>
      </c>
      <c r="S1863" s="5">
        <v>2371501723</v>
      </c>
      <c r="U1863" s="5" t="s">
        <v>1821</v>
      </c>
    </row>
    <row r="1864" spans="17:21">
      <c r="Q1864" s="5">
        <v>2371501749</v>
      </c>
      <c r="R1864" s="5">
        <v>2371501749</v>
      </c>
      <c r="S1864" s="5">
        <v>2371501749</v>
      </c>
      <c r="U1864" s="5" t="s">
        <v>1822</v>
      </c>
    </row>
    <row r="1865" spans="17:21">
      <c r="Q1865" s="5">
        <v>2371501756</v>
      </c>
      <c r="R1865" s="5">
        <v>2371501756</v>
      </c>
      <c r="S1865" s="5">
        <v>2371501756</v>
      </c>
      <c r="U1865" s="5" t="s">
        <v>1823</v>
      </c>
    </row>
    <row r="1866" spans="17:21">
      <c r="Q1866" s="5">
        <v>2371501780</v>
      </c>
      <c r="R1866" s="5">
        <v>2371501780</v>
      </c>
      <c r="S1866" s="5">
        <v>2371501780</v>
      </c>
      <c r="U1866" s="5" t="s">
        <v>1824</v>
      </c>
    </row>
    <row r="1867" spans="17:21">
      <c r="Q1867" s="5">
        <v>2371501798</v>
      </c>
      <c r="R1867" s="5">
        <v>2371501798</v>
      </c>
      <c r="S1867" s="5">
        <v>2371501798</v>
      </c>
      <c r="U1867" s="5" t="s">
        <v>1825</v>
      </c>
    </row>
    <row r="1868" spans="17:21">
      <c r="Q1868" s="5">
        <v>2371501822</v>
      </c>
      <c r="R1868" s="5">
        <v>2371501822</v>
      </c>
      <c r="S1868" s="5">
        <v>2371501822</v>
      </c>
      <c r="U1868" s="5" t="s">
        <v>1826</v>
      </c>
    </row>
    <row r="1869" spans="17:21">
      <c r="Q1869" s="5">
        <v>2371501830</v>
      </c>
      <c r="R1869" s="5">
        <v>2371501830</v>
      </c>
      <c r="S1869" s="5">
        <v>2371501830</v>
      </c>
      <c r="U1869" s="5" t="s">
        <v>1827</v>
      </c>
    </row>
    <row r="1870" spans="17:21">
      <c r="Q1870" s="5">
        <v>2371501921</v>
      </c>
      <c r="R1870" s="5">
        <v>2371501921</v>
      </c>
      <c r="S1870" s="5">
        <v>2371501921</v>
      </c>
      <c r="U1870" s="5" t="s">
        <v>1828</v>
      </c>
    </row>
    <row r="1871" spans="17:21">
      <c r="Q1871" s="5">
        <v>2371501947</v>
      </c>
      <c r="R1871" s="5">
        <v>2371501947</v>
      </c>
      <c r="S1871" s="5">
        <v>2371501947</v>
      </c>
      <c r="U1871" s="5" t="s">
        <v>1829</v>
      </c>
    </row>
    <row r="1872" spans="17:21">
      <c r="Q1872" s="5">
        <v>2371501962</v>
      </c>
      <c r="R1872" s="5">
        <v>2371501962</v>
      </c>
      <c r="S1872" s="5">
        <v>2371501962</v>
      </c>
      <c r="U1872" s="5" t="s">
        <v>1830</v>
      </c>
    </row>
    <row r="1873" spans="17:21">
      <c r="Q1873" s="5">
        <v>2371502093</v>
      </c>
      <c r="R1873" s="5">
        <v>2371502093</v>
      </c>
      <c r="S1873" s="5">
        <v>2371502093</v>
      </c>
      <c r="U1873" s="5" t="s">
        <v>1831</v>
      </c>
    </row>
    <row r="1874" spans="17:21">
      <c r="Q1874" s="5">
        <v>2371502101</v>
      </c>
      <c r="R1874" s="5">
        <v>2371502101</v>
      </c>
      <c r="S1874" s="5">
        <v>2371502101</v>
      </c>
      <c r="U1874" s="5" t="s">
        <v>1832</v>
      </c>
    </row>
    <row r="1875" spans="17:21">
      <c r="Q1875" s="5">
        <v>2371502143</v>
      </c>
      <c r="R1875" s="5">
        <v>2371502143</v>
      </c>
      <c r="S1875" s="5">
        <v>2371502143</v>
      </c>
      <c r="U1875" s="5" t="s">
        <v>1833</v>
      </c>
    </row>
    <row r="1876" spans="17:21">
      <c r="Q1876" s="5">
        <v>2371502150</v>
      </c>
      <c r="R1876" s="5">
        <v>2371502150</v>
      </c>
      <c r="S1876" s="5">
        <v>2371502150</v>
      </c>
      <c r="U1876" s="5" t="s">
        <v>1834</v>
      </c>
    </row>
    <row r="1877" spans="17:21">
      <c r="Q1877" s="5">
        <v>2371502218</v>
      </c>
      <c r="R1877" s="5">
        <v>2371502218</v>
      </c>
      <c r="S1877" s="5">
        <v>2371502218</v>
      </c>
      <c r="U1877" s="5" t="s">
        <v>1835</v>
      </c>
    </row>
    <row r="1878" spans="17:21">
      <c r="Q1878" s="5">
        <v>2371502234</v>
      </c>
      <c r="R1878" s="5">
        <v>2371502234</v>
      </c>
      <c r="S1878" s="5">
        <v>2371502234</v>
      </c>
      <c r="U1878" s="5" t="s">
        <v>1836</v>
      </c>
    </row>
    <row r="1879" spans="17:21">
      <c r="Q1879" s="5">
        <v>2371502283</v>
      </c>
      <c r="R1879" s="5">
        <v>2371502283</v>
      </c>
      <c r="S1879" s="5">
        <v>2371502283</v>
      </c>
      <c r="U1879" s="5" t="s">
        <v>1837</v>
      </c>
    </row>
    <row r="1880" spans="17:21">
      <c r="Q1880" s="5">
        <v>2371502317</v>
      </c>
      <c r="R1880" s="5">
        <v>2371502317</v>
      </c>
      <c r="S1880" s="5">
        <v>2371502317</v>
      </c>
      <c r="U1880" s="5" t="s">
        <v>1838</v>
      </c>
    </row>
    <row r="1881" spans="17:21">
      <c r="Q1881" s="5">
        <v>2371502341</v>
      </c>
      <c r="R1881" s="5">
        <v>2371502341</v>
      </c>
      <c r="S1881" s="5">
        <v>2371502341</v>
      </c>
      <c r="U1881" s="5" t="s">
        <v>1839</v>
      </c>
    </row>
    <row r="1882" spans="17:21">
      <c r="Q1882" s="5">
        <v>2371502358</v>
      </c>
      <c r="R1882" s="5">
        <v>2371502358</v>
      </c>
      <c r="S1882" s="5">
        <v>2371502358</v>
      </c>
      <c r="U1882" s="5" t="s">
        <v>1840</v>
      </c>
    </row>
    <row r="1883" spans="17:21">
      <c r="Q1883" s="5">
        <v>2371502366</v>
      </c>
      <c r="R1883" s="5">
        <v>2371502366</v>
      </c>
      <c r="S1883" s="5">
        <v>2371502366</v>
      </c>
      <c r="U1883" s="5" t="s">
        <v>1841</v>
      </c>
    </row>
    <row r="1884" spans="17:21">
      <c r="Q1884" s="5">
        <v>2371502424</v>
      </c>
      <c r="R1884" s="5">
        <v>2371502424</v>
      </c>
      <c r="S1884" s="5">
        <v>2371502424</v>
      </c>
      <c r="U1884" s="5" t="s">
        <v>1842</v>
      </c>
    </row>
    <row r="1885" spans="17:21">
      <c r="Q1885" s="5">
        <v>2371502432</v>
      </c>
      <c r="R1885" s="5">
        <v>2371502432</v>
      </c>
      <c r="S1885" s="5">
        <v>2371502432</v>
      </c>
      <c r="U1885" s="5" t="s">
        <v>1843</v>
      </c>
    </row>
    <row r="1886" spans="17:21">
      <c r="Q1886" s="5">
        <v>2371502440</v>
      </c>
      <c r="R1886" s="5">
        <v>2371502440</v>
      </c>
      <c r="S1886" s="5">
        <v>2371502440</v>
      </c>
      <c r="U1886" s="5" t="s">
        <v>1844</v>
      </c>
    </row>
    <row r="1887" spans="17:21">
      <c r="Q1887" s="5">
        <v>2371502457</v>
      </c>
      <c r="R1887" s="5">
        <v>2371502457</v>
      </c>
      <c r="S1887" s="5">
        <v>2371502457</v>
      </c>
      <c r="U1887" s="5" t="s">
        <v>1845</v>
      </c>
    </row>
    <row r="1888" spans="17:21">
      <c r="Q1888" s="5">
        <v>2371502465</v>
      </c>
      <c r="R1888" s="5">
        <v>2371502465</v>
      </c>
      <c r="S1888" s="5">
        <v>2371502465</v>
      </c>
      <c r="U1888" s="5" t="s">
        <v>1846</v>
      </c>
    </row>
    <row r="1889" spans="17:21">
      <c r="Q1889" s="5">
        <v>2371502481</v>
      </c>
      <c r="R1889" s="5">
        <v>2371502481</v>
      </c>
      <c r="S1889" s="5">
        <v>2371502481</v>
      </c>
      <c r="U1889" s="5" t="s">
        <v>1847</v>
      </c>
    </row>
    <row r="1890" spans="17:21">
      <c r="Q1890" s="5">
        <v>2371502515</v>
      </c>
      <c r="R1890" s="5">
        <v>2371502515</v>
      </c>
      <c r="S1890" s="5">
        <v>2371502515</v>
      </c>
      <c r="U1890" s="5" t="s">
        <v>1848</v>
      </c>
    </row>
    <row r="1891" spans="17:21">
      <c r="Q1891" s="5">
        <v>2371502531</v>
      </c>
      <c r="R1891" s="5">
        <v>2371502531</v>
      </c>
      <c r="S1891" s="5">
        <v>2371502531</v>
      </c>
      <c r="U1891" s="5" t="s">
        <v>1849</v>
      </c>
    </row>
    <row r="1892" spans="17:21">
      <c r="Q1892" s="5">
        <v>2371502549</v>
      </c>
      <c r="R1892" s="5">
        <v>2371502549</v>
      </c>
      <c r="S1892" s="5">
        <v>2371502549</v>
      </c>
      <c r="U1892" s="5" t="s">
        <v>1850</v>
      </c>
    </row>
    <row r="1893" spans="17:21">
      <c r="Q1893" s="5">
        <v>2371502580</v>
      </c>
      <c r="R1893" s="5">
        <v>2371502580</v>
      </c>
      <c r="S1893" s="5">
        <v>2371502580</v>
      </c>
      <c r="U1893" s="5" t="s">
        <v>1851</v>
      </c>
    </row>
    <row r="1894" spans="17:21">
      <c r="Q1894" s="5">
        <v>2371502598</v>
      </c>
      <c r="R1894" s="5">
        <v>2371502598</v>
      </c>
      <c r="S1894" s="5">
        <v>2371502598</v>
      </c>
      <c r="U1894" s="5" t="s">
        <v>1852</v>
      </c>
    </row>
    <row r="1895" spans="17:21">
      <c r="Q1895" s="5">
        <v>2371502606</v>
      </c>
      <c r="R1895" s="5">
        <v>2371502606</v>
      </c>
      <c r="S1895" s="5">
        <v>2371502606</v>
      </c>
      <c r="U1895" s="5" t="s">
        <v>1853</v>
      </c>
    </row>
    <row r="1896" spans="17:21">
      <c r="Q1896" s="5">
        <v>2371502622</v>
      </c>
      <c r="R1896" s="5">
        <v>2371502622</v>
      </c>
      <c r="S1896" s="5">
        <v>2371502622</v>
      </c>
      <c r="U1896" s="5" t="s">
        <v>1854</v>
      </c>
    </row>
    <row r="1897" spans="17:21">
      <c r="Q1897" s="5">
        <v>2371502630</v>
      </c>
      <c r="R1897" s="5">
        <v>2371502630</v>
      </c>
      <c r="S1897" s="5">
        <v>2371502630</v>
      </c>
      <c r="U1897" s="5" t="s">
        <v>1855</v>
      </c>
    </row>
    <row r="1898" spans="17:21">
      <c r="Q1898" s="5">
        <v>2371502648</v>
      </c>
      <c r="R1898" s="5">
        <v>2371502648</v>
      </c>
      <c r="S1898" s="5">
        <v>2371502648</v>
      </c>
      <c r="U1898" s="5" t="s">
        <v>1856</v>
      </c>
    </row>
    <row r="1899" spans="17:21">
      <c r="Q1899" s="5">
        <v>2371502747</v>
      </c>
      <c r="R1899" s="5">
        <v>2371502747</v>
      </c>
      <c r="S1899" s="5">
        <v>2371502747</v>
      </c>
      <c r="U1899" s="5" t="s">
        <v>1857</v>
      </c>
    </row>
    <row r="1900" spans="17:21">
      <c r="Q1900" s="5">
        <v>2371502754</v>
      </c>
      <c r="R1900" s="5">
        <v>2371502754</v>
      </c>
      <c r="S1900" s="5">
        <v>2371502754</v>
      </c>
      <c r="U1900" s="5" t="s">
        <v>1858</v>
      </c>
    </row>
    <row r="1901" spans="17:21">
      <c r="Q1901" s="5">
        <v>2371502762</v>
      </c>
      <c r="R1901" s="5">
        <v>2371502762</v>
      </c>
      <c r="S1901" s="5">
        <v>2371502762</v>
      </c>
      <c r="U1901" s="5" t="s">
        <v>1859</v>
      </c>
    </row>
    <row r="1902" spans="17:21">
      <c r="Q1902" s="5">
        <v>2371502770</v>
      </c>
      <c r="R1902" s="5">
        <v>2371502770</v>
      </c>
      <c r="S1902" s="5">
        <v>2371502770</v>
      </c>
      <c r="U1902" s="5" t="s">
        <v>1860</v>
      </c>
    </row>
    <row r="1903" spans="17:21">
      <c r="Q1903" s="5">
        <v>2371502788</v>
      </c>
      <c r="R1903" s="5">
        <v>2371502788</v>
      </c>
      <c r="S1903" s="5">
        <v>2371502788</v>
      </c>
      <c r="U1903" s="5" t="s">
        <v>1861</v>
      </c>
    </row>
    <row r="1904" spans="17:21">
      <c r="Q1904" s="5">
        <v>2371502796</v>
      </c>
      <c r="R1904" s="5">
        <v>2371502796</v>
      </c>
      <c r="S1904" s="5">
        <v>2371502796</v>
      </c>
      <c r="U1904" s="5" t="s">
        <v>1862</v>
      </c>
    </row>
    <row r="1905" spans="17:21">
      <c r="Q1905" s="5">
        <v>2371502804</v>
      </c>
      <c r="R1905" s="5">
        <v>2371502804</v>
      </c>
      <c r="S1905" s="5">
        <v>2371502804</v>
      </c>
      <c r="U1905" s="5" t="s">
        <v>1863</v>
      </c>
    </row>
    <row r="1906" spans="17:21">
      <c r="Q1906" s="5">
        <v>2371502846</v>
      </c>
      <c r="R1906" s="5">
        <v>2371502846</v>
      </c>
      <c r="S1906" s="5">
        <v>2371502846</v>
      </c>
      <c r="U1906" s="5" t="s">
        <v>1864</v>
      </c>
    </row>
    <row r="1907" spans="17:21">
      <c r="Q1907" s="5">
        <v>2371502952</v>
      </c>
      <c r="R1907" s="5">
        <v>2371502952</v>
      </c>
      <c r="S1907" s="5">
        <v>2371502952</v>
      </c>
      <c r="U1907" s="5" t="s">
        <v>1865</v>
      </c>
    </row>
    <row r="1908" spans="17:21">
      <c r="Q1908" s="5">
        <v>2371502960</v>
      </c>
      <c r="R1908" s="5">
        <v>2371502960</v>
      </c>
      <c r="S1908" s="5">
        <v>2371502960</v>
      </c>
      <c r="U1908" s="5" t="s">
        <v>1866</v>
      </c>
    </row>
    <row r="1909" spans="17:21">
      <c r="Q1909" s="5">
        <v>2371502978</v>
      </c>
      <c r="R1909" s="5">
        <v>2371502978</v>
      </c>
      <c r="S1909" s="5">
        <v>2371502978</v>
      </c>
      <c r="U1909" s="5" t="s">
        <v>1867</v>
      </c>
    </row>
    <row r="1910" spans="17:21">
      <c r="Q1910" s="5">
        <v>2371502986</v>
      </c>
      <c r="R1910" s="5">
        <v>2371502986</v>
      </c>
      <c r="S1910" s="5">
        <v>2371502986</v>
      </c>
      <c r="U1910" s="5" t="s">
        <v>1868</v>
      </c>
    </row>
    <row r="1911" spans="17:21">
      <c r="Q1911" s="5">
        <v>2371503018</v>
      </c>
      <c r="R1911" s="5">
        <v>2371503018</v>
      </c>
      <c r="S1911" s="5">
        <v>2371503018</v>
      </c>
      <c r="U1911" s="5" t="s">
        <v>1869</v>
      </c>
    </row>
    <row r="1912" spans="17:21">
      <c r="Q1912" s="5">
        <v>2371503026</v>
      </c>
      <c r="R1912" s="5">
        <v>2371503026</v>
      </c>
      <c r="S1912" s="5">
        <v>2371503026</v>
      </c>
      <c r="U1912" s="5" t="s">
        <v>1870</v>
      </c>
    </row>
    <row r="1913" spans="17:21">
      <c r="Q1913" s="5">
        <v>2371503091</v>
      </c>
      <c r="R1913" s="5">
        <v>2371503091</v>
      </c>
      <c r="S1913" s="5">
        <v>2371503091</v>
      </c>
      <c r="U1913" s="5" t="s">
        <v>1871</v>
      </c>
    </row>
    <row r="1914" spans="17:21">
      <c r="Q1914" s="5">
        <v>2371503117</v>
      </c>
      <c r="R1914" s="5">
        <v>2371503117</v>
      </c>
      <c r="S1914" s="5">
        <v>2371503117</v>
      </c>
      <c r="U1914" s="5" t="s">
        <v>1872</v>
      </c>
    </row>
    <row r="1915" spans="17:21">
      <c r="Q1915" s="5">
        <v>2371503133</v>
      </c>
      <c r="R1915" s="5">
        <v>2371503133</v>
      </c>
      <c r="S1915" s="5">
        <v>2371503133</v>
      </c>
      <c r="U1915" s="5" t="s">
        <v>1873</v>
      </c>
    </row>
    <row r="1916" spans="17:21">
      <c r="Q1916" s="5">
        <v>2371503141</v>
      </c>
      <c r="R1916" s="5">
        <v>2371503141</v>
      </c>
      <c r="S1916" s="5">
        <v>2371503141</v>
      </c>
      <c r="U1916" s="5" t="s">
        <v>1874</v>
      </c>
    </row>
    <row r="1917" spans="17:21">
      <c r="Q1917" s="5">
        <v>2371503232</v>
      </c>
      <c r="R1917" s="5">
        <v>2371503232</v>
      </c>
      <c r="S1917" s="5">
        <v>2371503232</v>
      </c>
      <c r="U1917" s="5" t="s">
        <v>1875</v>
      </c>
    </row>
    <row r="1918" spans="17:21">
      <c r="Q1918" s="5">
        <v>2371503240</v>
      </c>
      <c r="R1918" s="5">
        <v>2371503240</v>
      </c>
      <c r="S1918" s="5">
        <v>2371503240</v>
      </c>
      <c r="U1918" s="5" t="s">
        <v>1876</v>
      </c>
    </row>
    <row r="1919" spans="17:21">
      <c r="Q1919" s="5">
        <v>2371503273</v>
      </c>
      <c r="R1919" s="5">
        <v>2371503273</v>
      </c>
      <c r="S1919" s="5">
        <v>2371503273</v>
      </c>
      <c r="U1919" s="5" t="s">
        <v>1877</v>
      </c>
    </row>
    <row r="1920" spans="17:21">
      <c r="Q1920" s="5">
        <v>2371503281</v>
      </c>
      <c r="R1920" s="5">
        <v>2371503281</v>
      </c>
      <c r="S1920" s="5">
        <v>2371503281</v>
      </c>
      <c r="U1920" s="5" t="s">
        <v>1878</v>
      </c>
    </row>
    <row r="1921" spans="17:21">
      <c r="Q1921" s="5">
        <v>2371503307</v>
      </c>
      <c r="R1921" s="5">
        <v>2371503307</v>
      </c>
      <c r="S1921" s="5">
        <v>2371503307</v>
      </c>
      <c r="U1921" s="5" t="s">
        <v>1879</v>
      </c>
    </row>
    <row r="1922" spans="17:21">
      <c r="Q1922" s="5">
        <v>2371503364</v>
      </c>
      <c r="R1922" s="5">
        <v>2371503364</v>
      </c>
      <c r="S1922" s="5">
        <v>2371503364</v>
      </c>
      <c r="U1922" s="5" t="s">
        <v>1880</v>
      </c>
    </row>
    <row r="1923" spans="17:21">
      <c r="Q1923" s="5">
        <v>2371503380</v>
      </c>
      <c r="R1923" s="5">
        <v>2371503380</v>
      </c>
      <c r="S1923" s="5">
        <v>2371503380</v>
      </c>
      <c r="U1923" s="5" t="s">
        <v>1881</v>
      </c>
    </row>
    <row r="1924" spans="17:21">
      <c r="Q1924" s="5">
        <v>2371503398</v>
      </c>
      <c r="R1924" s="5">
        <v>2371503398</v>
      </c>
      <c r="S1924" s="5">
        <v>2371503398</v>
      </c>
      <c r="U1924" s="5" t="s">
        <v>1882</v>
      </c>
    </row>
    <row r="1925" spans="17:21">
      <c r="Q1925" s="5">
        <v>2371503406</v>
      </c>
      <c r="R1925" s="5">
        <v>2371503406</v>
      </c>
      <c r="S1925" s="5">
        <v>2371503406</v>
      </c>
      <c r="U1925" s="5" t="s">
        <v>1883</v>
      </c>
    </row>
    <row r="1926" spans="17:21">
      <c r="Q1926" s="5">
        <v>2371503463</v>
      </c>
      <c r="R1926" s="5">
        <v>2371503463</v>
      </c>
      <c r="S1926" s="5">
        <v>2371503463</v>
      </c>
      <c r="U1926" s="5" t="s">
        <v>1884</v>
      </c>
    </row>
    <row r="1927" spans="17:21">
      <c r="Q1927" s="5">
        <v>2371503471</v>
      </c>
      <c r="R1927" s="5">
        <v>2371503471</v>
      </c>
      <c r="S1927" s="5">
        <v>2371503471</v>
      </c>
      <c r="U1927" s="5" t="s">
        <v>1885</v>
      </c>
    </row>
    <row r="1928" spans="17:21">
      <c r="Q1928" s="5">
        <v>2371503513</v>
      </c>
      <c r="R1928" s="5">
        <v>2371503513</v>
      </c>
      <c r="S1928" s="5">
        <v>2371503513</v>
      </c>
      <c r="U1928" s="5" t="s">
        <v>1886</v>
      </c>
    </row>
    <row r="1929" spans="17:21">
      <c r="Q1929" s="5">
        <v>2371503521</v>
      </c>
      <c r="R1929" s="5">
        <v>2371503521</v>
      </c>
      <c r="S1929" s="5">
        <v>2371503521</v>
      </c>
      <c r="U1929" s="5" t="s">
        <v>1887</v>
      </c>
    </row>
    <row r="1930" spans="17:21">
      <c r="Q1930" s="5">
        <v>2371600038</v>
      </c>
      <c r="R1930" s="5">
        <v>2371600038</v>
      </c>
      <c r="S1930" s="5">
        <v>2371600038</v>
      </c>
      <c r="U1930" s="5" t="s">
        <v>1888</v>
      </c>
    </row>
    <row r="1931" spans="17:21">
      <c r="Q1931" s="5">
        <v>2371600061</v>
      </c>
      <c r="R1931" s="5">
        <v>2371600061</v>
      </c>
      <c r="S1931" s="5">
        <v>2371600061</v>
      </c>
      <c r="U1931" s="5" t="s">
        <v>1889</v>
      </c>
    </row>
    <row r="1932" spans="17:21">
      <c r="Q1932" s="5">
        <v>2371600111</v>
      </c>
      <c r="R1932" s="5">
        <v>2371600111</v>
      </c>
      <c r="S1932" s="5">
        <v>2371600111</v>
      </c>
      <c r="U1932" s="5" t="s">
        <v>1890</v>
      </c>
    </row>
    <row r="1933" spans="17:21">
      <c r="Q1933" s="5">
        <v>2371600129</v>
      </c>
      <c r="R1933" s="5">
        <v>2371600129</v>
      </c>
      <c r="S1933" s="5">
        <v>2371600129</v>
      </c>
      <c r="U1933" s="5" t="s">
        <v>1891</v>
      </c>
    </row>
    <row r="1934" spans="17:21">
      <c r="Q1934" s="5">
        <v>2371600137</v>
      </c>
      <c r="R1934" s="5">
        <v>2371600137</v>
      </c>
      <c r="S1934" s="5">
        <v>2371600137</v>
      </c>
      <c r="U1934" s="5" t="s">
        <v>1892</v>
      </c>
    </row>
    <row r="1935" spans="17:21">
      <c r="Q1935" s="5">
        <v>2371600152</v>
      </c>
      <c r="R1935" s="5">
        <v>2371600152</v>
      </c>
      <c r="S1935" s="5">
        <v>2371600152</v>
      </c>
      <c r="U1935" s="5" t="s">
        <v>1893</v>
      </c>
    </row>
    <row r="1936" spans="17:21">
      <c r="Q1936" s="5">
        <v>2371600194</v>
      </c>
      <c r="R1936" s="5">
        <v>2371600194</v>
      </c>
      <c r="S1936" s="5">
        <v>2371600194</v>
      </c>
      <c r="U1936" s="5" t="s">
        <v>1894</v>
      </c>
    </row>
    <row r="1937" spans="17:21">
      <c r="Q1937" s="5">
        <v>2371600210</v>
      </c>
      <c r="R1937" s="5">
        <v>2371600210</v>
      </c>
      <c r="S1937" s="5">
        <v>2371600210</v>
      </c>
      <c r="U1937" s="5" t="s">
        <v>1895</v>
      </c>
    </row>
    <row r="1938" spans="17:21">
      <c r="Q1938" s="5">
        <v>2371600228</v>
      </c>
      <c r="R1938" s="5">
        <v>2371600228</v>
      </c>
      <c r="S1938" s="5">
        <v>2371600228</v>
      </c>
      <c r="U1938" s="5" t="s">
        <v>1896</v>
      </c>
    </row>
    <row r="1939" spans="17:21">
      <c r="Q1939" s="5">
        <v>2371600236</v>
      </c>
      <c r="R1939" s="5">
        <v>2371600236</v>
      </c>
      <c r="S1939" s="5">
        <v>2371600236</v>
      </c>
      <c r="U1939" s="5" t="s">
        <v>1897</v>
      </c>
    </row>
    <row r="1940" spans="17:21">
      <c r="Q1940" s="5">
        <v>2371600244</v>
      </c>
      <c r="R1940" s="5">
        <v>2371600244</v>
      </c>
      <c r="S1940" s="5">
        <v>2371600244</v>
      </c>
      <c r="U1940" s="5" t="s">
        <v>1898</v>
      </c>
    </row>
    <row r="1941" spans="17:21">
      <c r="Q1941" s="5">
        <v>2371600251</v>
      </c>
      <c r="R1941" s="5">
        <v>2371600251</v>
      </c>
      <c r="S1941" s="5">
        <v>2371600251</v>
      </c>
      <c r="U1941" s="5" t="s">
        <v>1899</v>
      </c>
    </row>
    <row r="1942" spans="17:21">
      <c r="Q1942" s="5">
        <v>2371600269</v>
      </c>
      <c r="R1942" s="5">
        <v>2371600269</v>
      </c>
      <c r="S1942" s="5">
        <v>2371600269</v>
      </c>
      <c r="U1942" s="5" t="s">
        <v>1900</v>
      </c>
    </row>
    <row r="1943" spans="17:21">
      <c r="Q1943" s="5">
        <v>2371600343</v>
      </c>
      <c r="R1943" s="5">
        <v>2371600343</v>
      </c>
      <c r="S1943" s="5">
        <v>2371600343</v>
      </c>
      <c r="U1943" s="5" t="s">
        <v>1901</v>
      </c>
    </row>
    <row r="1944" spans="17:21">
      <c r="Q1944" s="5">
        <v>2371600368</v>
      </c>
      <c r="R1944" s="5">
        <v>2371600368</v>
      </c>
      <c r="S1944" s="5">
        <v>2371600368</v>
      </c>
      <c r="U1944" s="5" t="s">
        <v>1902</v>
      </c>
    </row>
    <row r="1945" spans="17:21">
      <c r="Q1945" s="5">
        <v>2371600376</v>
      </c>
      <c r="R1945" s="5">
        <v>2371600376</v>
      </c>
      <c r="S1945" s="5">
        <v>2371600376</v>
      </c>
      <c r="U1945" s="5" t="s">
        <v>1903</v>
      </c>
    </row>
    <row r="1946" spans="17:21">
      <c r="Q1946" s="5">
        <v>2371600426</v>
      </c>
      <c r="R1946" s="5">
        <v>2371600426</v>
      </c>
      <c r="S1946" s="5">
        <v>2371600426</v>
      </c>
      <c r="U1946" s="5" t="s">
        <v>1904</v>
      </c>
    </row>
    <row r="1947" spans="17:21">
      <c r="Q1947" s="5">
        <v>2371600434</v>
      </c>
      <c r="R1947" s="5">
        <v>2371600434</v>
      </c>
      <c r="S1947" s="5">
        <v>2371600434</v>
      </c>
      <c r="U1947" s="5" t="s">
        <v>1905</v>
      </c>
    </row>
    <row r="1948" spans="17:21">
      <c r="Q1948" s="5">
        <v>2371600517</v>
      </c>
      <c r="R1948" s="5">
        <v>2371600517</v>
      </c>
      <c r="S1948" s="5">
        <v>2371600517</v>
      </c>
      <c r="U1948" s="5" t="s">
        <v>1906</v>
      </c>
    </row>
    <row r="1949" spans="17:21">
      <c r="Q1949" s="5">
        <v>2371600525</v>
      </c>
      <c r="R1949" s="5">
        <v>2371600525</v>
      </c>
      <c r="S1949" s="5">
        <v>2371600525</v>
      </c>
      <c r="U1949" s="5" t="s">
        <v>1907</v>
      </c>
    </row>
    <row r="1950" spans="17:21">
      <c r="Q1950" s="5">
        <v>2371600533</v>
      </c>
      <c r="R1950" s="5">
        <v>2371600533</v>
      </c>
      <c r="S1950" s="5">
        <v>2371600533</v>
      </c>
      <c r="U1950" s="5" t="s">
        <v>1908</v>
      </c>
    </row>
    <row r="1951" spans="17:21">
      <c r="Q1951" s="5">
        <v>2371600640</v>
      </c>
      <c r="R1951" s="5">
        <v>2371600640</v>
      </c>
      <c r="S1951" s="5">
        <v>2371600640</v>
      </c>
      <c r="U1951" s="5" t="s">
        <v>1909</v>
      </c>
    </row>
    <row r="1952" spans="17:21">
      <c r="Q1952" s="5">
        <v>2371600657</v>
      </c>
      <c r="R1952" s="5">
        <v>2371600657</v>
      </c>
      <c r="S1952" s="5">
        <v>2371600657</v>
      </c>
      <c r="U1952" s="5" t="s">
        <v>1910</v>
      </c>
    </row>
    <row r="1953" spans="17:21">
      <c r="Q1953" s="5">
        <v>2371600665</v>
      </c>
      <c r="R1953" s="5">
        <v>2371600665</v>
      </c>
      <c r="S1953" s="5">
        <v>2371600665</v>
      </c>
      <c r="U1953" s="5" t="s">
        <v>1911</v>
      </c>
    </row>
    <row r="1954" spans="17:21">
      <c r="Q1954" s="5">
        <v>2371600715</v>
      </c>
      <c r="R1954" s="5">
        <v>2371600715</v>
      </c>
      <c r="S1954" s="5">
        <v>2371600715</v>
      </c>
      <c r="U1954" s="5" t="s">
        <v>1912</v>
      </c>
    </row>
    <row r="1955" spans="17:21">
      <c r="Q1955" s="5">
        <v>2371600731</v>
      </c>
      <c r="R1955" s="5">
        <v>2371600731</v>
      </c>
      <c r="S1955" s="5">
        <v>2371600731</v>
      </c>
      <c r="U1955" s="5" t="s">
        <v>1913</v>
      </c>
    </row>
    <row r="1956" spans="17:21">
      <c r="Q1956" s="5">
        <v>2371600749</v>
      </c>
      <c r="R1956" s="5">
        <v>2371600749</v>
      </c>
      <c r="S1956" s="5">
        <v>2371600749</v>
      </c>
      <c r="U1956" s="5" t="s">
        <v>1914</v>
      </c>
    </row>
    <row r="1957" spans="17:21">
      <c r="Q1957" s="5">
        <v>2371600798</v>
      </c>
      <c r="R1957" s="5">
        <v>2371600798</v>
      </c>
      <c r="S1957" s="5">
        <v>2371600798</v>
      </c>
      <c r="U1957" s="5" t="s">
        <v>1915</v>
      </c>
    </row>
    <row r="1958" spans="17:21">
      <c r="Q1958" s="5">
        <v>2371600871</v>
      </c>
      <c r="R1958" s="5">
        <v>2371600871</v>
      </c>
      <c r="S1958" s="5">
        <v>2371600871</v>
      </c>
      <c r="U1958" s="5" t="s">
        <v>1916</v>
      </c>
    </row>
    <row r="1959" spans="17:21">
      <c r="Q1959" s="5">
        <v>2371600939</v>
      </c>
      <c r="R1959" s="5">
        <v>2371600939</v>
      </c>
      <c r="S1959" s="5">
        <v>2371600939</v>
      </c>
      <c r="U1959" s="5" t="s">
        <v>1917</v>
      </c>
    </row>
    <row r="1960" spans="17:21">
      <c r="Q1960" s="5">
        <v>2371600962</v>
      </c>
      <c r="R1960" s="5">
        <v>2371600962</v>
      </c>
      <c r="S1960" s="5">
        <v>2371600962</v>
      </c>
      <c r="U1960" s="5" t="s">
        <v>1918</v>
      </c>
    </row>
    <row r="1961" spans="17:21">
      <c r="Q1961" s="5">
        <v>2371601028</v>
      </c>
      <c r="R1961" s="5">
        <v>2371601028</v>
      </c>
      <c r="S1961" s="5">
        <v>2371601028</v>
      </c>
      <c r="U1961" s="5" t="s">
        <v>1919</v>
      </c>
    </row>
    <row r="1962" spans="17:21">
      <c r="Q1962" s="5">
        <v>2371601036</v>
      </c>
      <c r="R1962" s="5">
        <v>2371601036</v>
      </c>
      <c r="S1962" s="5">
        <v>2371601036</v>
      </c>
      <c r="U1962" s="5" t="s">
        <v>1920</v>
      </c>
    </row>
    <row r="1963" spans="17:21">
      <c r="Q1963" s="5">
        <v>2371601085</v>
      </c>
      <c r="R1963" s="5">
        <v>2371601085</v>
      </c>
      <c r="S1963" s="5">
        <v>2371601085</v>
      </c>
      <c r="U1963" s="5" t="s">
        <v>1921</v>
      </c>
    </row>
    <row r="1964" spans="17:21">
      <c r="Q1964" s="5">
        <v>2371601150</v>
      </c>
      <c r="R1964" s="5">
        <v>2371601150</v>
      </c>
      <c r="S1964" s="5">
        <v>2371601150</v>
      </c>
      <c r="U1964" s="5" t="s">
        <v>1922</v>
      </c>
    </row>
    <row r="1965" spans="17:21">
      <c r="Q1965" s="5">
        <v>2371601184</v>
      </c>
      <c r="R1965" s="5">
        <v>2371601184</v>
      </c>
      <c r="S1965" s="5">
        <v>2371601184</v>
      </c>
      <c r="U1965" s="5" t="s">
        <v>1923</v>
      </c>
    </row>
    <row r="1966" spans="17:21">
      <c r="Q1966" s="5">
        <v>2371601200</v>
      </c>
      <c r="R1966" s="5">
        <v>2371601200</v>
      </c>
      <c r="S1966" s="5">
        <v>2371601200</v>
      </c>
      <c r="U1966" s="5" t="s">
        <v>1924</v>
      </c>
    </row>
    <row r="1967" spans="17:21">
      <c r="Q1967" s="5">
        <v>2371601218</v>
      </c>
      <c r="R1967" s="5">
        <v>2371601218</v>
      </c>
      <c r="S1967" s="5">
        <v>2371601218</v>
      </c>
      <c r="U1967" s="5" t="s">
        <v>1925</v>
      </c>
    </row>
    <row r="1968" spans="17:21">
      <c r="Q1968" s="5">
        <v>2371601226</v>
      </c>
      <c r="R1968" s="5">
        <v>2371601226</v>
      </c>
      <c r="S1968" s="5">
        <v>2371601226</v>
      </c>
      <c r="U1968" s="5" t="s">
        <v>1926</v>
      </c>
    </row>
    <row r="1969" spans="17:21">
      <c r="Q1969" s="5">
        <v>2371601234</v>
      </c>
      <c r="R1969" s="5">
        <v>2371601234</v>
      </c>
      <c r="S1969" s="5">
        <v>2371601234</v>
      </c>
      <c r="U1969" s="5" t="s">
        <v>1927</v>
      </c>
    </row>
    <row r="1970" spans="17:21">
      <c r="Q1970" s="5">
        <v>2371601267</v>
      </c>
      <c r="R1970" s="5">
        <v>2371601267</v>
      </c>
      <c r="S1970" s="5">
        <v>2371601267</v>
      </c>
      <c r="U1970" s="5" t="s">
        <v>1928</v>
      </c>
    </row>
    <row r="1971" spans="17:21">
      <c r="Q1971" s="5">
        <v>2371601283</v>
      </c>
      <c r="R1971" s="5">
        <v>2371601283</v>
      </c>
      <c r="S1971" s="5">
        <v>2371601283</v>
      </c>
      <c r="U1971" s="5" t="s">
        <v>1929</v>
      </c>
    </row>
    <row r="1972" spans="17:21">
      <c r="Q1972" s="5">
        <v>2371601358</v>
      </c>
      <c r="R1972" s="5">
        <v>2371601358</v>
      </c>
      <c r="S1972" s="5">
        <v>2371601358</v>
      </c>
      <c r="U1972" s="5" t="s">
        <v>1930</v>
      </c>
    </row>
    <row r="1973" spans="17:21">
      <c r="Q1973" s="5">
        <v>2371601374</v>
      </c>
      <c r="R1973" s="5">
        <v>2371601374</v>
      </c>
      <c r="S1973" s="5">
        <v>2371601374</v>
      </c>
      <c r="U1973" s="5" t="s">
        <v>1931</v>
      </c>
    </row>
    <row r="1974" spans="17:21">
      <c r="Q1974" s="5">
        <v>2371601390</v>
      </c>
      <c r="R1974" s="5">
        <v>2371601390</v>
      </c>
      <c r="S1974" s="5">
        <v>2371601390</v>
      </c>
      <c r="U1974" s="5" t="s">
        <v>1932</v>
      </c>
    </row>
    <row r="1975" spans="17:21">
      <c r="Q1975" s="5">
        <v>2371601424</v>
      </c>
      <c r="R1975" s="5">
        <v>2371601424</v>
      </c>
      <c r="S1975" s="5">
        <v>2371601424</v>
      </c>
      <c r="U1975" s="5" t="s">
        <v>1933</v>
      </c>
    </row>
    <row r="1976" spans="17:21">
      <c r="Q1976" s="5">
        <v>2371601432</v>
      </c>
      <c r="R1976" s="5">
        <v>2371601432</v>
      </c>
      <c r="S1976" s="5">
        <v>2371601432</v>
      </c>
      <c r="U1976" s="5" t="s">
        <v>1934</v>
      </c>
    </row>
    <row r="1977" spans="17:21">
      <c r="Q1977" s="5">
        <v>2371601457</v>
      </c>
      <c r="R1977" s="5">
        <v>2371601457</v>
      </c>
      <c r="S1977" s="5">
        <v>2371601457</v>
      </c>
      <c r="U1977" s="5" t="s">
        <v>1935</v>
      </c>
    </row>
    <row r="1978" spans="17:21">
      <c r="Q1978" s="5">
        <v>2371601465</v>
      </c>
      <c r="R1978" s="5">
        <v>2371601465</v>
      </c>
      <c r="S1978" s="5">
        <v>2371601465</v>
      </c>
      <c r="U1978" s="5" t="s">
        <v>1936</v>
      </c>
    </row>
    <row r="1979" spans="17:21">
      <c r="Q1979" s="5">
        <v>2371601523</v>
      </c>
      <c r="R1979" s="5">
        <v>2371601523</v>
      </c>
      <c r="S1979" s="5">
        <v>2371601523</v>
      </c>
      <c r="U1979" s="5" t="s">
        <v>1937</v>
      </c>
    </row>
    <row r="1980" spans="17:21">
      <c r="Q1980" s="5">
        <v>2371601564</v>
      </c>
      <c r="R1980" s="5">
        <v>2371601564</v>
      </c>
      <c r="S1980" s="5">
        <v>2371601564</v>
      </c>
      <c r="U1980" s="5" t="s">
        <v>1938</v>
      </c>
    </row>
    <row r="1981" spans="17:21">
      <c r="Q1981" s="5">
        <v>2371601580</v>
      </c>
      <c r="R1981" s="5">
        <v>2371601580</v>
      </c>
      <c r="S1981" s="5">
        <v>2371601580</v>
      </c>
      <c r="U1981" s="5" t="s">
        <v>1939</v>
      </c>
    </row>
    <row r="1982" spans="17:21">
      <c r="Q1982" s="5">
        <v>2371601598</v>
      </c>
      <c r="R1982" s="5">
        <v>2371601598</v>
      </c>
      <c r="S1982" s="5">
        <v>2371601598</v>
      </c>
      <c r="U1982" s="5" t="s">
        <v>1940</v>
      </c>
    </row>
    <row r="1983" spans="17:21">
      <c r="Q1983" s="5">
        <v>2371601606</v>
      </c>
      <c r="R1983" s="5">
        <v>2371601606</v>
      </c>
      <c r="S1983" s="5">
        <v>2371601606</v>
      </c>
      <c r="U1983" s="5" t="s">
        <v>1941</v>
      </c>
    </row>
    <row r="1984" spans="17:21">
      <c r="Q1984" s="5">
        <v>2371601614</v>
      </c>
      <c r="R1984" s="5">
        <v>2371601614</v>
      </c>
      <c r="S1984" s="5">
        <v>2371601614</v>
      </c>
      <c r="U1984" s="5" t="s">
        <v>1942</v>
      </c>
    </row>
    <row r="1985" spans="17:21">
      <c r="Q1985" s="5">
        <v>2371601655</v>
      </c>
      <c r="R1985" s="5">
        <v>2371601655</v>
      </c>
      <c r="S1985" s="5">
        <v>2371601655</v>
      </c>
      <c r="U1985" s="5" t="s">
        <v>1943</v>
      </c>
    </row>
    <row r="1986" spans="17:21">
      <c r="Q1986" s="5">
        <v>2371601705</v>
      </c>
      <c r="R1986" s="5">
        <v>2371601705</v>
      </c>
      <c r="S1986" s="5">
        <v>2371601705</v>
      </c>
      <c r="U1986" s="5" t="s">
        <v>1944</v>
      </c>
    </row>
    <row r="1987" spans="17:21">
      <c r="Q1987" s="5">
        <v>2371601721</v>
      </c>
      <c r="R1987" s="5">
        <v>2371601721</v>
      </c>
      <c r="S1987" s="5">
        <v>2371601721</v>
      </c>
      <c r="U1987" s="5" t="s">
        <v>1945</v>
      </c>
    </row>
    <row r="1988" spans="17:21">
      <c r="Q1988" s="5">
        <v>2371601739</v>
      </c>
      <c r="R1988" s="5">
        <v>2371601739</v>
      </c>
      <c r="S1988" s="5">
        <v>2371601739</v>
      </c>
      <c r="U1988" s="5" t="s">
        <v>1946</v>
      </c>
    </row>
    <row r="1989" spans="17:21">
      <c r="Q1989" s="5">
        <v>2371601754</v>
      </c>
      <c r="R1989" s="5">
        <v>2371601754</v>
      </c>
      <c r="S1989" s="5">
        <v>2371601754</v>
      </c>
      <c r="U1989" s="5" t="s">
        <v>1947</v>
      </c>
    </row>
    <row r="1990" spans="17:21">
      <c r="Q1990" s="5">
        <v>2371601762</v>
      </c>
      <c r="R1990" s="5">
        <v>2371601762</v>
      </c>
      <c r="S1990" s="5">
        <v>2371601762</v>
      </c>
      <c r="U1990" s="5" t="s">
        <v>1948</v>
      </c>
    </row>
    <row r="1991" spans="17:21">
      <c r="Q1991" s="5">
        <v>2371601770</v>
      </c>
      <c r="R1991" s="5">
        <v>2371601770</v>
      </c>
      <c r="S1991" s="5">
        <v>2371601770</v>
      </c>
      <c r="U1991" s="5" t="s">
        <v>1949</v>
      </c>
    </row>
    <row r="1992" spans="17:21">
      <c r="Q1992" s="5">
        <v>2371601796</v>
      </c>
      <c r="R1992" s="5">
        <v>2371601796</v>
      </c>
      <c r="S1992" s="5">
        <v>2371601796</v>
      </c>
      <c r="U1992" s="5" t="s">
        <v>1950</v>
      </c>
    </row>
    <row r="1993" spans="17:21">
      <c r="Q1993" s="5">
        <v>2371601804</v>
      </c>
      <c r="R1993" s="5">
        <v>2371601804</v>
      </c>
      <c r="S1993" s="5">
        <v>2371601804</v>
      </c>
      <c r="U1993" s="5" t="s">
        <v>1951</v>
      </c>
    </row>
    <row r="1994" spans="17:21">
      <c r="Q1994" s="5">
        <v>2371601846</v>
      </c>
      <c r="R1994" s="5">
        <v>2371601846</v>
      </c>
      <c r="S1994" s="5">
        <v>2371601846</v>
      </c>
      <c r="U1994" s="5" t="s">
        <v>1952</v>
      </c>
    </row>
    <row r="1995" spans="17:21">
      <c r="Q1995" s="5">
        <v>2371601853</v>
      </c>
      <c r="R1995" s="5">
        <v>2371601853</v>
      </c>
      <c r="S1995" s="5">
        <v>2371601853</v>
      </c>
      <c r="U1995" s="5" t="s">
        <v>1953</v>
      </c>
    </row>
    <row r="1996" spans="17:21">
      <c r="Q1996" s="5">
        <v>2371601895</v>
      </c>
      <c r="R1996" s="5">
        <v>2371601895</v>
      </c>
      <c r="S1996" s="5">
        <v>2371601895</v>
      </c>
      <c r="U1996" s="5" t="s">
        <v>1954</v>
      </c>
    </row>
    <row r="1997" spans="17:21">
      <c r="Q1997" s="5">
        <v>2371601911</v>
      </c>
      <c r="R1997" s="5">
        <v>2371601911</v>
      </c>
      <c r="S1997" s="5">
        <v>2371601911</v>
      </c>
      <c r="U1997" s="5" t="s">
        <v>1955</v>
      </c>
    </row>
    <row r="1998" spans="17:21">
      <c r="Q1998" s="5">
        <v>2371601937</v>
      </c>
      <c r="R1998" s="5">
        <v>2371601937</v>
      </c>
      <c r="S1998" s="5">
        <v>2371601937</v>
      </c>
      <c r="U1998" s="5" t="s">
        <v>1956</v>
      </c>
    </row>
    <row r="1999" spans="17:21">
      <c r="Q1999" s="5">
        <v>2371601952</v>
      </c>
      <c r="R1999" s="5">
        <v>2371601952</v>
      </c>
      <c r="S1999" s="5">
        <v>2371601952</v>
      </c>
      <c r="U1999" s="5" t="s">
        <v>1957</v>
      </c>
    </row>
    <row r="2000" spans="17:21">
      <c r="Q2000" s="5">
        <v>2371601978</v>
      </c>
      <c r="R2000" s="5">
        <v>2371601978</v>
      </c>
      <c r="S2000" s="5">
        <v>2371601978</v>
      </c>
      <c r="U2000" s="5" t="s">
        <v>1958</v>
      </c>
    </row>
    <row r="2001" spans="17:21">
      <c r="Q2001" s="5">
        <v>2371602026</v>
      </c>
      <c r="R2001" s="5">
        <v>2371602026</v>
      </c>
      <c r="S2001" s="5">
        <v>2371602026</v>
      </c>
      <c r="U2001" s="5" t="s">
        <v>1959</v>
      </c>
    </row>
    <row r="2002" spans="17:21">
      <c r="Q2002" s="5">
        <v>2371602034</v>
      </c>
      <c r="R2002" s="5">
        <v>2371602034</v>
      </c>
      <c r="S2002" s="5">
        <v>2371602034</v>
      </c>
      <c r="U2002" s="5" t="s">
        <v>1960</v>
      </c>
    </row>
    <row r="2003" spans="17:21">
      <c r="Q2003" s="5">
        <v>2371602158</v>
      </c>
      <c r="R2003" s="5">
        <v>2371602158</v>
      </c>
      <c r="S2003" s="5">
        <v>2371602158</v>
      </c>
      <c r="U2003" s="5" t="s">
        <v>1961</v>
      </c>
    </row>
    <row r="2004" spans="17:21">
      <c r="Q2004" s="5">
        <v>2371602182</v>
      </c>
      <c r="R2004" s="5">
        <v>2371602182</v>
      </c>
      <c r="S2004" s="5">
        <v>2371602182</v>
      </c>
      <c r="U2004" s="5" t="s">
        <v>1962</v>
      </c>
    </row>
    <row r="2005" spans="17:21">
      <c r="Q2005" s="5">
        <v>2371602216</v>
      </c>
      <c r="R2005" s="5">
        <v>2371602216</v>
      </c>
      <c r="S2005" s="5">
        <v>2371602216</v>
      </c>
      <c r="U2005" s="5" t="s">
        <v>1963</v>
      </c>
    </row>
    <row r="2006" spans="17:21">
      <c r="Q2006" s="5">
        <v>2371602224</v>
      </c>
      <c r="R2006" s="5">
        <v>2371602224</v>
      </c>
      <c r="S2006" s="5">
        <v>2371602224</v>
      </c>
      <c r="U2006" s="5" t="s">
        <v>1964</v>
      </c>
    </row>
    <row r="2007" spans="17:21">
      <c r="Q2007" s="5">
        <v>2371602257</v>
      </c>
      <c r="R2007" s="5">
        <v>2371602257</v>
      </c>
      <c r="S2007" s="5">
        <v>2371602257</v>
      </c>
      <c r="U2007" s="5" t="s">
        <v>1965</v>
      </c>
    </row>
    <row r="2008" spans="17:21">
      <c r="Q2008" s="5">
        <v>2371602364</v>
      </c>
      <c r="R2008" s="5">
        <v>2371602364</v>
      </c>
      <c r="S2008" s="5">
        <v>2371602364</v>
      </c>
      <c r="U2008" s="5" t="s">
        <v>1966</v>
      </c>
    </row>
    <row r="2009" spans="17:21">
      <c r="Q2009" s="5">
        <v>2371602372</v>
      </c>
      <c r="R2009" s="5">
        <v>2371602372</v>
      </c>
      <c r="S2009" s="5">
        <v>2371602372</v>
      </c>
      <c r="U2009" s="5" t="s">
        <v>1967</v>
      </c>
    </row>
    <row r="2010" spans="17:21">
      <c r="Q2010" s="5">
        <v>2371602406</v>
      </c>
      <c r="R2010" s="5">
        <v>2371602406</v>
      </c>
      <c r="S2010" s="5">
        <v>2371602406</v>
      </c>
      <c r="U2010" s="5" t="s">
        <v>1968</v>
      </c>
    </row>
    <row r="2011" spans="17:21">
      <c r="Q2011" s="5">
        <v>2371602430</v>
      </c>
      <c r="R2011" s="5">
        <v>2371602430</v>
      </c>
      <c r="S2011" s="5">
        <v>2371602430</v>
      </c>
      <c r="U2011" s="5" t="s">
        <v>1969</v>
      </c>
    </row>
    <row r="2012" spans="17:21">
      <c r="Q2012" s="5">
        <v>2371602448</v>
      </c>
      <c r="R2012" s="5">
        <v>2371602448</v>
      </c>
      <c r="S2012" s="5">
        <v>2371602448</v>
      </c>
      <c r="U2012" s="5" t="s">
        <v>1970</v>
      </c>
    </row>
    <row r="2013" spans="17:21">
      <c r="Q2013" s="5">
        <v>2371602455</v>
      </c>
      <c r="R2013" s="5">
        <v>2371602455</v>
      </c>
      <c r="S2013" s="5">
        <v>2371602455</v>
      </c>
      <c r="U2013" s="5" t="s">
        <v>1971</v>
      </c>
    </row>
    <row r="2014" spans="17:21">
      <c r="Q2014" s="5">
        <v>2371602463</v>
      </c>
      <c r="R2014" s="5">
        <v>2371602463</v>
      </c>
      <c r="S2014" s="5">
        <v>2371602463</v>
      </c>
      <c r="U2014" s="5" t="s">
        <v>1972</v>
      </c>
    </row>
    <row r="2015" spans="17:21">
      <c r="Q2015" s="5">
        <v>2371602471</v>
      </c>
      <c r="R2015" s="5">
        <v>2371602471</v>
      </c>
      <c r="S2015" s="5">
        <v>2371602471</v>
      </c>
      <c r="U2015" s="5" t="s">
        <v>1973</v>
      </c>
    </row>
    <row r="2016" spans="17:21">
      <c r="Q2016" s="5">
        <v>2371602505</v>
      </c>
      <c r="R2016" s="5">
        <v>2371602505</v>
      </c>
      <c r="S2016" s="5">
        <v>2371602505</v>
      </c>
      <c r="U2016" s="5" t="s">
        <v>1974</v>
      </c>
    </row>
    <row r="2017" spans="17:21">
      <c r="Q2017" s="5">
        <v>2371602513</v>
      </c>
      <c r="R2017" s="5">
        <v>2371602513</v>
      </c>
      <c r="S2017" s="5">
        <v>2371602513</v>
      </c>
      <c r="U2017" s="5" t="s">
        <v>1975</v>
      </c>
    </row>
    <row r="2018" spans="17:21">
      <c r="Q2018" s="5">
        <v>2371602521</v>
      </c>
      <c r="R2018" s="5">
        <v>2371602521</v>
      </c>
      <c r="S2018" s="5">
        <v>2371602521</v>
      </c>
      <c r="U2018" s="5" t="s">
        <v>1976</v>
      </c>
    </row>
    <row r="2019" spans="17:21">
      <c r="Q2019" s="5">
        <v>2371602539</v>
      </c>
      <c r="R2019" s="5">
        <v>2371602539</v>
      </c>
      <c r="S2019" s="5">
        <v>2371602539</v>
      </c>
      <c r="U2019" s="5" t="s">
        <v>1977</v>
      </c>
    </row>
    <row r="2020" spans="17:21">
      <c r="Q2020" s="5">
        <v>2371602596</v>
      </c>
      <c r="R2020" s="5">
        <v>2371602596</v>
      </c>
      <c r="S2020" s="5">
        <v>2371602596</v>
      </c>
      <c r="U2020" s="5" t="s">
        <v>1978</v>
      </c>
    </row>
    <row r="2021" spans="17:21">
      <c r="Q2021" s="5">
        <v>2371602604</v>
      </c>
      <c r="R2021" s="5">
        <v>2371602604</v>
      </c>
      <c r="S2021" s="5">
        <v>2371602604</v>
      </c>
      <c r="U2021" s="5" t="s">
        <v>1979</v>
      </c>
    </row>
    <row r="2022" spans="17:21">
      <c r="Q2022" s="5">
        <v>2371602620</v>
      </c>
      <c r="R2022" s="5">
        <v>2371602620</v>
      </c>
      <c r="S2022" s="5">
        <v>2371602620</v>
      </c>
      <c r="U2022" s="5" t="s">
        <v>1980</v>
      </c>
    </row>
    <row r="2023" spans="17:21">
      <c r="Q2023" s="5">
        <v>2371602661</v>
      </c>
      <c r="R2023" s="5">
        <v>2371602661</v>
      </c>
      <c r="S2023" s="5">
        <v>2371602661</v>
      </c>
      <c r="U2023" s="5" t="s">
        <v>1981</v>
      </c>
    </row>
    <row r="2024" spans="17:21">
      <c r="Q2024" s="5">
        <v>2371602679</v>
      </c>
      <c r="R2024" s="5">
        <v>2371602679</v>
      </c>
      <c r="S2024" s="5">
        <v>2371602679</v>
      </c>
      <c r="U2024" s="5" t="s">
        <v>1982</v>
      </c>
    </row>
    <row r="2025" spans="17:21">
      <c r="Q2025" s="5">
        <v>2371602687</v>
      </c>
      <c r="R2025" s="5">
        <v>2371602687</v>
      </c>
      <c r="S2025" s="5">
        <v>2371602687</v>
      </c>
      <c r="U2025" s="5" t="s">
        <v>1983</v>
      </c>
    </row>
    <row r="2026" spans="17:21">
      <c r="Q2026" s="5">
        <v>2371602737</v>
      </c>
      <c r="R2026" s="5">
        <v>2371602737</v>
      </c>
      <c r="S2026" s="5">
        <v>2371602737</v>
      </c>
      <c r="U2026" s="5" t="s">
        <v>1984</v>
      </c>
    </row>
    <row r="2027" spans="17:21">
      <c r="Q2027" s="5">
        <v>2371602745</v>
      </c>
      <c r="R2027" s="5">
        <v>2371602745</v>
      </c>
      <c r="S2027" s="5">
        <v>2371602745</v>
      </c>
      <c r="U2027" s="5" t="s">
        <v>1985</v>
      </c>
    </row>
    <row r="2028" spans="17:21">
      <c r="Q2028" s="5">
        <v>2371602778</v>
      </c>
      <c r="R2028" s="5">
        <v>2371602778</v>
      </c>
      <c r="S2028" s="5">
        <v>2371602778</v>
      </c>
      <c r="U2028" s="5" t="s">
        <v>1986</v>
      </c>
    </row>
    <row r="2029" spans="17:21">
      <c r="Q2029" s="5">
        <v>2371602802</v>
      </c>
      <c r="R2029" s="5">
        <v>2371602802</v>
      </c>
      <c r="S2029" s="5">
        <v>2371602802</v>
      </c>
      <c r="U2029" s="5" t="s">
        <v>1987</v>
      </c>
    </row>
    <row r="2030" spans="17:21">
      <c r="Q2030" s="5">
        <v>2371602836</v>
      </c>
      <c r="R2030" s="5">
        <v>2371602836</v>
      </c>
      <c r="S2030" s="5">
        <v>2371602836</v>
      </c>
      <c r="U2030" s="5" t="s">
        <v>1988</v>
      </c>
    </row>
    <row r="2031" spans="17:21">
      <c r="Q2031" s="5">
        <v>2371602844</v>
      </c>
      <c r="R2031" s="5">
        <v>2371602844</v>
      </c>
      <c r="S2031" s="5">
        <v>2371602844</v>
      </c>
      <c r="U2031" s="5" t="s">
        <v>1989</v>
      </c>
    </row>
    <row r="2032" spans="17:21">
      <c r="Q2032" s="5">
        <v>2371602877</v>
      </c>
      <c r="R2032" s="5">
        <v>2371602877</v>
      </c>
      <c r="S2032" s="5">
        <v>2371602877</v>
      </c>
      <c r="U2032" s="5" t="s">
        <v>1990</v>
      </c>
    </row>
    <row r="2033" spans="17:21">
      <c r="Q2033" s="5">
        <v>2371602885</v>
      </c>
      <c r="R2033" s="5">
        <v>2371602885</v>
      </c>
      <c r="S2033" s="5">
        <v>2371602885</v>
      </c>
      <c r="U2033" s="5" t="s">
        <v>1991</v>
      </c>
    </row>
    <row r="2034" spans="17:21">
      <c r="Q2034" s="5">
        <v>2371602893</v>
      </c>
      <c r="R2034" s="5">
        <v>2371602893</v>
      </c>
      <c r="S2034" s="5">
        <v>2371602893</v>
      </c>
      <c r="U2034" s="5" t="s">
        <v>1992</v>
      </c>
    </row>
    <row r="2035" spans="17:21">
      <c r="Q2035" s="5">
        <v>2371602901</v>
      </c>
      <c r="R2035" s="5">
        <v>2371602901</v>
      </c>
      <c r="S2035" s="5">
        <v>2371602901</v>
      </c>
      <c r="U2035" s="5" t="s">
        <v>1993</v>
      </c>
    </row>
    <row r="2036" spans="17:21">
      <c r="Q2036" s="5">
        <v>2371602943</v>
      </c>
      <c r="R2036" s="5">
        <v>2371602943</v>
      </c>
      <c r="S2036" s="5">
        <v>2371602943</v>
      </c>
      <c r="U2036" s="5" t="s">
        <v>1994</v>
      </c>
    </row>
    <row r="2037" spans="17:21">
      <c r="Q2037" s="5">
        <v>2371602950</v>
      </c>
      <c r="R2037" s="5">
        <v>2371602950</v>
      </c>
      <c r="S2037" s="5">
        <v>2371602950</v>
      </c>
      <c r="U2037" s="5" t="s">
        <v>1995</v>
      </c>
    </row>
    <row r="2038" spans="17:21">
      <c r="Q2038" s="5">
        <v>2371603016</v>
      </c>
      <c r="R2038" s="5">
        <v>2371603016</v>
      </c>
      <c r="S2038" s="5">
        <v>2371603016</v>
      </c>
      <c r="U2038" s="5" t="s">
        <v>1996</v>
      </c>
    </row>
    <row r="2039" spans="17:21">
      <c r="Q2039" s="5">
        <v>2371603032</v>
      </c>
      <c r="R2039" s="5">
        <v>2371603032</v>
      </c>
      <c r="S2039" s="5">
        <v>2371603032</v>
      </c>
      <c r="U2039" s="5" t="s">
        <v>1997</v>
      </c>
    </row>
    <row r="2040" spans="17:21">
      <c r="Q2040" s="5">
        <v>2371603040</v>
      </c>
      <c r="R2040" s="5">
        <v>2371603040</v>
      </c>
      <c r="S2040" s="5">
        <v>2371603040</v>
      </c>
      <c r="U2040" s="5" t="s">
        <v>1998</v>
      </c>
    </row>
    <row r="2041" spans="17:21">
      <c r="Q2041" s="5">
        <v>2371603073</v>
      </c>
      <c r="R2041" s="5">
        <v>2371603073</v>
      </c>
      <c r="S2041" s="5">
        <v>2371603073</v>
      </c>
      <c r="U2041" s="5" t="s">
        <v>1999</v>
      </c>
    </row>
    <row r="2042" spans="17:21">
      <c r="Q2042" s="5">
        <v>2371603099</v>
      </c>
      <c r="R2042" s="5">
        <v>2371603099</v>
      </c>
      <c r="S2042" s="5">
        <v>2371603099</v>
      </c>
      <c r="U2042" s="5" t="s">
        <v>2000</v>
      </c>
    </row>
    <row r="2043" spans="17:21">
      <c r="Q2043" s="5">
        <v>2371603107</v>
      </c>
      <c r="R2043" s="5">
        <v>2371603107</v>
      </c>
      <c r="S2043" s="5">
        <v>2371603107</v>
      </c>
      <c r="U2043" s="5" t="s">
        <v>2001</v>
      </c>
    </row>
    <row r="2044" spans="17:21">
      <c r="Q2044" s="5">
        <v>2371603115</v>
      </c>
      <c r="R2044" s="5">
        <v>2371603115</v>
      </c>
      <c r="S2044" s="5">
        <v>2371603115</v>
      </c>
      <c r="U2044" s="5" t="s">
        <v>2002</v>
      </c>
    </row>
    <row r="2045" spans="17:21">
      <c r="Q2045" s="5">
        <v>2371603149</v>
      </c>
      <c r="R2045" s="5">
        <v>2371603149</v>
      </c>
      <c r="S2045" s="5">
        <v>2371603149</v>
      </c>
      <c r="U2045" s="5" t="s">
        <v>2003</v>
      </c>
    </row>
    <row r="2046" spans="17:21">
      <c r="Q2046" s="5">
        <v>2371603289</v>
      </c>
      <c r="R2046" s="5">
        <v>2371603289</v>
      </c>
      <c r="S2046" s="5">
        <v>2371603289</v>
      </c>
      <c r="U2046" s="5" t="s">
        <v>2004</v>
      </c>
    </row>
    <row r="2047" spans="17:21">
      <c r="Q2047" s="5">
        <v>2371603321</v>
      </c>
      <c r="R2047" s="5">
        <v>2371603321</v>
      </c>
      <c r="S2047" s="5">
        <v>2371603321</v>
      </c>
      <c r="U2047" s="5" t="s">
        <v>2005</v>
      </c>
    </row>
    <row r="2048" spans="17:21">
      <c r="Q2048" s="5">
        <v>2371603438</v>
      </c>
      <c r="R2048" s="5">
        <v>2371603438</v>
      </c>
      <c r="S2048" s="5">
        <v>2371603438</v>
      </c>
      <c r="U2048" s="5" t="s">
        <v>2006</v>
      </c>
    </row>
    <row r="2049" spans="17:21">
      <c r="Q2049" s="5">
        <v>2371603461</v>
      </c>
      <c r="R2049" s="5">
        <v>2371603461</v>
      </c>
      <c r="S2049" s="5">
        <v>2371603461</v>
      </c>
      <c r="U2049" s="5" t="s">
        <v>2007</v>
      </c>
    </row>
    <row r="2050" spans="17:21">
      <c r="Q2050" s="5">
        <v>2371603503</v>
      </c>
      <c r="R2050" s="5">
        <v>2371603503</v>
      </c>
      <c r="S2050" s="5">
        <v>2371603503</v>
      </c>
      <c r="U2050" s="5" t="s">
        <v>2008</v>
      </c>
    </row>
    <row r="2051" spans="17:21">
      <c r="Q2051" s="5">
        <v>2371603511</v>
      </c>
      <c r="R2051" s="5">
        <v>2371603511</v>
      </c>
      <c r="S2051" s="5">
        <v>2371603511</v>
      </c>
      <c r="U2051" s="5" t="s">
        <v>2009</v>
      </c>
    </row>
    <row r="2052" spans="17:21">
      <c r="Q2052" s="5">
        <v>2371603537</v>
      </c>
      <c r="R2052" s="5">
        <v>2371603537</v>
      </c>
      <c r="S2052" s="5">
        <v>2371603537</v>
      </c>
      <c r="U2052" s="5" t="s">
        <v>2010</v>
      </c>
    </row>
    <row r="2053" spans="17:21">
      <c r="Q2053" s="5">
        <v>2371603545</v>
      </c>
      <c r="R2053" s="5">
        <v>2371603545</v>
      </c>
      <c r="S2053" s="5">
        <v>2371603545</v>
      </c>
      <c r="U2053" s="5" t="s">
        <v>2011</v>
      </c>
    </row>
    <row r="2054" spans="17:21">
      <c r="Q2054" s="5">
        <v>2371603560</v>
      </c>
      <c r="R2054" s="5">
        <v>2371603560</v>
      </c>
      <c r="S2054" s="5">
        <v>2371603560</v>
      </c>
      <c r="U2054" s="5" t="s">
        <v>2012</v>
      </c>
    </row>
    <row r="2055" spans="17:21">
      <c r="Q2055" s="5">
        <v>2371603586</v>
      </c>
      <c r="R2055" s="5">
        <v>2371603586</v>
      </c>
      <c r="S2055" s="5">
        <v>2371603586</v>
      </c>
      <c r="U2055" s="5" t="s">
        <v>2013</v>
      </c>
    </row>
    <row r="2056" spans="17:21">
      <c r="Q2056" s="5">
        <v>2371603594</v>
      </c>
      <c r="R2056" s="5">
        <v>2371603594</v>
      </c>
      <c r="S2056" s="5">
        <v>2371603594</v>
      </c>
      <c r="U2056" s="5" t="s">
        <v>2014</v>
      </c>
    </row>
    <row r="2057" spans="17:21">
      <c r="Q2057" s="5">
        <v>2371603602</v>
      </c>
      <c r="R2057" s="5">
        <v>2371603602</v>
      </c>
      <c r="S2057" s="5">
        <v>2371603602</v>
      </c>
      <c r="U2057" s="5" t="s">
        <v>2015</v>
      </c>
    </row>
    <row r="2058" spans="17:21">
      <c r="Q2058" s="5">
        <v>2371603644</v>
      </c>
      <c r="R2058" s="5">
        <v>2371603644</v>
      </c>
      <c r="S2058" s="5">
        <v>2371603644</v>
      </c>
      <c r="U2058" s="5" t="s">
        <v>2016</v>
      </c>
    </row>
    <row r="2059" spans="17:21">
      <c r="Q2059" s="5">
        <v>2372000030</v>
      </c>
      <c r="R2059" s="5">
        <v>2372000030</v>
      </c>
      <c r="S2059" s="5">
        <v>2372000030</v>
      </c>
      <c r="U2059" s="5" t="s">
        <v>2017</v>
      </c>
    </row>
    <row r="2060" spans="17:21">
      <c r="Q2060" s="5">
        <v>2372000261</v>
      </c>
      <c r="R2060" s="5">
        <v>2372000261</v>
      </c>
      <c r="S2060" s="5">
        <v>2372000261</v>
      </c>
      <c r="U2060" s="5" t="s">
        <v>2018</v>
      </c>
    </row>
    <row r="2061" spans="17:21">
      <c r="Q2061" s="5">
        <v>2372000279</v>
      </c>
      <c r="R2061" s="5">
        <v>2372000279</v>
      </c>
      <c r="S2061" s="5">
        <v>2372000279</v>
      </c>
      <c r="U2061" s="5" t="s">
        <v>2019</v>
      </c>
    </row>
    <row r="2062" spans="17:21">
      <c r="Q2062" s="5">
        <v>2372000287</v>
      </c>
      <c r="R2062" s="5">
        <v>2372000287</v>
      </c>
      <c r="S2062" s="5">
        <v>2372000287</v>
      </c>
      <c r="U2062" s="5" t="s">
        <v>2020</v>
      </c>
    </row>
    <row r="2063" spans="17:21">
      <c r="Q2063" s="5">
        <v>2372000295</v>
      </c>
      <c r="R2063" s="5">
        <v>2372000295</v>
      </c>
      <c r="S2063" s="5">
        <v>2372000295</v>
      </c>
      <c r="U2063" s="5" t="s">
        <v>2021</v>
      </c>
    </row>
    <row r="2064" spans="17:21">
      <c r="Q2064" s="5">
        <v>2372000303</v>
      </c>
      <c r="R2064" s="5">
        <v>2372000303</v>
      </c>
      <c r="S2064" s="5">
        <v>2372000303</v>
      </c>
      <c r="U2064" s="5" t="s">
        <v>2022</v>
      </c>
    </row>
    <row r="2065" spans="17:21">
      <c r="Q2065" s="5">
        <v>2372000337</v>
      </c>
      <c r="R2065" s="5">
        <v>2372000337</v>
      </c>
      <c r="S2065" s="5">
        <v>2372000337</v>
      </c>
      <c r="U2065" s="5" t="s">
        <v>2023</v>
      </c>
    </row>
    <row r="2066" spans="17:21">
      <c r="Q2066" s="5">
        <v>2372000345</v>
      </c>
      <c r="R2066" s="5">
        <v>2372000345</v>
      </c>
      <c r="S2066" s="5">
        <v>2372000345</v>
      </c>
      <c r="U2066" s="5" t="s">
        <v>2024</v>
      </c>
    </row>
    <row r="2067" spans="17:21">
      <c r="Q2067" s="5">
        <v>2372000360</v>
      </c>
      <c r="R2067" s="5">
        <v>2372000360</v>
      </c>
      <c r="S2067" s="5">
        <v>2372000360</v>
      </c>
      <c r="U2067" s="5" t="s">
        <v>2025</v>
      </c>
    </row>
    <row r="2068" spans="17:21">
      <c r="Q2068" s="5">
        <v>2372000386</v>
      </c>
      <c r="R2068" s="5">
        <v>2372000386</v>
      </c>
      <c r="S2068" s="5">
        <v>2372000386</v>
      </c>
      <c r="U2068" s="5" t="s">
        <v>2026</v>
      </c>
    </row>
    <row r="2069" spans="17:21">
      <c r="Q2069" s="5">
        <v>2372000436</v>
      </c>
      <c r="R2069" s="5">
        <v>2372000436</v>
      </c>
      <c r="S2069" s="5">
        <v>2372000436</v>
      </c>
      <c r="U2069" s="5" t="s">
        <v>2027</v>
      </c>
    </row>
    <row r="2070" spans="17:21">
      <c r="Q2070" s="5">
        <v>2372000477</v>
      </c>
      <c r="R2070" s="5">
        <v>2372000477</v>
      </c>
      <c r="S2070" s="5">
        <v>2372000477</v>
      </c>
      <c r="U2070" s="5" t="s">
        <v>2028</v>
      </c>
    </row>
    <row r="2071" spans="17:21">
      <c r="Q2071" s="5">
        <v>2372000485</v>
      </c>
      <c r="R2071" s="5">
        <v>2372000485</v>
      </c>
      <c r="S2071" s="5">
        <v>2372000485</v>
      </c>
      <c r="U2071" s="5" t="s">
        <v>2029</v>
      </c>
    </row>
    <row r="2072" spans="17:21">
      <c r="Q2072" s="5">
        <v>2372000493</v>
      </c>
      <c r="R2072" s="5">
        <v>2372000493</v>
      </c>
      <c r="S2072" s="5">
        <v>2372000493</v>
      </c>
      <c r="U2072" s="5" t="s">
        <v>2030</v>
      </c>
    </row>
    <row r="2073" spans="17:21">
      <c r="Q2073" s="5">
        <v>2372000501</v>
      </c>
      <c r="R2073" s="5">
        <v>2372000501</v>
      </c>
      <c r="S2073" s="5">
        <v>2372000501</v>
      </c>
      <c r="U2073" s="5" t="s">
        <v>2031</v>
      </c>
    </row>
    <row r="2074" spans="17:21">
      <c r="Q2074" s="5">
        <v>2372000527</v>
      </c>
      <c r="R2074" s="5">
        <v>2372000527</v>
      </c>
      <c r="S2074" s="5">
        <v>2372000527</v>
      </c>
      <c r="U2074" s="5" t="s">
        <v>2032</v>
      </c>
    </row>
    <row r="2075" spans="17:21">
      <c r="Q2075" s="5">
        <v>2372000535</v>
      </c>
      <c r="R2075" s="5">
        <v>2372000535</v>
      </c>
      <c r="S2075" s="5">
        <v>2372000535</v>
      </c>
      <c r="U2075" s="5" t="s">
        <v>2033</v>
      </c>
    </row>
    <row r="2076" spans="17:21">
      <c r="Q2076" s="5">
        <v>2372000550</v>
      </c>
      <c r="R2076" s="5">
        <v>2372000550</v>
      </c>
      <c r="S2076" s="5">
        <v>2372000550</v>
      </c>
      <c r="U2076" s="5" t="s">
        <v>2034</v>
      </c>
    </row>
    <row r="2077" spans="17:21">
      <c r="Q2077" s="5">
        <v>2372000667</v>
      </c>
      <c r="R2077" s="5">
        <v>2372000667</v>
      </c>
      <c r="S2077" s="5">
        <v>2372000667</v>
      </c>
      <c r="U2077" s="5" t="s">
        <v>2035</v>
      </c>
    </row>
    <row r="2078" spans="17:21">
      <c r="Q2078" s="5">
        <v>2372000691</v>
      </c>
      <c r="R2078" s="5">
        <v>2372000691</v>
      </c>
      <c r="S2078" s="5">
        <v>2372000691</v>
      </c>
      <c r="U2078" s="5" t="s">
        <v>2036</v>
      </c>
    </row>
    <row r="2079" spans="17:21">
      <c r="Q2079" s="5">
        <v>2372000709</v>
      </c>
      <c r="R2079" s="5">
        <v>2372000709</v>
      </c>
      <c r="S2079" s="5">
        <v>2372000709</v>
      </c>
      <c r="U2079" s="5" t="s">
        <v>2037</v>
      </c>
    </row>
    <row r="2080" spans="17:21">
      <c r="Q2080" s="5">
        <v>2372000931</v>
      </c>
      <c r="R2080" s="5">
        <v>2372000931</v>
      </c>
      <c r="S2080" s="5">
        <v>2372000931</v>
      </c>
      <c r="U2080" s="5" t="s">
        <v>2038</v>
      </c>
    </row>
    <row r="2081" spans="17:21">
      <c r="Q2081" s="5">
        <v>2372000964</v>
      </c>
      <c r="R2081" s="5">
        <v>2372000964</v>
      </c>
      <c r="S2081" s="5">
        <v>2372000964</v>
      </c>
      <c r="U2081" s="5" t="s">
        <v>2039</v>
      </c>
    </row>
    <row r="2082" spans="17:21">
      <c r="Q2082" s="5">
        <v>2372000980</v>
      </c>
      <c r="R2082" s="5">
        <v>2372000980</v>
      </c>
      <c r="S2082" s="5">
        <v>2372000980</v>
      </c>
      <c r="U2082" s="5" t="s">
        <v>2040</v>
      </c>
    </row>
    <row r="2083" spans="17:21">
      <c r="Q2083" s="5">
        <v>2372001095</v>
      </c>
      <c r="R2083" s="5">
        <v>2372001095</v>
      </c>
      <c r="S2083" s="5">
        <v>2372001095</v>
      </c>
      <c r="U2083" s="5" t="s">
        <v>2041</v>
      </c>
    </row>
    <row r="2084" spans="17:21">
      <c r="Q2084" s="5">
        <v>2372001111</v>
      </c>
      <c r="R2084" s="5">
        <v>2372001111</v>
      </c>
      <c r="S2084" s="5">
        <v>2372001111</v>
      </c>
      <c r="U2084" s="5" t="s">
        <v>2042</v>
      </c>
    </row>
    <row r="2085" spans="17:21">
      <c r="Q2085" s="5">
        <v>2372001194</v>
      </c>
      <c r="R2085" s="5">
        <v>2372001194</v>
      </c>
      <c r="S2085" s="5">
        <v>2372001194</v>
      </c>
      <c r="U2085" s="5" t="s">
        <v>2043</v>
      </c>
    </row>
    <row r="2086" spans="17:21">
      <c r="Q2086" s="5">
        <v>2372001228</v>
      </c>
      <c r="R2086" s="5">
        <v>2372001228</v>
      </c>
      <c r="S2086" s="5">
        <v>2372001228</v>
      </c>
      <c r="U2086" s="5" t="s">
        <v>2044</v>
      </c>
    </row>
    <row r="2087" spans="17:21">
      <c r="Q2087" s="5">
        <v>2372001244</v>
      </c>
      <c r="R2087" s="5">
        <v>2372001244</v>
      </c>
      <c r="S2087" s="5">
        <v>2372001244</v>
      </c>
      <c r="U2087" s="5" t="s">
        <v>2045</v>
      </c>
    </row>
    <row r="2088" spans="17:21">
      <c r="Q2088" s="5">
        <v>2372001277</v>
      </c>
      <c r="R2088" s="5">
        <v>2372001277</v>
      </c>
      <c r="S2088" s="5">
        <v>2372001277</v>
      </c>
      <c r="U2088" s="5" t="s">
        <v>2046</v>
      </c>
    </row>
    <row r="2089" spans="17:21">
      <c r="Q2089" s="5">
        <v>2372001319</v>
      </c>
      <c r="R2089" s="5">
        <v>2372001319</v>
      </c>
      <c r="S2089" s="5">
        <v>2372001319</v>
      </c>
      <c r="U2089" s="5" t="s">
        <v>2047</v>
      </c>
    </row>
    <row r="2090" spans="17:21">
      <c r="Q2090" s="5">
        <v>2372001343</v>
      </c>
      <c r="R2090" s="5">
        <v>2372001343</v>
      </c>
      <c r="S2090" s="5">
        <v>2372001343</v>
      </c>
      <c r="U2090" s="5" t="s">
        <v>2048</v>
      </c>
    </row>
    <row r="2091" spans="17:21">
      <c r="Q2091" s="5">
        <v>2372001384</v>
      </c>
      <c r="R2091" s="5">
        <v>2372001384</v>
      </c>
      <c r="S2091" s="5">
        <v>2372001384</v>
      </c>
      <c r="U2091" s="5" t="s">
        <v>2049</v>
      </c>
    </row>
    <row r="2092" spans="17:21">
      <c r="Q2092" s="5">
        <v>2372001400</v>
      </c>
      <c r="R2092" s="5">
        <v>2372001400</v>
      </c>
      <c r="S2092" s="5">
        <v>2372001400</v>
      </c>
      <c r="U2092" s="5" t="s">
        <v>2050</v>
      </c>
    </row>
    <row r="2093" spans="17:21">
      <c r="Q2093" s="5">
        <v>2372001418</v>
      </c>
      <c r="R2093" s="5">
        <v>2372001418</v>
      </c>
      <c r="S2093" s="5">
        <v>2372001418</v>
      </c>
      <c r="U2093" s="5" t="s">
        <v>2051</v>
      </c>
    </row>
    <row r="2094" spans="17:21">
      <c r="Q2094" s="5">
        <v>2372001434</v>
      </c>
      <c r="R2094" s="5">
        <v>2372001434</v>
      </c>
      <c r="S2094" s="5">
        <v>2372001434</v>
      </c>
      <c r="U2094" s="5" t="s">
        <v>2052</v>
      </c>
    </row>
    <row r="2095" spans="17:21">
      <c r="Q2095" s="5">
        <v>2372001442</v>
      </c>
      <c r="R2095" s="5">
        <v>2372001442</v>
      </c>
      <c r="S2095" s="5">
        <v>2372001442</v>
      </c>
      <c r="U2095" s="5" t="s">
        <v>2053</v>
      </c>
    </row>
    <row r="2096" spans="17:21">
      <c r="Q2096" s="5">
        <v>2372001459</v>
      </c>
      <c r="R2096" s="5">
        <v>2372001459</v>
      </c>
      <c r="S2096" s="5">
        <v>2372001459</v>
      </c>
      <c r="U2096" s="5" t="s">
        <v>2054</v>
      </c>
    </row>
    <row r="2097" spans="17:21">
      <c r="Q2097" s="5">
        <v>2372001467</v>
      </c>
      <c r="R2097" s="5">
        <v>2372001467</v>
      </c>
      <c r="S2097" s="5">
        <v>2372001467</v>
      </c>
      <c r="U2097" s="5" t="s">
        <v>2055</v>
      </c>
    </row>
    <row r="2098" spans="17:21">
      <c r="Q2098" s="5">
        <v>2372001509</v>
      </c>
      <c r="R2098" s="5">
        <v>2372001509</v>
      </c>
      <c r="S2098" s="5">
        <v>2372001509</v>
      </c>
      <c r="U2098" s="5" t="s">
        <v>2056</v>
      </c>
    </row>
    <row r="2099" spans="17:21">
      <c r="Q2099" s="5">
        <v>2372001525</v>
      </c>
      <c r="R2099" s="5">
        <v>2372001525</v>
      </c>
      <c r="S2099" s="5">
        <v>2372001525</v>
      </c>
      <c r="U2099" s="5" t="s">
        <v>2057</v>
      </c>
    </row>
    <row r="2100" spans="17:21">
      <c r="Q2100" s="5">
        <v>2372001541</v>
      </c>
      <c r="R2100" s="5">
        <v>2372001541</v>
      </c>
      <c r="S2100" s="5">
        <v>2372001541</v>
      </c>
      <c r="U2100" s="5" t="s">
        <v>2058</v>
      </c>
    </row>
    <row r="2101" spans="17:21">
      <c r="Q2101" s="5">
        <v>2372001566</v>
      </c>
      <c r="R2101" s="5">
        <v>2372001566</v>
      </c>
      <c r="S2101" s="5">
        <v>2372001566</v>
      </c>
      <c r="U2101" s="5" t="s">
        <v>2059</v>
      </c>
    </row>
    <row r="2102" spans="17:21">
      <c r="Q2102" s="5">
        <v>2372001574</v>
      </c>
      <c r="R2102" s="5">
        <v>2372001574</v>
      </c>
      <c r="S2102" s="5">
        <v>2372001574</v>
      </c>
      <c r="U2102" s="5" t="s">
        <v>2060</v>
      </c>
    </row>
    <row r="2103" spans="17:21">
      <c r="Q2103" s="5">
        <v>2372001624</v>
      </c>
      <c r="R2103" s="5">
        <v>2372001624</v>
      </c>
      <c r="S2103" s="5">
        <v>2372001624</v>
      </c>
      <c r="U2103" s="5" t="s">
        <v>2061</v>
      </c>
    </row>
    <row r="2104" spans="17:21">
      <c r="Q2104" s="5">
        <v>2372001632</v>
      </c>
      <c r="R2104" s="5">
        <v>2372001632</v>
      </c>
      <c r="S2104" s="5">
        <v>2372001632</v>
      </c>
      <c r="U2104" s="5" t="s">
        <v>2062</v>
      </c>
    </row>
    <row r="2105" spans="17:21">
      <c r="Q2105" s="5">
        <v>2372001640</v>
      </c>
      <c r="R2105" s="5">
        <v>2372001640</v>
      </c>
      <c r="S2105" s="5">
        <v>2372001640</v>
      </c>
      <c r="U2105" s="5" t="s">
        <v>2063</v>
      </c>
    </row>
    <row r="2106" spans="17:21">
      <c r="Q2106" s="5">
        <v>2372001681</v>
      </c>
      <c r="R2106" s="5">
        <v>2372001681</v>
      </c>
      <c r="S2106" s="5">
        <v>2372001681</v>
      </c>
      <c r="U2106" s="5" t="s">
        <v>2064</v>
      </c>
    </row>
    <row r="2107" spans="17:21">
      <c r="Q2107" s="5">
        <v>2372001707</v>
      </c>
      <c r="R2107" s="5">
        <v>2372001707</v>
      </c>
      <c r="S2107" s="5">
        <v>2372001707</v>
      </c>
      <c r="U2107" s="5" t="s">
        <v>2065</v>
      </c>
    </row>
    <row r="2108" spans="17:21">
      <c r="Q2108" s="5">
        <v>2372001731</v>
      </c>
      <c r="R2108" s="5">
        <v>2372001731</v>
      </c>
      <c r="S2108" s="5">
        <v>2372001731</v>
      </c>
      <c r="U2108" s="5" t="s">
        <v>2066</v>
      </c>
    </row>
    <row r="2109" spans="17:21">
      <c r="Q2109" s="5">
        <v>2372001749</v>
      </c>
      <c r="R2109" s="5">
        <v>2372001749</v>
      </c>
      <c r="S2109" s="5">
        <v>2372001749</v>
      </c>
      <c r="U2109" s="5" t="s">
        <v>2067</v>
      </c>
    </row>
    <row r="2110" spans="17:21">
      <c r="Q2110" s="5">
        <v>2372001756</v>
      </c>
      <c r="R2110" s="5">
        <v>2372001756</v>
      </c>
      <c r="S2110" s="5">
        <v>2372001756</v>
      </c>
      <c r="U2110" s="5" t="s">
        <v>2068</v>
      </c>
    </row>
    <row r="2111" spans="17:21">
      <c r="Q2111" s="5">
        <v>2372001764</v>
      </c>
      <c r="R2111" s="5">
        <v>2372001764</v>
      </c>
      <c r="S2111" s="5">
        <v>2372001764</v>
      </c>
      <c r="U2111" s="5" t="s">
        <v>2069</v>
      </c>
    </row>
    <row r="2112" spans="17:21">
      <c r="Q2112" s="5">
        <v>2372001798</v>
      </c>
      <c r="R2112" s="5">
        <v>2372001798</v>
      </c>
      <c r="S2112" s="5">
        <v>2372001798</v>
      </c>
      <c r="U2112" s="5" t="s">
        <v>2070</v>
      </c>
    </row>
    <row r="2113" spans="17:21">
      <c r="Q2113" s="5">
        <v>2372001806</v>
      </c>
      <c r="R2113" s="5">
        <v>2372001806</v>
      </c>
      <c r="S2113" s="5">
        <v>2372001806</v>
      </c>
      <c r="U2113" s="5" t="s">
        <v>2071</v>
      </c>
    </row>
    <row r="2114" spans="17:21">
      <c r="Q2114" s="5">
        <v>2372001830</v>
      </c>
      <c r="R2114" s="5">
        <v>2372001830</v>
      </c>
      <c r="S2114" s="5">
        <v>2372001830</v>
      </c>
      <c r="U2114" s="5" t="s">
        <v>2072</v>
      </c>
    </row>
    <row r="2115" spans="17:21">
      <c r="Q2115" s="5">
        <v>2372001848</v>
      </c>
      <c r="R2115" s="5">
        <v>2372001848</v>
      </c>
      <c r="S2115" s="5">
        <v>2372001848</v>
      </c>
      <c r="U2115" s="5" t="s">
        <v>2073</v>
      </c>
    </row>
    <row r="2116" spans="17:21">
      <c r="Q2116" s="5">
        <v>2372001871</v>
      </c>
      <c r="R2116" s="5">
        <v>2372001871</v>
      </c>
      <c r="S2116" s="5">
        <v>2372001871</v>
      </c>
      <c r="U2116" s="5" t="s">
        <v>2074</v>
      </c>
    </row>
    <row r="2117" spans="17:21">
      <c r="Q2117" s="5">
        <v>2372001897</v>
      </c>
      <c r="R2117" s="5">
        <v>2372001897</v>
      </c>
      <c r="S2117" s="5">
        <v>2372001897</v>
      </c>
      <c r="U2117" s="5" t="s">
        <v>2075</v>
      </c>
    </row>
    <row r="2118" spans="17:21">
      <c r="Q2118" s="5">
        <v>2372001913</v>
      </c>
      <c r="R2118" s="5">
        <v>2372001913</v>
      </c>
      <c r="S2118" s="5">
        <v>2372001913</v>
      </c>
      <c r="U2118" s="5" t="s">
        <v>2076</v>
      </c>
    </row>
    <row r="2119" spans="17:21">
      <c r="Q2119" s="5">
        <v>2372001954</v>
      </c>
      <c r="R2119" s="5">
        <v>2372001954</v>
      </c>
      <c r="S2119" s="5">
        <v>2372001954</v>
      </c>
      <c r="U2119" s="5" t="s">
        <v>2077</v>
      </c>
    </row>
    <row r="2120" spans="17:21">
      <c r="Q2120" s="5">
        <v>2372001970</v>
      </c>
      <c r="R2120" s="5">
        <v>2372001970</v>
      </c>
      <c r="S2120" s="5">
        <v>2372001970</v>
      </c>
      <c r="U2120" s="5" t="s">
        <v>2078</v>
      </c>
    </row>
    <row r="2121" spans="17:21">
      <c r="Q2121" s="5">
        <v>2372001988</v>
      </c>
      <c r="R2121" s="5">
        <v>2372001988</v>
      </c>
      <c r="S2121" s="5">
        <v>2372001988</v>
      </c>
      <c r="U2121" s="5" t="s">
        <v>2079</v>
      </c>
    </row>
    <row r="2122" spans="17:21">
      <c r="Q2122" s="5">
        <v>2372001996</v>
      </c>
      <c r="R2122" s="5">
        <v>2372001996</v>
      </c>
      <c r="S2122" s="5">
        <v>2372001996</v>
      </c>
      <c r="U2122" s="5" t="s">
        <v>2080</v>
      </c>
    </row>
    <row r="2123" spans="17:21">
      <c r="Q2123" s="5">
        <v>2372002002</v>
      </c>
      <c r="R2123" s="5">
        <v>2372002002</v>
      </c>
      <c r="S2123" s="5">
        <v>2372002002</v>
      </c>
      <c r="U2123" s="5" t="s">
        <v>2081</v>
      </c>
    </row>
    <row r="2124" spans="17:21">
      <c r="Q2124" s="5">
        <v>2372002044</v>
      </c>
      <c r="R2124" s="5">
        <v>2372002044</v>
      </c>
      <c r="S2124" s="5">
        <v>2372002044</v>
      </c>
      <c r="U2124" s="5" t="s">
        <v>2082</v>
      </c>
    </row>
    <row r="2125" spans="17:21">
      <c r="Q2125" s="5">
        <v>2372002051</v>
      </c>
      <c r="R2125" s="5">
        <v>2372002051</v>
      </c>
      <c r="S2125" s="5">
        <v>2372002051</v>
      </c>
      <c r="U2125" s="5" t="s">
        <v>2083</v>
      </c>
    </row>
    <row r="2126" spans="17:21">
      <c r="Q2126" s="5">
        <v>2372002085</v>
      </c>
      <c r="R2126" s="5">
        <v>2372002085</v>
      </c>
      <c r="S2126" s="5">
        <v>2372002085</v>
      </c>
      <c r="U2126" s="5" t="s">
        <v>2084</v>
      </c>
    </row>
    <row r="2127" spans="17:21">
      <c r="Q2127" s="5">
        <v>2372002119</v>
      </c>
      <c r="R2127" s="5">
        <v>2372002119</v>
      </c>
      <c r="S2127" s="5">
        <v>2372002119</v>
      </c>
      <c r="U2127" s="5" t="s">
        <v>2085</v>
      </c>
    </row>
    <row r="2128" spans="17:21">
      <c r="Q2128" s="5">
        <v>2372002127</v>
      </c>
      <c r="R2128" s="5">
        <v>2372002127</v>
      </c>
      <c r="S2128" s="5">
        <v>2372002127</v>
      </c>
      <c r="U2128" s="5" t="s">
        <v>2086</v>
      </c>
    </row>
    <row r="2129" spans="17:21">
      <c r="Q2129" s="5">
        <v>2372002143</v>
      </c>
      <c r="R2129" s="5">
        <v>2372002143</v>
      </c>
      <c r="S2129" s="5">
        <v>2372002143</v>
      </c>
      <c r="U2129" s="5" t="s">
        <v>2087</v>
      </c>
    </row>
    <row r="2130" spans="17:21">
      <c r="Q2130" s="5">
        <v>2372002150</v>
      </c>
      <c r="R2130" s="5">
        <v>2372002150</v>
      </c>
      <c r="S2130" s="5">
        <v>2372002150</v>
      </c>
      <c r="U2130" s="5" t="s">
        <v>2088</v>
      </c>
    </row>
    <row r="2131" spans="17:21">
      <c r="Q2131" s="5">
        <v>2372002168</v>
      </c>
      <c r="R2131" s="5">
        <v>2372002168</v>
      </c>
      <c r="S2131" s="5">
        <v>2372002168</v>
      </c>
      <c r="U2131" s="5" t="s">
        <v>2089</v>
      </c>
    </row>
    <row r="2132" spans="17:21">
      <c r="Q2132" s="5">
        <v>2372002176</v>
      </c>
      <c r="R2132" s="5">
        <v>2372002176</v>
      </c>
      <c r="S2132" s="5">
        <v>2372002176</v>
      </c>
      <c r="U2132" s="5" t="s">
        <v>2090</v>
      </c>
    </row>
    <row r="2133" spans="17:21">
      <c r="Q2133" s="5">
        <v>2372002200</v>
      </c>
      <c r="R2133" s="5">
        <v>2372002200</v>
      </c>
      <c r="S2133" s="5">
        <v>2372002200</v>
      </c>
      <c r="U2133" s="5" t="s">
        <v>2091</v>
      </c>
    </row>
    <row r="2134" spans="17:21">
      <c r="Q2134" s="5">
        <v>2372002218</v>
      </c>
      <c r="R2134" s="5">
        <v>2372002218</v>
      </c>
      <c r="S2134" s="5">
        <v>2372002218</v>
      </c>
      <c r="U2134" s="5" t="s">
        <v>2092</v>
      </c>
    </row>
    <row r="2135" spans="17:21">
      <c r="Q2135" s="5">
        <v>2372002234</v>
      </c>
      <c r="R2135" s="5">
        <v>2372002234</v>
      </c>
      <c r="S2135" s="5">
        <v>2372002234</v>
      </c>
      <c r="U2135" s="5" t="s">
        <v>2093</v>
      </c>
    </row>
    <row r="2136" spans="17:21">
      <c r="Q2136" s="5">
        <v>2372002242</v>
      </c>
      <c r="R2136" s="5">
        <v>2372002242</v>
      </c>
      <c r="S2136" s="5">
        <v>2372002242</v>
      </c>
      <c r="U2136" s="5" t="s">
        <v>2094</v>
      </c>
    </row>
    <row r="2137" spans="17:21">
      <c r="Q2137" s="5">
        <v>2372002259</v>
      </c>
      <c r="R2137" s="5">
        <v>2372002259</v>
      </c>
      <c r="S2137" s="5">
        <v>2372002259</v>
      </c>
      <c r="U2137" s="5" t="s">
        <v>2095</v>
      </c>
    </row>
    <row r="2138" spans="17:21">
      <c r="Q2138" s="5">
        <v>2372002267</v>
      </c>
      <c r="R2138" s="5">
        <v>2372002267</v>
      </c>
      <c r="S2138" s="5">
        <v>2372002267</v>
      </c>
      <c r="U2138" s="5" t="s">
        <v>2096</v>
      </c>
    </row>
    <row r="2139" spans="17:21">
      <c r="Q2139" s="5">
        <v>2372002309</v>
      </c>
      <c r="R2139" s="5">
        <v>2372002309</v>
      </c>
      <c r="S2139" s="5">
        <v>2372002309</v>
      </c>
      <c r="U2139" s="5" t="s">
        <v>2097</v>
      </c>
    </row>
    <row r="2140" spans="17:21">
      <c r="Q2140" s="5">
        <v>2372002325</v>
      </c>
      <c r="R2140" s="5">
        <v>2372002325</v>
      </c>
      <c r="S2140" s="5">
        <v>2372002325</v>
      </c>
      <c r="U2140" s="5" t="s">
        <v>2098</v>
      </c>
    </row>
    <row r="2141" spans="17:21">
      <c r="Q2141" s="5">
        <v>2372002341</v>
      </c>
      <c r="R2141" s="5">
        <v>2372002341</v>
      </c>
      <c r="S2141" s="5">
        <v>2372002341</v>
      </c>
      <c r="U2141" s="5" t="s">
        <v>2099</v>
      </c>
    </row>
    <row r="2142" spans="17:21">
      <c r="Q2142" s="5">
        <v>2372002358</v>
      </c>
      <c r="R2142" s="5">
        <v>2372002358</v>
      </c>
      <c r="S2142" s="5">
        <v>2372002358</v>
      </c>
      <c r="U2142" s="5" t="s">
        <v>2100</v>
      </c>
    </row>
    <row r="2143" spans="17:21">
      <c r="Q2143" s="5">
        <v>2372002366</v>
      </c>
      <c r="R2143" s="5">
        <v>2372002366</v>
      </c>
      <c r="S2143" s="5">
        <v>2372002366</v>
      </c>
      <c r="U2143" s="5" t="s">
        <v>2101</v>
      </c>
    </row>
    <row r="2144" spans="17:21">
      <c r="Q2144" s="5">
        <v>2372002374</v>
      </c>
      <c r="R2144" s="5">
        <v>2372002374</v>
      </c>
      <c r="S2144" s="5">
        <v>2372002374</v>
      </c>
      <c r="U2144" s="5" t="s">
        <v>2102</v>
      </c>
    </row>
    <row r="2145" spans="17:21">
      <c r="Q2145" s="5">
        <v>2372002382</v>
      </c>
      <c r="R2145" s="5">
        <v>2372002382</v>
      </c>
      <c r="S2145" s="5">
        <v>2372002382</v>
      </c>
      <c r="U2145" s="5" t="s">
        <v>2103</v>
      </c>
    </row>
    <row r="2146" spans="17:21">
      <c r="Q2146" s="5">
        <v>2372002390</v>
      </c>
      <c r="R2146" s="5">
        <v>2372002390</v>
      </c>
      <c r="S2146" s="5">
        <v>2372002390</v>
      </c>
      <c r="U2146" s="5" t="s">
        <v>2104</v>
      </c>
    </row>
    <row r="2147" spans="17:21">
      <c r="Q2147" s="5">
        <v>2372002440</v>
      </c>
      <c r="R2147" s="5">
        <v>2372002440</v>
      </c>
      <c r="S2147" s="5">
        <v>2372002440</v>
      </c>
      <c r="U2147" s="5" t="s">
        <v>2105</v>
      </c>
    </row>
    <row r="2148" spans="17:21">
      <c r="Q2148" s="5">
        <v>2372002481</v>
      </c>
      <c r="R2148" s="5">
        <v>2372002481</v>
      </c>
      <c r="S2148" s="5">
        <v>2372002481</v>
      </c>
      <c r="U2148" s="5" t="s">
        <v>2106</v>
      </c>
    </row>
    <row r="2149" spans="17:21">
      <c r="Q2149" s="5">
        <v>2372002499</v>
      </c>
      <c r="R2149" s="5">
        <v>2372002499</v>
      </c>
      <c r="S2149" s="5">
        <v>2372002499</v>
      </c>
      <c r="U2149" s="5" t="s">
        <v>2107</v>
      </c>
    </row>
    <row r="2150" spans="17:21">
      <c r="Q2150" s="5">
        <v>2372002549</v>
      </c>
      <c r="R2150" s="5">
        <v>2372002549</v>
      </c>
      <c r="S2150" s="5">
        <v>2372002549</v>
      </c>
      <c r="U2150" s="5" t="s">
        <v>2108</v>
      </c>
    </row>
    <row r="2151" spans="17:21">
      <c r="Q2151" s="5">
        <v>2372002564</v>
      </c>
      <c r="R2151" s="5">
        <v>2372002564</v>
      </c>
      <c r="S2151" s="5">
        <v>2372002564</v>
      </c>
      <c r="U2151" s="5" t="s">
        <v>2109</v>
      </c>
    </row>
    <row r="2152" spans="17:21">
      <c r="Q2152" s="5">
        <v>2372002580</v>
      </c>
      <c r="R2152" s="5">
        <v>2372002580</v>
      </c>
      <c r="S2152" s="5">
        <v>2372002580</v>
      </c>
      <c r="U2152" s="5" t="s">
        <v>2110</v>
      </c>
    </row>
    <row r="2153" spans="17:21">
      <c r="Q2153" s="5">
        <v>2372002598</v>
      </c>
      <c r="R2153" s="5">
        <v>2372002598</v>
      </c>
      <c r="S2153" s="5">
        <v>2372002598</v>
      </c>
      <c r="U2153" s="5" t="s">
        <v>2111</v>
      </c>
    </row>
    <row r="2154" spans="17:21">
      <c r="Q2154" s="5">
        <v>2372002606</v>
      </c>
      <c r="R2154" s="5">
        <v>2372002606</v>
      </c>
      <c r="S2154" s="5">
        <v>2372002606</v>
      </c>
      <c r="U2154" s="5" t="s">
        <v>2112</v>
      </c>
    </row>
    <row r="2155" spans="17:21">
      <c r="Q2155" s="5">
        <v>2372002622</v>
      </c>
      <c r="R2155" s="5">
        <v>2372002622</v>
      </c>
      <c r="S2155" s="5">
        <v>2372002622</v>
      </c>
      <c r="U2155" s="5" t="s">
        <v>2113</v>
      </c>
    </row>
    <row r="2156" spans="17:21">
      <c r="Q2156" s="5">
        <v>2372002648</v>
      </c>
      <c r="R2156" s="5">
        <v>2372002648</v>
      </c>
      <c r="S2156" s="5">
        <v>2372002648</v>
      </c>
      <c r="U2156" s="5" t="s">
        <v>2114</v>
      </c>
    </row>
    <row r="2157" spans="17:21">
      <c r="Q2157" s="5">
        <v>2372002689</v>
      </c>
      <c r="R2157" s="5">
        <v>2372002689</v>
      </c>
      <c r="S2157" s="5">
        <v>2372002689</v>
      </c>
      <c r="U2157" s="5" t="s">
        <v>2115</v>
      </c>
    </row>
    <row r="2158" spans="17:21">
      <c r="Q2158" s="5">
        <v>2372002713</v>
      </c>
      <c r="R2158" s="5">
        <v>2372002713</v>
      </c>
      <c r="S2158" s="5">
        <v>2372002713</v>
      </c>
      <c r="U2158" s="5" t="s">
        <v>2116</v>
      </c>
    </row>
    <row r="2159" spans="17:21">
      <c r="Q2159" s="5">
        <v>2372002804</v>
      </c>
      <c r="R2159" s="5">
        <v>2372002804</v>
      </c>
      <c r="S2159" s="5">
        <v>2372002804</v>
      </c>
      <c r="U2159" s="5" t="s">
        <v>2117</v>
      </c>
    </row>
    <row r="2160" spans="17:21">
      <c r="Q2160" s="5">
        <v>2372002846</v>
      </c>
      <c r="R2160" s="5">
        <v>2372002846</v>
      </c>
      <c r="S2160" s="5">
        <v>2372002846</v>
      </c>
      <c r="U2160" s="5" t="s">
        <v>2118</v>
      </c>
    </row>
    <row r="2161" spans="17:21">
      <c r="Q2161" s="5">
        <v>2372002853</v>
      </c>
      <c r="R2161" s="5">
        <v>2372002853</v>
      </c>
      <c r="S2161" s="5">
        <v>2372002853</v>
      </c>
      <c r="U2161" s="5" t="s">
        <v>2119</v>
      </c>
    </row>
    <row r="2162" spans="17:21">
      <c r="Q2162" s="5">
        <v>2372002879</v>
      </c>
      <c r="R2162" s="5">
        <v>2372002879</v>
      </c>
      <c r="S2162" s="5">
        <v>2372002879</v>
      </c>
      <c r="U2162" s="5" t="s">
        <v>2120</v>
      </c>
    </row>
    <row r="2163" spans="17:21">
      <c r="Q2163" s="5">
        <v>2372002911</v>
      </c>
      <c r="R2163" s="5">
        <v>2372002911</v>
      </c>
      <c r="S2163" s="5">
        <v>2372002911</v>
      </c>
      <c r="U2163" s="5" t="s">
        <v>2121</v>
      </c>
    </row>
    <row r="2164" spans="17:21">
      <c r="Q2164" s="5">
        <v>2372002929</v>
      </c>
      <c r="R2164" s="5">
        <v>2372002929</v>
      </c>
      <c r="S2164" s="5">
        <v>2372002929</v>
      </c>
      <c r="U2164" s="5" t="s">
        <v>2122</v>
      </c>
    </row>
    <row r="2165" spans="17:21">
      <c r="Q2165" s="5">
        <v>2372002945</v>
      </c>
      <c r="R2165" s="5">
        <v>2372002945</v>
      </c>
      <c r="S2165" s="5">
        <v>2372002945</v>
      </c>
      <c r="U2165" s="5" t="s">
        <v>2123</v>
      </c>
    </row>
    <row r="2166" spans="17:21">
      <c r="Q2166" s="5">
        <v>2372002960</v>
      </c>
      <c r="R2166" s="5">
        <v>2372002960</v>
      </c>
      <c r="S2166" s="5">
        <v>2372002960</v>
      </c>
      <c r="U2166" s="5" t="s">
        <v>2124</v>
      </c>
    </row>
    <row r="2167" spans="17:21">
      <c r="Q2167" s="5">
        <v>2372002994</v>
      </c>
      <c r="R2167" s="5">
        <v>2372002994</v>
      </c>
      <c r="S2167" s="5">
        <v>2372002994</v>
      </c>
      <c r="U2167" s="5" t="s">
        <v>2125</v>
      </c>
    </row>
    <row r="2168" spans="17:21">
      <c r="Q2168" s="5">
        <v>2372003018</v>
      </c>
      <c r="R2168" s="5">
        <v>2372003018</v>
      </c>
      <c r="S2168" s="5">
        <v>2372003018</v>
      </c>
      <c r="U2168" s="5" t="s">
        <v>2126</v>
      </c>
    </row>
    <row r="2169" spans="17:21">
      <c r="Q2169" s="5">
        <v>2372003026</v>
      </c>
      <c r="R2169" s="5">
        <v>2372003026</v>
      </c>
      <c r="S2169" s="5">
        <v>2372003026</v>
      </c>
      <c r="U2169" s="5" t="s">
        <v>2127</v>
      </c>
    </row>
    <row r="2170" spans="17:21">
      <c r="Q2170" s="5">
        <v>2372003075</v>
      </c>
      <c r="R2170" s="5">
        <v>2372003075</v>
      </c>
      <c r="S2170" s="5">
        <v>2372003075</v>
      </c>
      <c r="U2170" s="5" t="s">
        <v>2128</v>
      </c>
    </row>
    <row r="2171" spans="17:21">
      <c r="Q2171" s="5">
        <v>2372003091</v>
      </c>
      <c r="R2171" s="5">
        <v>2372003091</v>
      </c>
      <c r="S2171" s="5">
        <v>2372003091</v>
      </c>
      <c r="U2171" s="5" t="s">
        <v>2129</v>
      </c>
    </row>
    <row r="2172" spans="17:21">
      <c r="Q2172" s="5">
        <v>2372003117</v>
      </c>
      <c r="R2172" s="5">
        <v>2372003117</v>
      </c>
      <c r="S2172" s="5">
        <v>2372003117</v>
      </c>
      <c r="U2172" s="5" t="s">
        <v>2130</v>
      </c>
    </row>
    <row r="2173" spans="17:21">
      <c r="Q2173" s="5">
        <v>2372003125</v>
      </c>
      <c r="R2173" s="5">
        <v>2372003125</v>
      </c>
      <c r="S2173" s="5">
        <v>2372003125</v>
      </c>
      <c r="U2173" s="5" t="s">
        <v>2131</v>
      </c>
    </row>
    <row r="2174" spans="17:21">
      <c r="Q2174" s="5">
        <v>2372003141</v>
      </c>
      <c r="R2174" s="5">
        <v>2372003141</v>
      </c>
      <c r="S2174" s="5">
        <v>2372003141</v>
      </c>
      <c r="U2174" s="5" t="s">
        <v>2132</v>
      </c>
    </row>
    <row r="2175" spans="17:21">
      <c r="Q2175" s="5">
        <v>2372003158</v>
      </c>
      <c r="R2175" s="5">
        <v>2372003158</v>
      </c>
      <c r="S2175" s="5">
        <v>2372003158</v>
      </c>
      <c r="U2175" s="5" t="s">
        <v>2133</v>
      </c>
    </row>
    <row r="2176" spans="17:21">
      <c r="Q2176" s="5">
        <v>2372003174</v>
      </c>
      <c r="R2176" s="5">
        <v>2372003174</v>
      </c>
      <c r="S2176" s="5">
        <v>2372003174</v>
      </c>
      <c r="U2176" s="5" t="s">
        <v>2134</v>
      </c>
    </row>
    <row r="2177" spans="17:21">
      <c r="Q2177" s="5">
        <v>2372003190</v>
      </c>
      <c r="R2177" s="5">
        <v>2372003190</v>
      </c>
      <c r="S2177" s="5">
        <v>2372003190</v>
      </c>
      <c r="U2177" s="5" t="s">
        <v>2135</v>
      </c>
    </row>
    <row r="2178" spans="17:21">
      <c r="Q2178" s="5">
        <v>2372003224</v>
      </c>
      <c r="R2178" s="5">
        <v>2372003224</v>
      </c>
      <c r="S2178" s="5">
        <v>2372003224</v>
      </c>
      <c r="U2178" s="5" t="s">
        <v>2136</v>
      </c>
    </row>
    <row r="2179" spans="17:21">
      <c r="Q2179" s="5">
        <v>2372003232</v>
      </c>
      <c r="R2179" s="5">
        <v>2372003232</v>
      </c>
      <c r="S2179" s="5">
        <v>2372003232</v>
      </c>
      <c r="U2179" s="5" t="s">
        <v>2137</v>
      </c>
    </row>
    <row r="2180" spans="17:21">
      <c r="Q2180" s="5">
        <v>2372003273</v>
      </c>
      <c r="R2180" s="5">
        <v>2372003273</v>
      </c>
      <c r="S2180" s="5">
        <v>2372003273</v>
      </c>
      <c r="U2180" s="5" t="s">
        <v>2138</v>
      </c>
    </row>
    <row r="2181" spans="17:21">
      <c r="Q2181" s="5">
        <v>2372003323</v>
      </c>
      <c r="R2181" s="5">
        <v>2372003323</v>
      </c>
      <c r="S2181" s="5">
        <v>2372003323</v>
      </c>
      <c r="U2181" s="5" t="s">
        <v>2139</v>
      </c>
    </row>
    <row r="2182" spans="17:21">
      <c r="Q2182" s="5">
        <v>2372003349</v>
      </c>
      <c r="R2182" s="5">
        <v>2372003349</v>
      </c>
      <c r="S2182" s="5">
        <v>2372003349</v>
      </c>
      <c r="U2182" s="5" t="s">
        <v>2140</v>
      </c>
    </row>
    <row r="2183" spans="17:21">
      <c r="Q2183" s="5">
        <v>2372003372</v>
      </c>
      <c r="R2183" s="5">
        <v>2372003372</v>
      </c>
      <c r="S2183" s="5">
        <v>2372003372</v>
      </c>
      <c r="U2183" s="5" t="s">
        <v>2141</v>
      </c>
    </row>
    <row r="2184" spans="17:21">
      <c r="Q2184" s="5">
        <v>2372003398</v>
      </c>
      <c r="R2184" s="5">
        <v>2372003398</v>
      </c>
      <c r="S2184" s="5">
        <v>2372003398</v>
      </c>
      <c r="U2184" s="5" t="s">
        <v>2142</v>
      </c>
    </row>
    <row r="2185" spans="17:21">
      <c r="Q2185" s="5">
        <v>2372003406</v>
      </c>
      <c r="R2185" s="5">
        <v>2372003406</v>
      </c>
      <c r="S2185" s="5">
        <v>2372003406</v>
      </c>
      <c r="U2185" s="5" t="s">
        <v>2143</v>
      </c>
    </row>
    <row r="2186" spans="17:21">
      <c r="Q2186" s="5">
        <v>2372003414</v>
      </c>
      <c r="R2186" s="5">
        <v>2372003414</v>
      </c>
      <c r="S2186" s="5">
        <v>2372003414</v>
      </c>
      <c r="U2186" s="5" t="s">
        <v>2144</v>
      </c>
    </row>
    <row r="2187" spans="17:21">
      <c r="Q2187" s="5">
        <v>2372003422</v>
      </c>
      <c r="R2187" s="5">
        <v>2372003422</v>
      </c>
      <c r="S2187" s="5">
        <v>2372003422</v>
      </c>
      <c r="U2187" s="5" t="s">
        <v>2145</v>
      </c>
    </row>
    <row r="2188" spans="17:21">
      <c r="Q2188" s="5">
        <v>2372003448</v>
      </c>
      <c r="R2188" s="5">
        <v>2372003448</v>
      </c>
      <c r="S2188" s="5">
        <v>2372003448</v>
      </c>
      <c r="U2188" s="5" t="s">
        <v>2146</v>
      </c>
    </row>
    <row r="2189" spans="17:21">
      <c r="Q2189" s="5">
        <v>2372003455</v>
      </c>
      <c r="R2189" s="5">
        <v>2372003455</v>
      </c>
      <c r="S2189" s="5">
        <v>2372003455</v>
      </c>
      <c r="U2189" s="5" t="s">
        <v>2147</v>
      </c>
    </row>
    <row r="2190" spans="17:21">
      <c r="Q2190" s="5">
        <v>2372003471</v>
      </c>
      <c r="R2190" s="5">
        <v>2372003471</v>
      </c>
      <c r="S2190" s="5">
        <v>2372003471</v>
      </c>
      <c r="U2190" s="5" t="s">
        <v>2148</v>
      </c>
    </row>
    <row r="2191" spans="17:21">
      <c r="Q2191" s="5">
        <v>2372003489</v>
      </c>
      <c r="R2191" s="5">
        <v>2372003489</v>
      </c>
      <c r="S2191" s="5">
        <v>2372003489</v>
      </c>
      <c r="U2191" s="5" t="s">
        <v>2149</v>
      </c>
    </row>
    <row r="2192" spans="17:21">
      <c r="Q2192" s="5">
        <v>2372003505</v>
      </c>
      <c r="R2192" s="5">
        <v>2372003505</v>
      </c>
      <c r="S2192" s="5">
        <v>2372003505</v>
      </c>
      <c r="U2192" s="5" t="s">
        <v>2150</v>
      </c>
    </row>
    <row r="2193" spans="17:21">
      <c r="Q2193" s="5">
        <v>2372003521</v>
      </c>
      <c r="R2193" s="5">
        <v>2372003521</v>
      </c>
      <c r="S2193" s="5">
        <v>2372003521</v>
      </c>
      <c r="U2193" s="5" t="s">
        <v>2151</v>
      </c>
    </row>
    <row r="2194" spans="17:21">
      <c r="Q2194" s="5">
        <v>2372003554</v>
      </c>
      <c r="R2194" s="5">
        <v>2372003554</v>
      </c>
      <c r="S2194" s="5">
        <v>2372003554</v>
      </c>
      <c r="U2194" s="5" t="s">
        <v>2152</v>
      </c>
    </row>
    <row r="2195" spans="17:21">
      <c r="Q2195" s="5">
        <v>2372003570</v>
      </c>
      <c r="R2195" s="5">
        <v>2372003570</v>
      </c>
      <c r="S2195" s="5">
        <v>2372003570</v>
      </c>
      <c r="U2195" s="5" t="s">
        <v>2153</v>
      </c>
    </row>
    <row r="2196" spans="17:21">
      <c r="Q2196" s="5">
        <v>2372003596</v>
      </c>
      <c r="R2196" s="5">
        <v>2372003596</v>
      </c>
      <c r="S2196" s="5">
        <v>2372003596</v>
      </c>
      <c r="U2196" s="5" t="s">
        <v>2154</v>
      </c>
    </row>
    <row r="2197" spans="17:21">
      <c r="Q2197" s="5">
        <v>2372003612</v>
      </c>
      <c r="R2197" s="5">
        <v>2372003612</v>
      </c>
      <c r="S2197" s="5">
        <v>2372003612</v>
      </c>
      <c r="U2197" s="5" t="s">
        <v>2155</v>
      </c>
    </row>
    <row r="2198" spans="17:21">
      <c r="Q2198" s="5">
        <v>2372003653</v>
      </c>
      <c r="R2198" s="5">
        <v>2372003653</v>
      </c>
      <c r="S2198" s="5">
        <v>2372003653</v>
      </c>
      <c r="U2198" s="5" t="s">
        <v>2156</v>
      </c>
    </row>
    <row r="2199" spans="17:21">
      <c r="Q2199" s="5">
        <v>2372003679</v>
      </c>
      <c r="R2199" s="5">
        <v>2372003679</v>
      </c>
      <c r="S2199" s="5">
        <v>2372003679</v>
      </c>
      <c r="U2199" s="5" t="s">
        <v>2157</v>
      </c>
    </row>
    <row r="2200" spans="17:21">
      <c r="Q2200" s="5">
        <v>2372003703</v>
      </c>
      <c r="R2200" s="5">
        <v>2372003703</v>
      </c>
      <c r="S2200" s="5">
        <v>2372003703</v>
      </c>
      <c r="U2200" s="5" t="s">
        <v>2158</v>
      </c>
    </row>
    <row r="2201" spans="17:21">
      <c r="Q2201" s="5">
        <v>2372003711</v>
      </c>
      <c r="R2201" s="5">
        <v>2372003711</v>
      </c>
      <c r="S2201" s="5">
        <v>2372003711</v>
      </c>
      <c r="U2201" s="5" t="s">
        <v>2159</v>
      </c>
    </row>
    <row r="2202" spans="17:21">
      <c r="Q2202" s="5">
        <v>2372003745</v>
      </c>
      <c r="R2202" s="5">
        <v>2372003745</v>
      </c>
      <c r="S2202" s="5">
        <v>2372003745</v>
      </c>
      <c r="U2202" s="5" t="s">
        <v>2160</v>
      </c>
    </row>
    <row r="2203" spans="17:21">
      <c r="Q2203" s="5">
        <v>2372003760</v>
      </c>
      <c r="R2203" s="5">
        <v>2372003760</v>
      </c>
      <c r="S2203" s="5">
        <v>2372003760</v>
      </c>
      <c r="U2203" s="5" t="s">
        <v>2161</v>
      </c>
    </row>
    <row r="2204" spans="17:21">
      <c r="Q2204" s="5">
        <v>2372003786</v>
      </c>
      <c r="R2204" s="5">
        <v>2372003786</v>
      </c>
      <c r="S2204" s="5">
        <v>2372003786</v>
      </c>
      <c r="U2204" s="5" t="s">
        <v>2162</v>
      </c>
    </row>
    <row r="2205" spans="17:21">
      <c r="Q2205" s="5">
        <v>2372003828</v>
      </c>
      <c r="R2205" s="5">
        <v>2372003828</v>
      </c>
      <c r="S2205" s="5">
        <v>2372003828</v>
      </c>
      <c r="U2205" s="5" t="s">
        <v>2163</v>
      </c>
    </row>
    <row r="2206" spans="17:21">
      <c r="Q2206" s="5">
        <v>2372003836</v>
      </c>
      <c r="R2206" s="5">
        <v>2372003836</v>
      </c>
      <c r="S2206" s="5">
        <v>2372003836</v>
      </c>
      <c r="U2206" s="5" t="s">
        <v>2164</v>
      </c>
    </row>
    <row r="2207" spans="17:21">
      <c r="Q2207" s="5">
        <v>2372003844</v>
      </c>
      <c r="R2207" s="5">
        <v>2372003844</v>
      </c>
      <c r="S2207" s="5">
        <v>2372003844</v>
      </c>
      <c r="U2207" s="5" t="s">
        <v>2165</v>
      </c>
    </row>
    <row r="2208" spans="17:21">
      <c r="Q2208" s="5">
        <v>2372003851</v>
      </c>
      <c r="R2208" s="5">
        <v>2372003851</v>
      </c>
      <c r="S2208" s="5">
        <v>2372003851</v>
      </c>
      <c r="U2208" s="5" t="s">
        <v>2166</v>
      </c>
    </row>
    <row r="2209" spans="17:21">
      <c r="Q2209" s="5">
        <v>2372003869</v>
      </c>
      <c r="R2209" s="5">
        <v>2372003869</v>
      </c>
      <c r="S2209" s="5">
        <v>2372003869</v>
      </c>
      <c r="U2209" s="5" t="s">
        <v>2167</v>
      </c>
    </row>
    <row r="2210" spans="17:21">
      <c r="Q2210" s="5">
        <v>2372003885</v>
      </c>
      <c r="R2210" s="5">
        <v>2372003885</v>
      </c>
      <c r="S2210" s="5">
        <v>2372003885</v>
      </c>
      <c r="U2210" s="5" t="s">
        <v>2168</v>
      </c>
    </row>
    <row r="2211" spans="17:21">
      <c r="Q2211" s="5">
        <v>2372003893</v>
      </c>
      <c r="R2211" s="5">
        <v>2372003893</v>
      </c>
      <c r="S2211" s="5">
        <v>2372003893</v>
      </c>
      <c r="U2211" s="5" t="s">
        <v>2169</v>
      </c>
    </row>
    <row r="2212" spans="17:21">
      <c r="Q2212" s="5">
        <v>2372003901</v>
      </c>
      <c r="R2212" s="5">
        <v>2372003901</v>
      </c>
      <c r="S2212" s="5">
        <v>2372003901</v>
      </c>
      <c r="U2212" s="5" t="s">
        <v>2170</v>
      </c>
    </row>
    <row r="2213" spans="17:21">
      <c r="Q2213" s="5">
        <v>2372003943</v>
      </c>
      <c r="R2213" s="5">
        <v>2372003943</v>
      </c>
      <c r="S2213" s="5">
        <v>2372003943</v>
      </c>
      <c r="U2213" s="5" t="s">
        <v>2171</v>
      </c>
    </row>
    <row r="2214" spans="17:21">
      <c r="Q2214" s="5">
        <v>2372003976</v>
      </c>
      <c r="R2214" s="5">
        <v>2372003976</v>
      </c>
      <c r="S2214" s="5">
        <v>2372003976</v>
      </c>
      <c r="U2214" s="5" t="s">
        <v>2172</v>
      </c>
    </row>
    <row r="2215" spans="17:21">
      <c r="Q2215" s="5">
        <v>2372004008</v>
      </c>
      <c r="R2215" s="5">
        <v>2372004008</v>
      </c>
      <c r="S2215" s="5">
        <v>2372004008</v>
      </c>
      <c r="U2215" s="5" t="s">
        <v>2173</v>
      </c>
    </row>
    <row r="2216" spans="17:21">
      <c r="Q2216" s="5">
        <v>2372004024</v>
      </c>
      <c r="R2216" s="5">
        <v>2372004024</v>
      </c>
      <c r="S2216" s="5">
        <v>2372004024</v>
      </c>
      <c r="U2216" s="5" t="s">
        <v>2174</v>
      </c>
    </row>
    <row r="2217" spans="17:21">
      <c r="Q2217" s="5">
        <v>2372004032</v>
      </c>
      <c r="R2217" s="5">
        <v>2372004032</v>
      </c>
      <c r="S2217" s="5">
        <v>2372004032</v>
      </c>
      <c r="U2217" s="5" t="s">
        <v>2175</v>
      </c>
    </row>
    <row r="2218" spans="17:21">
      <c r="Q2218" s="5">
        <v>2372004040</v>
      </c>
      <c r="R2218" s="5">
        <v>2372004040</v>
      </c>
      <c r="S2218" s="5">
        <v>2372004040</v>
      </c>
      <c r="U2218" s="5" t="s">
        <v>2176</v>
      </c>
    </row>
    <row r="2219" spans="17:21">
      <c r="Q2219" s="5">
        <v>2372004057</v>
      </c>
      <c r="R2219" s="5">
        <v>2372004057</v>
      </c>
      <c r="S2219" s="5">
        <v>2372004057</v>
      </c>
      <c r="U2219" s="5" t="s">
        <v>2177</v>
      </c>
    </row>
    <row r="2220" spans="17:21">
      <c r="Q2220" s="5">
        <v>2372004065</v>
      </c>
      <c r="R2220" s="5">
        <v>2372004065</v>
      </c>
      <c r="S2220" s="5">
        <v>2372004065</v>
      </c>
      <c r="U2220" s="5" t="s">
        <v>2178</v>
      </c>
    </row>
    <row r="2221" spans="17:21">
      <c r="Q2221" s="5">
        <v>2372004081</v>
      </c>
      <c r="R2221" s="5">
        <v>2372004081</v>
      </c>
      <c r="S2221" s="5">
        <v>2372004081</v>
      </c>
      <c r="U2221" s="5" t="s">
        <v>2179</v>
      </c>
    </row>
    <row r="2222" spans="17:21">
      <c r="Q2222" s="5">
        <v>2372004123</v>
      </c>
      <c r="R2222" s="5">
        <v>2372004123</v>
      </c>
      <c r="S2222" s="5">
        <v>2372004123</v>
      </c>
      <c r="U2222" s="5" t="s">
        <v>2180</v>
      </c>
    </row>
    <row r="2223" spans="17:21">
      <c r="Q2223" s="5">
        <v>2372004149</v>
      </c>
      <c r="R2223" s="5">
        <v>2372004149</v>
      </c>
      <c r="S2223" s="5">
        <v>2372004149</v>
      </c>
      <c r="U2223" s="5" t="s">
        <v>2181</v>
      </c>
    </row>
    <row r="2224" spans="17:21">
      <c r="Q2224" s="5">
        <v>2372004156</v>
      </c>
      <c r="R2224" s="5">
        <v>2372004156</v>
      </c>
      <c r="S2224" s="5">
        <v>2372004156</v>
      </c>
      <c r="U2224" s="5" t="s">
        <v>2182</v>
      </c>
    </row>
    <row r="2225" spans="17:21">
      <c r="Q2225" s="5">
        <v>2372004206</v>
      </c>
      <c r="R2225" s="5">
        <v>2372004206</v>
      </c>
      <c r="S2225" s="5">
        <v>2372004206</v>
      </c>
      <c r="U2225" s="5" t="s">
        <v>2183</v>
      </c>
    </row>
    <row r="2226" spans="17:21">
      <c r="Q2226" s="5">
        <v>2372004230</v>
      </c>
      <c r="R2226" s="5">
        <v>2372004230</v>
      </c>
      <c r="S2226" s="5">
        <v>2372004230</v>
      </c>
      <c r="U2226" s="5" t="s">
        <v>2184</v>
      </c>
    </row>
    <row r="2227" spans="17:21">
      <c r="Q2227" s="5">
        <v>2372004248</v>
      </c>
      <c r="R2227" s="5">
        <v>2372004248</v>
      </c>
      <c r="S2227" s="5">
        <v>2372004248</v>
      </c>
      <c r="U2227" s="5" t="s">
        <v>2185</v>
      </c>
    </row>
    <row r="2228" spans="17:21">
      <c r="Q2228" s="5">
        <v>2372004255</v>
      </c>
      <c r="R2228" s="5">
        <v>2372004255</v>
      </c>
      <c r="S2228" s="5">
        <v>2372004255</v>
      </c>
      <c r="U2228" s="5" t="s">
        <v>2186</v>
      </c>
    </row>
    <row r="2229" spans="17:21">
      <c r="Q2229" s="5">
        <v>2372004289</v>
      </c>
      <c r="R2229" s="5">
        <v>2372004289</v>
      </c>
      <c r="S2229" s="5">
        <v>2372004289</v>
      </c>
      <c r="U2229" s="5" t="s">
        <v>2187</v>
      </c>
    </row>
    <row r="2230" spans="17:21">
      <c r="Q2230" s="5">
        <v>2372004347</v>
      </c>
      <c r="R2230" s="5">
        <v>2372004347</v>
      </c>
      <c r="S2230" s="5">
        <v>2372004347</v>
      </c>
      <c r="U2230" s="5" t="s">
        <v>2188</v>
      </c>
    </row>
    <row r="2231" spans="17:21">
      <c r="Q2231" s="5">
        <v>2372004362</v>
      </c>
      <c r="R2231" s="5">
        <v>2372004362</v>
      </c>
      <c r="S2231" s="5">
        <v>2372004362</v>
      </c>
      <c r="U2231" s="5" t="s">
        <v>2189</v>
      </c>
    </row>
    <row r="2232" spans="17:21">
      <c r="Q2232" s="5">
        <v>2372004370</v>
      </c>
      <c r="R2232" s="5">
        <v>2372004370</v>
      </c>
      <c r="S2232" s="5">
        <v>2372004370</v>
      </c>
      <c r="U2232" s="5" t="s">
        <v>2190</v>
      </c>
    </row>
    <row r="2233" spans="17:21">
      <c r="Q2233" s="5">
        <v>2372004388</v>
      </c>
      <c r="R2233" s="5">
        <v>2372004388</v>
      </c>
      <c r="S2233" s="5">
        <v>2372004388</v>
      </c>
      <c r="U2233" s="5" t="s">
        <v>2191</v>
      </c>
    </row>
    <row r="2234" spans="17:21">
      <c r="Q2234" s="5">
        <v>2372004396</v>
      </c>
      <c r="R2234" s="5">
        <v>2372004396</v>
      </c>
      <c r="S2234" s="5">
        <v>2372004396</v>
      </c>
      <c r="U2234" s="5" t="s">
        <v>2192</v>
      </c>
    </row>
    <row r="2235" spans="17:21">
      <c r="Q2235" s="5">
        <v>2372004412</v>
      </c>
      <c r="R2235" s="5">
        <v>2372004412</v>
      </c>
      <c r="S2235" s="5">
        <v>2372004412</v>
      </c>
      <c r="U2235" s="5" t="s">
        <v>2193</v>
      </c>
    </row>
    <row r="2236" spans="17:21">
      <c r="Q2236" s="5">
        <v>2372004438</v>
      </c>
      <c r="R2236" s="5">
        <v>2372004438</v>
      </c>
      <c r="S2236" s="5">
        <v>2372004438</v>
      </c>
      <c r="U2236" s="5" t="s">
        <v>2194</v>
      </c>
    </row>
    <row r="2237" spans="17:21">
      <c r="Q2237" s="5">
        <v>2372004446</v>
      </c>
      <c r="R2237" s="5">
        <v>2372004446</v>
      </c>
      <c r="S2237" s="5">
        <v>2372004446</v>
      </c>
      <c r="U2237" s="5" t="s">
        <v>2195</v>
      </c>
    </row>
    <row r="2238" spans="17:21">
      <c r="Q2238" s="5">
        <v>2372004453</v>
      </c>
      <c r="R2238" s="5">
        <v>2372004453</v>
      </c>
      <c r="S2238" s="5">
        <v>2372004453</v>
      </c>
      <c r="U2238" s="5" t="s">
        <v>2196</v>
      </c>
    </row>
    <row r="2239" spans="17:21">
      <c r="Q2239" s="5">
        <v>2372004487</v>
      </c>
      <c r="R2239" s="5">
        <v>2372004487</v>
      </c>
      <c r="S2239" s="5">
        <v>2372004487</v>
      </c>
      <c r="U2239" s="5" t="s">
        <v>2197</v>
      </c>
    </row>
    <row r="2240" spans="17:21">
      <c r="Q2240" s="5">
        <v>2372004495</v>
      </c>
      <c r="R2240" s="5">
        <v>2372004495</v>
      </c>
      <c r="S2240" s="5">
        <v>2372004495</v>
      </c>
      <c r="U2240" s="5" t="s">
        <v>2198</v>
      </c>
    </row>
    <row r="2241" spans="17:21">
      <c r="Q2241" s="5">
        <v>2372004511</v>
      </c>
      <c r="R2241" s="5">
        <v>2372004511</v>
      </c>
      <c r="S2241" s="5">
        <v>2372004511</v>
      </c>
      <c r="U2241" s="5" t="s">
        <v>2199</v>
      </c>
    </row>
    <row r="2242" spans="17:21">
      <c r="Q2242" s="5">
        <v>2372004529</v>
      </c>
      <c r="R2242" s="5">
        <v>2372004529</v>
      </c>
      <c r="S2242" s="5">
        <v>2372004529</v>
      </c>
      <c r="U2242" s="5" t="s">
        <v>2200</v>
      </c>
    </row>
    <row r="2243" spans="17:21">
      <c r="Q2243" s="5">
        <v>2372004552</v>
      </c>
      <c r="R2243" s="5">
        <v>2372004552</v>
      </c>
      <c r="S2243" s="5">
        <v>2372004552</v>
      </c>
      <c r="U2243" s="5" t="s">
        <v>2201</v>
      </c>
    </row>
    <row r="2244" spans="17:21">
      <c r="Q2244" s="5">
        <v>2372004578</v>
      </c>
      <c r="R2244" s="5">
        <v>2372004578</v>
      </c>
      <c r="S2244" s="5">
        <v>2372004578</v>
      </c>
      <c r="U2244" s="5" t="s">
        <v>2202</v>
      </c>
    </row>
    <row r="2245" spans="17:21">
      <c r="Q2245" s="5">
        <v>2372004594</v>
      </c>
      <c r="R2245" s="5">
        <v>2372004594</v>
      </c>
      <c r="S2245" s="5">
        <v>2372004594</v>
      </c>
      <c r="U2245" s="5" t="s">
        <v>2203</v>
      </c>
    </row>
    <row r="2246" spans="17:21">
      <c r="Q2246" s="5">
        <v>2372004610</v>
      </c>
      <c r="R2246" s="5">
        <v>2372004610</v>
      </c>
      <c r="S2246" s="5">
        <v>2372004610</v>
      </c>
      <c r="U2246" s="5" t="s">
        <v>2204</v>
      </c>
    </row>
    <row r="2247" spans="17:21">
      <c r="Q2247" s="5">
        <v>2372004628</v>
      </c>
      <c r="R2247" s="5">
        <v>2372004628</v>
      </c>
      <c r="S2247" s="5">
        <v>2372004628</v>
      </c>
      <c r="U2247" s="5" t="s">
        <v>2205</v>
      </c>
    </row>
    <row r="2248" spans="17:21">
      <c r="Q2248" s="5">
        <v>2372004644</v>
      </c>
      <c r="R2248" s="5">
        <v>2372004644</v>
      </c>
      <c r="S2248" s="5">
        <v>2372004644</v>
      </c>
      <c r="U2248" s="5" t="s">
        <v>2206</v>
      </c>
    </row>
    <row r="2249" spans="17:21">
      <c r="Q2249" s="5">
        <v>2372004651</v>
      </c>
      <c r="R2249" s="5">
        <v>2372004651</v>
      </c>
      <c r="S2249" s="5">
        <v>2372004651</v>
      </c>
      <c r="U2249" s="5" t="s">
        <v>2207</v>
      </c>
    </row>
    <row r="2250" spans="17:21">
      <c r="Q2250" s="5">
        <v>2372004669</v>
      </c>
      <c r="R2250" s="5">
        <v>2372004669</v>
      </c>
      <c r="S2250" s="5">
        <v>2372004669</v>
      </c>
      <c r="U2250" s="5" t="s">
        <v>2208</v>
      </c>
    </row>
    <row r="2251" spans="17:21">
      <c r="Q2251" s="5">
        <v>2372004677</v>
      </c>
      <c r="R2251" s="5">
        <v>2372004677</v>
      </c>
      <c r="S2251" s="5">
        <v>2372004677</v>
      </c>
      <c r="U2251" s="5" t="s">
        <v>2209</v>
      </c>
    </row>
    <row r="2252" spans="17:21">
      <c r="Q2252" s="5">
        <v>2372004685</v>
      </c>
      <c r="R2252" s="5">
        <v>2372004685</v>
      </c>
      <c r="S2252" s="5">
        <v>2372004685</v>
      </c>
      <c r="U2252" s="5" t="s">
        <v>2210</v>
      </c>
    </row>
    <row r="2253" spans="17:21">
      <c r="Q2253" s="5">
        <v>2372004701</v>
      </c>
      <c r="R2253" s="5">
        <v>2372004701</v>
      </c>
      <c r="S2253" s="5">
        <v>2372004701</v>
      </c>
      <c r="U2253" s="5" t="s">
        <v>2211</v>
      </c>
    </row>
    <row r="2254" spans="17:21">
      <c r="Q2254" s="5">
        <v>2372004735</v>
      </c>
      <c r="R2254" s="5">
        <v>2372004735</v>
      </c>
      <c r="S2254" s="5">
        <v>2372004735</v>
      </c>
      <c r="U2254" s="5" t="s">
        <v>2212</v>
      </c>
    </row>
    <row r="2255" spans="17:21">
      <c r="Q2255" s="5">
        <v>2372004743</v>
      </c>
      <c r="R2255" s="5">
        <v>2372004743</v>
      </c>
      <c r="S2255" s="5">
        <v>2372004743</v>
      </c>
      <c r="U2255" s="5" t="s">
        <v>2213</v>
      </c>
    </row>
    <row r="2256" spans="17:21">
      <c r="Q2256" s="5">
        <v>2372100129</v>
      </c>
      <c r="R2256" s="5">
        <v>2372100129</v>
      </c>
      <c r="S2256" s="5">
        <v>2372100129</v>
      </c>
      <c r="U2256" s="5" t="s">
        <v>2214</v>
      </c>
    </row>
    <row r="2257" spans="17:21">
      <c r="Q2257" s="5">
        <v>2372100228</v>
      </c>
      <c r="R2257" s="5">
        <v>2372100228</v>
      </c>
      <c r="S2257" s="5">
        <v>2372100228</v>
      </c>
      <c r="U2257" s="5" t="s">
        <v>2215</v>
      </c>
    </row>
    <row r="2258" spans="17:21">
      <c r="Q2258" s="5">
        <v>2372100301</v>
      </c>
      <c r="R2258" s="5">
        <v>2372100301</v>
      </c>
      <c r="S2258" s="5">
        <v>2372100301</v>
      </c>
      <c r="U2258" s="5" t="s">
        <v>2216</v>
      </c>
    </row>
    <row r="2259" spans="17:21">
      <c r="Q2259" s="5">
        <v>2372100319</v>
      </c>
      <c r="R2259" s="5">
        <v>2372100319</v>
      </c>
      <c r="S2259" s="5">
        <v>2372100319</v>
      </c>
      <c r="U2259" s="5" t="s">
        <v>2217</v>
      </c>
    </row>
    <row r="2260" spans="17:21">
      <c r="Q2260" s="5">
        <v>2372100327</v>
      </c>
      <c r="R2260" s="5">
        <v>2372100327</v>
      </c>
      <c r="S2260" s="5">
        <v>2372100327</v>
      </c>
      <c r="U2260" s="5" t="s">
        <v>2218</v>
      </c>
    </row>
    <row r="2261" spans="17:21">
      <c r="Q2261" s="5">
        <v>2372100335</v>
      </c>
      <c r="R2261" s="5">
        <v>2372100335</v>
      </c>
      <c r="S2261" s="5">
        <v>2372100335</v>
      </c>
      <c r="U2261" s="5" t="s">
        <v>2219</v>
      </c>
    </row>
    <row r="2262" spans="17:21">
      <c r="Q2262" s="5">
        <v>2372100350</v>
      </c>
      <c r="R2262" s="5">
        <v>2372100350</v>
      </c>
      <c r="S2262" s="5">
        <v>2372100350</v>
      </c>
      <c r="U2262" s="5" t="s">
        <v>2220</v>
      </c>
    </row>
    <row r="2263" spans="17:21">
      <c r="Q2263" s="5">
        <v>2372100418</v>
      </c>
      <c r="R2263" s="5">
        <v>2372100418</v>
      </c>
      <c r="S2263" s="5">
        <v>2372100418</v>
      </c>
      <c r="U2263" s="5" t="s">
        <v>2221</v>
      </c>
    </row>
    <row r="2264" spans="17:21">
      <c r="Q2264" s="5">
        <v>2372100467</v>
      </c>
      <c r="R2264" s="5">
        <v>2372100467</v>
      </c>
      <c r="S2264" s="5">
        <v>2372100467</v>
      </c>
      <c r="U2264" s="5" t="s">
        <v>2222</v>
      </c>
    </row>
    <row r="2265" spans="17:21">
      <c r="Q2265" s="5">
        <v>2372100475</v>
      </c>
      <c r="R2265" s="5">
        <v>2372100475</v>
      </c>
      <c r="S2265" s="5">
        <v>2372100475</v>
      </c>
      <c r="U2265" s="5" t="s">
        <v>2223</v>
      </c>
    </row>
    <row r="2266" spans="17:21">
      <c r="Q2266" s="5">
        <v>2372100525</v>
      </c>
      <c r="R2266" s="5">
        <v>2372100525</v>
      </c>
      <c r="S2266" s="5">
        <v>2372100525</v>
      </c>
      <c r="U2266" s="5" t="s">
        <v>2224</v>
      </c>
    </row>
    <row r="2267" spans="17:21">
      <c r="Q2267" s="5">
        <v>2372100533</v>
      </c>
      <c r="R2267" s="5">
        <v>2372100533</v>
      </c>
      <c r="S2267" s="5">
        <v>2372100533</v>
      </c>
      <c r="U2267" s="5" t="s">
        <v>2225</v>
      </c>
    </row>
    <row r="2268" spans="17:21">
      <c r="Q2268" s="5">
        <v>2372100541</v>
      </c>
      <c r="R2268" s="5">
        <v>2372100541</v>
      </c>
      <c r="S2268" s="5">
        <v>2372100541</v>
      </c>
      <c r="U2268" s="5" t="s">
        <v>2226</v>
      </c>
    </row>
    <row r="2269" spans="17:21">
      <c r="Q2269" s="5">
        <v>2372100566</v>
      </c>
      <c r="R2269" s="5">
        <v>2372100566</v>
      </c>
      <c r="S2269" s="5">
        <v>2372100566</v>
      </c>
      <c r="U2269" s="5" t="s">
        <v>2227</v>
      </c>
    </row>
    <row r="2270" spans="17:21">
      <c r="Q2270" s="5">
        <v>2372100574</v>
      </c>
      <c r="R2270" s="5">
        <v>2372100574</v>
      </c>
      <c r="S2270" s="5">
        <v>2372100574</v>
      </c>
      <c r="U2270" s="5" t="s">
        <v>2228</v>
      </c>
    </row>
    <row r="2271" spans="17:21">
      <c r="Q2271" s="5">
        <v>2372100582</v>
      </c>
      <c r="R2271" s="5">
        <v>2372100582</v>
      </c>
      <c r="S2271" s="5">
        <v>2372100582</v>
      </c>
      <c r="U2271" s="5" t="s">
        <v>2229</v>
      </c>
    </row>
    <row r="2272" spans="17:21">
      <c r="Q2272" s="5">
        <v>2372100590</v>
      </c>
      <c r="R2272" s="5">
        <v>2372100590</v>
      </c>
      <c r="S2272" s="5">
        <v>2372100590</v>
      </c>
      <c r="U2272" s="5" t="s">
        <v>2230</v>
      </c>
    </row>
    <row r="2273" spans="17:21">
      <c r="Q2273" s="5">
        <v>2372100608</v>
      </c>
      <c r="R2273" s="5">
        <v>2372100608</v>
      </c>
      <c r="S2273" s="5">
        <v>2372100608</v>
      </c>
      <c r="U2273" s="5" t="s">
        <v>2231</v>
      </c>
    </row>
    <row r="2274" spans="17:21">
      <c r="Q2274" s="5">
        <v>2372100624</v>
      </c>
      <c r="R2274" s="5">
        <v>2372100624</v>
      </c>
      <c r="S2274" s="5">
        <v>2372100624</v>
      </c>
      <c r="U2274" s="5" t="s">
        <v>2232</v>
      </c>
    </row>
    <row r="2275" spans="17:21">
      <c r="Q2275" s="5">
        <v>2372100657</v>
      </c>
      <c r="R2275" s="5">
        <v>2372100657</v>
      </c>
      <c r="S2275" s="5">
        <v>2372100657</v>
      </c>
      <c r="U2275" s="5" t="s">
        <v>2233</v>
      </c>
    </row>
    <row r="2276" spans="17:21">
      <c r="Q2276" s="5">
        <v>2372100665</v>
      </c>
      <c r="R2276" s="5">
        <v>2372100665</v>
      </c>
      <c r="S2276" s="5">
        <v>2372100665</v>
      </c>
      <c r="U2276" s="5" t="s">
        <v>2234</v>
      </c>
    </row>
    <row r="2277" spans="17:21">
      <c r="Q2277" s="5">
        <v>2372100673</v>
      </c>
      <c r="R2277" s="5">
        <v>2372100673</v>
      </c>
      <c r="S2277" s="5">
        <v>2372100673</v>
      </c>
      <c r="U2277" s="5" t="s">
        <v>2235</v>
      </c>
    </row>
    <row r="2278" spans="17:21">
      <c r="Q2278" s="5">
        <v>2372100731</v>
      </c>
      <c r="R2278" s="5">
        <v>2372100731</v>
      </c>
      <c r="S2278" s="5">
        <v>2372100731</v>
      </c>
      <c r="U2278" s="5" t="s">
        <v>2236</v>
      </c>
    </row>
    <row r="2279" spans="17:21">
      <c r="Q2279" s="5">
        <v>2372100749</v>
      </c>
      <c r="R2279" s="5">
        <v>2372100749</v>
      </c>
      <c r="S2279" s="5">
        <v>2372100749</v>
      </c>
      <c r="U2279" s="5" t="s">
        <v>2237</v>
      </c>
    </row>
    <row r="2280" spans="17:21">
      <c r="Q2280" s="5">
        <v>2372100806</v>
      </c>
      <c r="R2280" s="5">
        <v>2372100806</v>
      </c>
      <c r="S2280" s="5">
        <v>2372100806</v>
      </c>
      <c r="U2280" s="5" t="s">
        <v>2238</v>
      </c>
    </row>
    <row r="2281" spans="17:21">
      <c r="Q2281" s="5">
        <v>2372100970</v>
      </c>
      <c r="R2281" s="5">
        <v>2372100970</v>
      </c>
      <c r="S2281" s="5">
        <v>2372100970</v>
      </c>
      <c r="U2281" s="5" t="s">
        <v>2239</v>
      </c>
    </row>
    <row r="2282" spans="17:21">
      <c r="Q2282" s="5">
        <v>2372101010</v>
      </c>
      <c r="R2282" s="5">
        <v>2372101010</v>
      </c>
      <c r="S2282" s="5">
        <v>2372101010</v>
      </c>
      <c r="U2282" s="5" t="s">
        <v>2240</v>
      </c>
    </row>
    <row r="2283" spans="17:21">
      <c r="Q2283" s="5">
        <v>2372101085</v>
      </c>
      <c r="R2283" s="5">
        <v>2372101085</v>
      </c>
      <c r="S2283" s="5">
        <v>2372101085</v>
      </c>
      <c r="U2283" s="5" t="s">
        <v>2241</v>
      </c>
    </row>
    <row r="2284" spans="17:21">
      <c r="Q2284" s="5">
        <v>2372101127</v>
      </c>
      <c r="R2284" s="5">
        <v>2372101127</v>
      </c>
      <c r="S2284" s="5">
        <v>2372101127</v>
      </c>
      <c r="U2284" s="5" t="s">
        <v>2242</v>
      </c>
    </row>
    <row r="2285" spans="17:21">
      <c r="Q2285" s="5">
        <v>2372101143</v>
      </c>
      <c r="R2285" s="5">
        <v>2372101143</v>
      </c>
      <c r="S2285" s="5">
        <v>2372101143</v>
      </c>
      <c r="U2285" s="5" t="s">
        <v>2243</v>
      </c>
    </row>
    <row r="2286" spans="17:21">
      <c r="Q2286" s="5">
        <v>2372101192</v>
      </c>
      <c r="R2286" s="5">
        <v>2372101192</v>
      </c>
      <c r="S2286" s="5">
        <v>2372101192</v>
      </c>
      <c r="U2286" s="5" t="s">
        <v>2244</v>
      </c>
    </row>
    <row r="2287" spans="17:21">
      <c r="Q2287" s="5">
        <v>2372101218</v>
      </c>
      <c r="R2287" s="5">
        <v>2372101218</v>
      </c>
      <c r="S2287" s="5">
        <v>2372101218</v>
      </c>
      <c r="U2287" s="5" t="s">
        <v>2245</v>
      </c>
    </row>
    <row r="2288" spans="17:21">
      <c r="Q2288" s="5">
        <v>2372101283</v>
      </c>
      <c r="R2288" s="5">
        <v>2372101283</v>
      </c>
      <c r="S2288" s="5">
        <v>2372101283</v>
      </c>
      <c r="U2288" s="5" t="s">
        <v>2246</v>
      </c>
    </row>
    <row r="2289" spans="17:21">
      <c r="Q2289" s="5">
        <v>2372101291</v>
      </c>
      <c r="R2289" s="5">
        <v>2372101291</v>
      </c>
      <c r="S2289" s="5">
        <v>2372101291</v>
      </c>
      <c r="U2289" s="5" t="s">
        <v>2247</v>
      </c>
    </row>
    <row r="2290" spans="17:21">
      <c r="Q2290" s="5">
        <v>2372101341</v>
      </c>
      <c r="R2290" s="5">
        <v>2372101341</v>
      </c>
      <c r="S2290" s="5">
        <v>2372101341</v>
      </c>
      <c r="U2290" s="5" t="s">
        <v>2248</v>
      </c>
    </row>
    <row r="2291" spans="17:21">
      <c r="Q2291" s="5">
        <v>2372101390</v>
      </c>
      <c r="R2291" s="5">
        <v>2372101390</v>
      </c>
      <c r="S2291" s="5">
        <v>2372101390</v>
      </c>
      <c r="U2291" s="5" t="s">
        <v>2249</v>
      </c>
    </row>
    <row r="2292" spans="17:21">
      <c r="Q2292" s="5">
        <v>2372101408</v>
      </c>
      <c r="R2292" s="5">
        <v>2372101408</v>
      </c>
      <c r="S2292" s="5">
        <v>2372101408</v>
      </c>
      <c r="U2292" s="5" t="s">
        <v>2250</v>
      </c>
    </row>
    <row r="2293" spans="17:21">
      <c r="Q2293" s="5">
        <v>2372101424</v>
      </c>
      <c r="R2293" s="5">
        <v>2372101424</v>
      </c>
      <c r="S2293" s="5">
        <v>2372101424</v>
      </c>
      <c r="U2293" s="5" t="s">
        <v>2251</v>
      </c>
    </row>
    <row r="2294" spans="17:21">
      <c r="Q2294" s="5">
        <v>2372101432</v>
      </c>
      <c r="R2294" s="5">
        <v>2372101432</v>
      </c>
      <c r="S2294" s="5">
        <v>2372101432</v>
      </c>
      <c r="U2294" s="5" t="s">
        <v>2252</v>
      </c>
    </row>
    <row r="2295" spans="17:21">
      <c r="Q2295" s="5">
        <v>2372101440</v>
      </c>
      <c r="R2295" s="5">
        <v>2372101440</v>
      </c>
      <c r="S2295" s="5">
        <v>2372101440</v>
      </c>
      <c r="U2295" s="5" t="s">
        <v>2253</v>
      </c>
    </row>
    <row r="2296" spans="17:21">
      <c r="Q2296" s="5">
        <v>2372101457</v>
      </c>
      <c r="R2296" s="5">
        <v>2372101457</v>
      </c>
      <c r="S2296" s="5">
        <v>2372101457</v>
      </c>
      <c r="U2296" s="5" t="s">
        <v>2254</v>
      </c>
    </row>
    <row r="2297" spans="17:21" ht="15.75">
      <c r="Q2297" s="5">
        <v>2372101465</v>
      </c>
      <c r="R2297" s="5">
        <v>2372101465</v>
      </c>
      <c r="S2297" s="5">
        <v>2372101465</v>
      </c>
      <c r="U2297"/>
    </row>
    <row r="2298" spans="17:21" ht="15.75">
      <c r="Q2298" s="5">
        <v>2372101473</v>
      </c>
      <c r="R2298" s="5">
        <v>2372101473</v>
      </c>
      <c r="S2298" s="5">
        <v>2372101473</v>
      </c>
      <c r="U2298"/>
    </row>
    <row r="2299" spans="17:21" ht="15.75">
      <c r="Q2299" s="5">
        <v>2372101481</v>
      </c>
      <c r="R2299" s="5">
        <v>2372101481</v>
      </c>
      <c r="S2299" s="5">
        <v>2372101481</v>
      </c>
      <c r="U2299"/>
    </row>
    <row r="2300" spans="17:21" ht="15.75">
      <c r="Q2300" s="5">
        <v>2372101549</v>
      </c>
      <c r="R2300" s="5">
        <v>2372101549</v>
      </c>
      <c r="S2300" s="5">
        <v>2372101549</v>
      </c>
      <c r="U2300"/>
    </row>
    <row r="2301" spans="17:21" ht="15.75">
      <c r="Q2301" s="5">
        <v>2372101556</v>
      </c>
      <c r="R2301" s="5">
        <v>2372101556</v>
      </c>
      <c r="S2301" s="5">
        <v>2372101556</v>
      </c>
      <c r="U2301"/>
    </row>
    <row r="2302" spans="17:21" ht="15.75">
      <c r="Q2302" s="5">
        <v>2372101598</v>
      </c>
      <c r="R2302" s="5">
        <v>2372101598</v>
      </c>
      <c r="S2302" s="5">
        <v>2372101598</v>
      </c>
      <c r="U2302"/>
    </row>
    <row r="2303" spans="17:21" ht="15.75">
      <c r="Q2303" s="5">
        <v>2372101630</v>
      </c>
      <c r="R2303" s="5">
        <v>2372101630</v>
      </c>
      <c r="S2303" s="5">
        <v>2372101630</v>
      </c>
      <c r="U2303"/>
    </row>
    <row r="2304" spans="17:21" ht="15.75">
      <c r="Q2304" s="5">
        <v>2372101770</v>
      </c>
      <c r="R2304" s="5">
        <v>2372101770</v>
      </c>
      <c r="S2304" s="5">
        <v>2372101770</v>
      </c>
      <c r="U2304"/>
    </row>
    <row r="2305" spans="17:21" ht="15.75">
      <c r="Q2305" s="5">
        <v>2372101796</v>
      </c>
      <c r="R2305" s="5">
        <v>2372101796</v>
      </c>
      <c r="S2305" s="5">
        <v>2372101796</v>
      </c>
      <c r="U2305"/>
    </row>
    <row r="2306" spans="17:21" ht="15.75">
      <c r="Q2306" s="5">
        <v>2372101812</v>
      </c>
      <c r="R2306" s="5">
        <v>2372101812</v>
      </c>
      <c r="S2306" s="5">
        <v>2372101812</v>
      </c>
      <c r="U2306"/>
    </row>
    <row r="2307" spans="17:21" ht="15.75">
      <c r="Q2307" s="5">
        <v>2372101820</v>
      </c>
      <c r="R2307" s="5">
        <v>2372101820</v>
      </c>
      <c r="S2307" s="5">
        <v>2372101820</v>
      </c>
      <c r="U2307"/>
    </row>
    <row r="2308" spans="17:21" ht="15.75">
      <c r="Q2308" s="5">
        <v>2372101846</v>
      </c>
      <c r="R2308" s="5">
        <v>2372101846</v>
      </c>
      <c r="S2308" s="5">
        <v>2372101846</v>
      </c>
      <c r="U2308"/>
    </row>
    <row r="2309" spans="17:21" ht="15.75">
      <c r="Q2309" s="5">
        <v>2372101853</v>
      </c>
      <c r="R2309" s="5">
        <v>2372101853</v>
      </c>
      <c r="S2309" s="5">
        <v>2372101853</v>
      </c>
      <c r="U2309"/>
    </row>
    <row r="2310" spans="17:21" ht="15.75">
      <c r="Q2310" s="5">
        <v>2372101861</v>
      </c>
      <c r="R2310" s="5">
        <v>2372101861</v>
      </c>
      <c r="S2310" s="5">
        <v>2372101861</v>
      </c>
      <c r="U2310"/>
    </row>
    <row r="2311" spans="17:21" ht="15.75">
      <c r="Q2311" s="5">
        <v>2372101911</v>
      </c>
      <c r="R2311" s="5">
        <v>2372101911</v>
      </c>
      <c r="S2311" s="5">
        <v>2372101911</v>
      </c>
      <c r="U2311"/>
    </row>
    <row r="2312" spans="17:21" ht="15.75">
      <c r="Q2312" s="5">
        <v>2372101945</v>
      </c>
      <c r="R2312" s="5">
        <v>2372101945</v>
      </c>
      <c r="S2312" s="5">
        <v>2372101945</v>
      </c>
      <c r="U2312"/>
    </row>
    <row r="2313" spans="17:21" ht="15.75">
      <c r="Q2313" s="5">
        <v>2372101960</v>
      </c>
      <c r="R2313" s="5">
        <v>2372101960</v>
      </c>
      <c r="S2313" s="5">
        <v>2372101960</v>
      </c>
      <c r="U2313"/>
    </row>
    <row r="2314" spans="17:21" ht="15.75">
      <c r="Q2314" s="5">
        <v>2372101978</v>
      </c>
      <c r="R2314" s="5">
        <v>2372101978</v>
      </c>
      <c r="S2314" s="5">
        <v>2372101978</v>
      </c>
      <c r="U2314"/>
    </row>
    <row r="2315" spans="17:21" ht="15.75">
      <c r="Q2315" s="5">
        <v>2372102075</v>
      </c>
      <c r="R2315" s="5">
        <v>2372102075</v>
      </c>
      <c r="S2315" s="5">
        <v>2372102075</v>
      </c>
      <c r="U2315"/>
    </row>
    <row r="2316" spans="17:21" ht="15.75">
      <c r="Q2316" s="5">
        <v>2372102125</v>
      </c>
      <c r="R2316" s="5">
        <v>2372102125</v>
      </c>
      <c r="S2316" s="5">
        <v>2372102125</v>
      </c>
      <c r="U2316"/>
    </row>
    <row r="2317" spans="17:21" ht="15.75">
      <c r="Q2317" s="5">
        <v>2372102166</v>
      </c>
      <c r="R2317" s="5">
        <v>2372102166</v>
      </c>
      <c r="S2317" s="5">
        <v>2372102166</v>
      </c>
      <c r="U2317"/>
    </row>
    <row r="2318" spans="17:21" ht="15.75">
      <c r="Q2318" s="5">
        <v>2372102216</v>
      </c>
      <c r="R2318" s="5">
        <v>2372102216</v>
      </c>
      <c r="S2318" s="5">
        <v>2372102216</v>
      </c>
      <c r="U2318"/>
    </row>
    <row r="2319" spans="17:21" ht="15.75">
      <c r="Q2319" s="5">
        <v>2372102224</v>
      </c>
      <c r="R2319" s="5">
        <v>2372102224</v>
      </c>
      <c r="S2319" s="5">
        <v>2372102224</v>
      </c>
      <c r="U2319"/>
    </row>
    <row r="2320" spans="17:21" ht="15.75">
      <c r="Q2320" s="5">
        <v>2372102232</v>
      </c>
      <c r="R2320" s="5">
        <v>2372102232</v>
      </c>
      <c r="S2320" s="5">
        <v>2372102232</v>
      </c>
      <c r="U2320"/>
    </row>
    <row r="2321" spans="17:21" ht="15.75">
      <c r="Q2321" s="5">
        <v>2372102240</v>
      </c>
      <c r="R2321" s="5">
        <v>2372102240</v>
      </c>
      <c r="S2321" s="5">
        <v>2372102240</v>
      </c>
      <c r="U2321"/>
    </row>
    <row r="2322" spans="17:21" ht="15.75">
      <c r="Q2322" s="5">
        <v>2372102273</v>
      </c>
      <c r="R2322" s="5">
        <v>2372102273</v>
      </c>
      <c r="S2322" s="5">
        <v>2372102273</v>
      </c>
      <c r="U2322"/>
    </row>
    <row r="2323" spans="17:21" ht="15.75">
      <c r="Q2323" s="5">
        <v>2372102315</v>
      </c>
      <c r="R2323" s="5">
        <v>2372102315</v>
      </c>
      <c r="S2323" s="5">
        <v>2372102315</v>
      </c>
      <c r="U2323"/>
    </row>
    <row r="2324" spans="17:21" ht="15.75">
      <c r="Q2324" s="5">
        <v>2372102323</v>
      </c>
      <c r="R2324" s="5">
        <v>2372102323</v>
      </c>
      <c r="S2324" s="5">
        <v>2372102323</v>
      </c>
      <c r="U2324"/>
    </row>
    <row r="2325" spans="17:21" ht="15.75">
      <c r="Q2325" s="5">
        <v>2372102331</v>
      </c>
      <c r="R2325" s="5">
        <v>2372102331</v>
      </c>
      <c r="S2325" s="5">
        <v>2372102331</v>
      </c>
      <c r="U2325"/>
    </row>
    <row r="2326" spans="17:21" ht="15.75">
      <c r="Q2326" s="5">
        <v>2372102349</v>
      </c>
      <c r="R2326" s="5">
        <v>2372102349</v>
      </c>
      <c r="S2326" s="5">
        <v>2372102349</v>
      </c>
      <c r="U2326"/>
    </row>
    <row r="2327" spans="17:21" ht="15.75">
      <c r="Q2327" s="5">
        <v>2372102398</v>
      </c>
      <c r="R2327" s="5">
        <v>2372102398</v>
      </c>
      <c r="S2327" s="5">
        <v>2372102398</v>
      </c>
      <c r="U2327"/>
    </row>
    <row r="2328" spans="17:21" ht="15.75">
      <c r="Q2328" s="5">
        <v>2372102422</v>
      </c>
      <c r="R2328" s="5">
        <v>2372102422</v>
      </c>
      <c r="S2328" s="5">
        <v>2372102422</v>
      </c>
      <c r="U2328"/>
    </row>
    <row r="2329" spans="17:21" ht="15.75">
      <c r="Q2329" s="5">
        <v>2372102430</v>
      </c>
      <c r="R2329" s="5">
        <v>2372102430</v>
      </c>
      <c r="S2329" s="5">
        <v>2372102430</v>
      </c>
      <c r="U2329"/>
    </row>
    <row r="2330" spans="17:21" ht="15.75">
      <c r="Q2330" s="5">
        <v>2372102448</v>
      </c>
      <c r="R2330" s="5">
        <v>2372102448</v>
      </c>
      <c r="S2330" s="5">
        <v>2372102448</v>
      </c>
      <c r="U2330"/>
    </row>
    <row r="2331" spans="17:21" ht="15.75">
      <c r="Q2331" s="5">
        <v>2372102455</v>
      </c>
      <c r="R2331" s="5">
        <v>2372102455</v>
      </c>
      <c r="S2331" s="5">
        <v>2372102455</v>
      </c>
      <c r="U2331"/>
    </row>
    <row r="2332" spans="17:21" ht="15.75">
      <c r="Q2332" s="5">
        <v>2372102463</v>
      </c>
      <c r="R2332" s="5">
        <v>2372102463</v>
      </c>
      <c r="S2332" s="5">
        <v>2372102463</v>
      </c>
      <c r="U2332"/>
    </row>
    <row r="2333" spans="17:21" ht="15.75">
      <c r="Q2333" s="5">
        <v>2372102471</v>
      </c>
      <c r="R2333" s="5">
        <v>2372102471</v>
      </c>
      <c r="S2333" s="5">
        <v>2372102471</v>
      </c>
      <c r="U2333"/>
    </row>
    <row r="2334" spans="17:21" ht="15.75">
      <c r="Q2334" s="5">
        <v>2372102554</v>
      </c>
      <c r="R2334" s="5">
        <v>2372102554</v>
      </c>
      <c r="S2334" s="5">
        <v>2372102554</v>
      </c>
      <c r="U2334"/>
    </row>
    <row r="2335" spans="17:21" ht="15.75">
      <c r="Q2335" s="5">
        <v>2372102562</v>
      </c>
      <c r="R2335" s="5">
        <v>2372102562</v>
      </c>
      <c r="S2335" s="5">
        <v>2372102562</v>
      </c>
      <c r="U2335"/>
    </row>
    <row r="2336" spans="17:21" ht="15.75">
      <c r="Q2336" s="5">
        <v>2372102604</v>
      </c>
      <c r="R2336" s="5">
        <v>2372102604</v>
      </c>
      <c r="S2336" s="5">
        <v>2372102604</v>
      </c>
      <c r="U2336"/>
    </row>
    <row r="2337" spans="17:21" ht="15.75">
      <c r="Q2337" s="5">
        <v>2372102679</v>
      </c>
      <c r="R2337" s="5">
        <v>2372102679</v>
      </c>
      <c r="S2337" s="5">
        <v>2372102679</v>
      </c>
      <c r="U2337"/>
    </row>
    <row r="2338" spans="17:21" ht="15.75">
      <c r="Q2338" s="5">
        <v>2372102687</v>
      </c>
      <c r="R2338" s="5">
        <v>2372102687</v>
      </c>
      <c r="S2338" s="5">
        <v>2372102687</v>
      </c>
      <c r="U2338"/>
    </row>
    <row r="2339" spans="17:21" ht="15.75">
      <c r="Q2339" s="5">
        <v>2372102695</v>
      </c>
      <c r="R2339" s="5">
        <v>2372102695</v>
      </c>
      <c r="S2339" s="5">
        <v>2372102695</v>
      </c>
      <c r="U2339"/>
    </row>
    <row r="2340" spans="17:21" ht="15.75">
      <c r="Q2340" s="5">
        <v>2372102711</v>
      </c>
      <c r="R2340" s="5">
        <v>2372102711</v>
      </c>
      <c r="S2340" s="5">
        <v>2372102711</v>
      </c>
      <c r="U2340"/>
    </row>
    <row r="2341" spans="17:21" ht="15.75">
      <c r="Q2341" s="5">
        <v>2372102760</v>
      </c>
      <c r="R2341" s="5">
        <v>2372102760</v>
      </c>
      <c r="S2341" s="5">
        <v>2372102760</v>
      </c>
      <c r="U2341"/>
    </row>
    <row r="2342" spans="17:21" ht="15.75">
      <c r="Q2342" s="5">
        <v>2372102778</v>
      </c>
      <c r="R2342" s="5">
        <v>2372102778</v>
      </c>
      <c r="S2342" s="5">
        <v>2372102778</v>
      </c>
      <c r="U2342"/>
    </row>
    <row r="2343" spans="17:21" ht="15.75">
      <c r="Q2343" s="5">
        <v>2372102794</v>
      </c>
      <c r="R2343" s="5">
        <v>2372102794</v>
      </c>
      <c r="S2343" s="5">
        <v>2372102794</v>
      </c>
      <c r="U2343"/>
    </row>
    <row r="2344" spans="17:21" ht="15.75">
      <c r="Q2344" s="5">
        <v>2372102844</v>
      </c>
      <c r="R2344" s="5">
        <v>2372102844</v>
      </c>
      <c r="S2344" s="5">
        <v>2372102844</v>
      </c>
      <c r="U2344"/>
    </row>
    <row r="2345" spans="17:21" ht="15.75">
      <c r="Q2345" s="5">
        <v>2372102869</v>
      </c>
      <c r="R2345" s="5">
        <v>2372102869</v>
      </c>
      <c r="S2345" s="5">
        <v>2372102869</v>
      </c>
      <c r="U2345"/>
    </row>
    <row r="2346" spans="17:21" ht="15.75">
      <c r="Q2346" s="5">
        <v>2372102893</v>
      </c>
      <c r="R2346" s="5">
        <v>2372102893</v>
      </c>
      <c r="S2346" s="5">
        <v>2372102893</v>
      </c>
      <c r="U2346"/>
    </row>
    <row r="2347" spans="17:21" ht="15.75">
      <c r="Q2347" s="5">
        <v>2372102943</v>
      </c>
      <c r="R2347" s="5">
        <v>2372102943</v>
      </c>
      <c r="S2347" s="5">
        <v>2372102943</v>
      </c>
      <c r="U2347"/>
    </row>
    <row r="2348" spans="17:21" ht="15.75">
      <c r="Q2348" s="5">
        <v>2372102968</v>
      </c>
      <c r="R2348" s="5">
        <v>2372102968</v>
      </c>
      <c r="S2348" s="5">
        <v>2372102968</v>
      </c>
      <c r="U2348"/>
    </row>
    <row r="2349" spans="17:21" ht="15.75">
      <c r="Q2349" s="5">
        <v>2372102984</v>
      </c>
      <c r="R2349" s="5">
        <v>2372102984</v>
      </c>
      <c r="S2349" s="5">
        <v>2372102984</v>
      </c>
      <c r="U2349"/>
    </row>
    <row r="2350" spans="17:21" ht="15.75">
      <c r="Q2350" s="5">
        <v>2372103008</v>
      </c>
      <c r="R2350" s="5">
        <v>2372103008</v>
      </c>
      <c r="S2350" s="5">
        <v>2372103008</v>
      </c>
      <c r="U2350"/>
    </row>
    <row r="2351" spans="17:21" ht="15.75">
      <c r="Q2351" s="5">
        <v>2372103024</v>
      </c>
      <c r="R2351" s="5">
        <v>2372103024</v>
      </c>
      <c r="S2351" s="5">
        <v>2372103024</v>
      </c>
      <c r="U2351"/>
    </row>
    <row r="2352" spans="17:21" ht="15.75">
      <c r="Q2352" s="5">
        <v>2372103032</v>
      </c>
      <c r="R2352" s="5">
        <v>2372103032</v>
      </c>
      <c r="S2352" s="5">
        <v>2372103032</v>
      </c>
      <c r="U2352"/>
    </row>
    <row r="2353" spans="17:21" ht="15.75">
      <c r="Q2353" s="5">
        <v>2372103040</v>
      </c>
      <c r="R2353" s="5">
        <v>2372103040</v>
      </c>
      <c r="S2353" s="5">
        <v>2372103040</v>
      </c>
      <c r="U2353"/>
    </row>
    <row r="2354" spans="17:21" ht="15.75">
      <c r="Q2354" s="5">
        <v>2372103065</v>
      </c>
      <c r="R2354" s="5">
        <v>2372103065</v>
      </c>
      <c r="S2354" s="5">
        <v>2372103065</v>
      </c>
      <c r="U2354"/>
    </row>
    <row r="2355" spans="17:21" ht="15.75">
      <c r="Q2355" s="5">
        <v>2372103073</v>
      </c>
      <c r="R2355" s="5">
        <v>2372103073</v>
      </c>
      <c r="S2355" s="5">
        <v>2372103073</v>
      </c>
      <c r="U2355"/>
    </row>
    <row r="2356" spans="17:21" ht="15.75">
      <c r="Q2356" s="5">
        <v>2372103107</v>
      </c>
      <c r="R2356" s="5">
        <v>2372103107</v>
      </c>
      <c r="S2356" s="5">
        <v>2372103107</v>
      </c>
      <c r="U2356"/>
    </row>
    <row r="2357" spans="17:21" ht="15.75">
      <c r="Q2357" s="5">
        <v>2372103123</v>
      </c>
      <c r="R2357" s="5">
        <v>2372103123</v>
      </c>
      <c r="S2357" s="5">
        <v>2372103123</v>
      </c>
      <c r="U2357"/>
    </row>
    <row r="2358" spans="17:21" ht="15.75">
      <c r="Q2358" s="5">
        <v>2372103198</v>
      </c>
      <c r="R2358" s="5">
        <v>2372103198</v>
      </c>
      <c r="S2358" s="5">
        <v>2372103198</v>
      </c>
      <c r="U2358"/>
    </row>
    <row r="2359" spans="17:21" ht="15.75">
      <c r="Q2359" s="5">
        <v>2372103206</v>
      </c>
      <c r="R2359" s="5">
        <v>2372103206</v>
      </c>
      <c r="S2359" s="5">
        <v>2372103206</v>
      </c>
      <c r="U2359"/>
    </row>
    <row r="2360" spans="17:21" ht="15.75">
      <c r="Q2360" s="5">
        <v>2372103214</v>
      </c>
      <c r="R2360" s="5">
        <v>2372103214</v>
      </c>
      <c r="S2360" s="5">
        <v>2372103214</v>
      </c>
      <c r="U2360"/>
    </row>
    <row r="2361" spans="17:21" ht="15.75">
      <c r="Q2361" s="5">
        <v>2372103255</v>
      </c>
      <c r="R2361" s="5">
        <v>2372103255</v>
      </c>
      <c r="S2361" s="5">
        <v>2372103255</v>
      </c>
      <c r="U2361"/>
    </row>
    <row r="2362" spans="17:21" ht="15.75">
      <c r="Q2362" s="5">
        <v>2372103305</v>
      </c>
      <c r="R2362" s="5">
        <v>2372103305</v>
      </c>
      <c r="S2362" s="5">
        <v>2372103305</v>
      </c>
      <c r="U2362"/>
    </row>
    <row r="2363" spans="17:21" ht="15.75">
      <c r="Q2363" s="5">
        <v>2372103313</v>
      </c>
      <c r="R2363" s="5">
        <v>2372103313</v>
      </c>
      <c r="S2363" s="5">
        <v>2372103313</v>
      </c>
      <c r="U2363"/>
    </row>
    <row r="2364" spans="17:21" ht="15.75">
      <c r="Q2364" s="5">
        <v>2372103362</v>
      </c>
      <c r="R2364" s="5">
        <v>2372103362</v>
      </c>
      <c r="S2364" s="5">
        <v>2372103362</v>
      </c>
      <c r="U2364"/>
    </row>
    <row r="2365" spans="17:21" ht="15.75">
      <c r="Q2365" s="5">
        <v>2372103396</v>
      </c>
      <c r="R2365" s="5">
        <v>2372103396</v>
      </c>
      <c r="S2365" s="5">
        <v>2372103396</v>
      </c>
      <c r="U2365"/>
    </row>
    <row r="2366" spans="17:21" ht="15.75">
      <c r="Q2366" s="5">
        <v>2372103446</v>
      </c>
      <c r="R2366" s="5">
        <v>2372103446</v>
      </c>
      <c r="S2366" s="5">
        <v>2372103446</v>
      </c>
      <c r="U2366"/>
    </row>
    <row r="2367" spans="17:21" ht="15.75">
      <c r="Q2367" s="5">
        <v>2372103461</v>
      </c>
      <c r="R2367" s="5">
        <v>2372103461</v>
      </c>
      <c r="S2367" s="5">
        <v>2372103461</v>
      </c>
      <c r="U2367"/>
    </row>
    <row r="2368" spans="17:21" ht="15.75">
      <c r="Q2368" s="5">
        <v>2372103479</v>
      </c>
      <c r="R2368" s="5">
        <v>2372103479</v>
      </c>
      <c r="S2368" s="5">
        <v>2372103479</v>
      </c>
      <c r="U2368"/>
    </row>
    <row r="2369" spans="17:21" ht="15.75">
      <c r="Q2369" s="5">
        <v>2372103487</v>
      </c>
      <c r="R2369" s="5">
        <v>2372103487</v>
      </c>
      <c r="S2369" s="5">
        <v>2372103487</v>
      </c>
      <c r="U2369"/>
    </row>
    <row r="2370" spans="17:21" ht="15.75">
      <c r="Q2370" s="5">
        <v>2372103495</v>
      </c>
      <c r="R2370" s="5">
        <v>2372103495</v>
      </c>
      <c r="S2370" s="5">
        <v>2372103495</v>
      </c>
      <c r="U2370"/>
    </row>
    <row r="2371" spans="17:21" ht="15.75">
      <c r="Q2371" s="5">
        <v>2372103511</v>
      </c>
      <c r="R2371" s="5">
        <v>2372103511</v>
      </c>
      <c r="S2371" s="5">
        <v>2372103511</v>
      </c>
      <c r="U2371"/>
    </row>
    <row r="2372" spans="17:21" ht="15.75">
      <c r="Q2372" s="5">
        <v>2372103537</v>
      </c>
      <c r="R2372" s="5">
        <v>2372103537</v>
      </c>
      <c r="S2372" s="5">
        <v>2372103537</v>
      </c>
      <c r="U2372"/>
    </row>
    <row r="2373" spans="17:21" ht="15.75">
      <c r="Q2373" s="5">
        <v>2372103545</v>
      </c>
      <c r="R2373" s="5">
        <v>2372103545</v>
      </c>
      <c r="S2373" s="5">
        <v>2372103545</v>
      </c>
      <c r="U2373"/>
    </row>
    <row r="2374" spans="17:21" ht="15.75">
      <c r="Q2374" s="5">
        <v>2372103552</v>
      </c>
      <c r="R2374" s="5">
        <v>2372103552</v>
      </c>
      <c r="S2374" s="5">
        <v>2372103552</v>
      </c>
      <c r="U2374"/>
    </row>
    <row r="2375" spans="17:21" ht="15.75">
      <c r="Q2375" s="5">
        <v>2372103560</v>
      </c>
      <c r="R2375" s="5">
        <v>2372103560</v>
      </c>
      <c r="S2375" s="5">
        <v>2372103560</v>
      </c>
      <c r="U2375"/>
    </row>
    <row r="2376" spans="17:21" ht="15.75">
      <c r="Q2376" s="5">
        <v>2372103651</v>
      </c>
      <c r="R2376" s="5">
        <v>2372103651</v>
      </c>
      <c r="S2376" s="5">
        <v>2372103651</v>
      </c>
      <c r="U2376"/>
    </row>
    <row r="2377" spans="17:21" ht="15.75">
      <c r="Q2377" s="5">
        <v>2372103669</v>
      </c>
      <c r="R2377" s="5">
        <v>2372103669</v>
      </c>
      <c r="S2377" s="5">
        <v>2372103669</v>
      </c>
      <c r="U2377"/>
    </row>
    <row r="2378" spans="17:21" ht="15.75">
      <c r="Q2378" s="5">
        <v>2372103727</v>
      </c>
      <c r="R2378" s="5">
        <v>2372103727</v>
      </c>
      <c r="S2378" s="5">
        <v>2372103727</v>
      </c>
      <c r="U2378"/>
    </row>
    <row r="2379" spans="17:21" ht="15.75">
      <c r="Q2379" s="5">
        <v>2372103743</v>
      </c>
      <c r="R2379" s="5">
        <v>2372103743</v>
      </c>
      <c r="S2379" s="5">
        <v>2372103743</v>
      </c>
      <c r="U2379"/>
    </row>
    <row r="2380" spans="17:21" ht="15.75">
      <c r="Q2380" s="5">
        <v>2372103750</v>
      </c>
      <c r="R2380" s="5">
        <v>2372103750</v>
      </c>
      <c r="S2380" s="5">
        <v>2372103750</v>
      </c>
      <c r="U2380"/>
    </row>
    <row r="2381" spans="17:21" ht="15.75">
      <c r="Q2381" s="5">
        <v>2372103776</v>
      </c>
      <c r="R2381" s="5">
        <v>2372103776</v>
      </c>
      <c r="S2381" s="5">
        <v>2372103776</v>
      </c>
      <c r="U2381"/>
    </row>
    <row r="2382" spans="17:21" ht="15.75">
      <c r="Q2382" s="5">
        <v>2372103792</v>
      </c>
      <c r="R2382" s="5">
        <v>2372103792</v>
      </c>
      <c r="S2382" s="5">
        <v>2372103792</v>
      </c>
      <c r="U2382"/>
    </row>
    <row r="2383" spans="17:21" ht="15.75">
      <c r="Q2383" s="5">
        <v>2372103818</v>
      </c>
      <c r="R2383" s="5">
        <v>2372103818</v>
      </c>
      <c r="S2383" s="5">
        <v>2372103818</v>
      </c>
      <c r="U2383"/>
    </row>
    <row r="2384" spans="17:21" ht="15.75">
      <c r="Q2384" s="5">
        <v>2372103834</v>
      </c>
      <c r="R2384" s="5">
        <v>2372103834</v>
      </c>
      <c r="S2384" s="5">
        <v>2372103834</v>
      </c>
      <c r="U2384"/>
    </row>
    <row r="2385" spans="17:21" ht="15.75">
      <c r="Q2385" s="5">
        <v>2372103867</v>
      </c>
      <c r="R2385" s="5">
        <v>2372103867</v>
      </c>
      <c r="S2385" s="5">
        <v>2372103867</v>
      </c>
      <c r="U2385"/>
    </row>
    <row r="2386" spans="17:21" ht="15.75">
      <c r="Q2386" s="5">
        <v>2372103883</v>
      </c>
      <c r="R2386" s="5">
        <v>2372103883</v>
      </c>
      <c r="S2386" s="5">
        <v>2372103883</v>
      </c>
      <c r="U2386"/>
    </row>
    <row r="2387" spans="17:21" ht="15.75">
      <c r="Q2387" s="5">
        <v>2372103909</v>
      </c>
      <c r="R2387" s="5">
        <v>2372103909</v>
      </c>
      <c r="S2387" s="5">
        <v>2372103909</v>
      </c>
      <c r="U2387"/>
    </row>
    <row r="2388" spans="17:21" ht="15.75">
      <c r="Q2388" s="5">
        <v>2372103925</v>
      </c>
      <c r="R2388" s="5">
        <v>2372103925</v>
      </c>
      <c r="S2388" s="5">
        <v>2372103925</v>
      </c>
      <c r="U2388"/>
    </row>
    <row r="2389" spans="17:21" ht="15.75">
      <c r="Q2389" s="5">
        <v>2372103974</v>
      </c>
      <c r="R2389" s="5">
        <v>2372103974</v>
      </c>
      <c r="S2389" s="5">
        <v>2372103974</v>
      </c>
      <c r="U2389"/>
    </row>
    <row r="2390" spans="17:21" ht="15.75">
      <c r="Q2390" s="5">
        <v>2372103982</v>
      </c>
      <c r="R2390" s="5">
        <v>2372103982</v>
      </c>
      <c r="S2390" s="5">
        <v>2372103982</v>
      </c>
      <c r="U2390"/>
    </row>
    <row r="2391" spans="17:21" ht="15.75">
      <c r="Q2391" s="5">
        <v>2372104055</v>
      </c>
      <c r="R2391" s="5">
        <v>2372104055</v>
      </c>
      <c r="S2391" s="5">
        <v>2372104055</v>
      </c>
      <c r="U2391"/>
    </row>
    <row r="2392" spans="17:21" ht="15.75">
      <c r="Q2392" s="5">
        <v>2372104089</v>
      </c>
      <c r="R2392" s="5">
        <v>2372104089</v>
      </c>
      <c r="S2392" s="5">
        <v>2372104089</v>
      </c>
      <c r="U2392"/>
    </row>
    <row r="2393" spans="17:21" ht="15.75">
      <c r="Q2393" s="5">
        <v>2372104121</v>
      </c>
      <c r="R2393" s="5">
        <v>2372104121</v>
      </c>
      <c r="S2393" s="5">
        <v>2372104121</v>
      </c>
      <c r="U2393"/>
    </row>
    <row r="2394" spans="17:21" ht="15.75">
      <c r="Q2394" s="5">
        <v>2372104139</v>
      </c>
      <c r="R2394" s="5">
        <v>2372104139</v>
      </c>
      <c r="S2394" s="5">
        <v>2372104139</v>
      </c>
      <c r="U2394"/>
    </row>
    <row r="2395" spans="17:21" ht="15.75">
      <c r="Q2395" s="5">
        <v>2372104147</v>
      </c>
      <c r="R2395" s="5">
        <v>2372104147</v>
      </c>
      <c r="S2395" s="5">
        <v>2372104147</v>
      </c>
      <c r="U2395"/>
    </row>
    <row r="2396" spans="17:21" ht="15.75">
      <c r="Q2396" s="5">
        <v>2372104154</v>
      </c>
      <c r="R2396" s="5">
        <v>2372104154</v>
      </c>
      <c r="S2396" s="5">
        <v>2372104154</v>
      </c>
      <c r="U2396"/>
    </row>
    <row r="2397" spans="17:21" ht="15.75">
      <c r="Q2397" s="5">
        <v>2372104188</v>
      </c>
      <c r="R2397" s="5">
        <v>2372104188</v>
      </c>
      <c r="S2397" s="5">
        <v>2372104188</v>
      </c>
      <c r="U2397"/>
    </row>
    <row r="2398" spans="17:21" ht="15.75">
      <c r="Q2398" s="5">
        <v>2372104196</v>
      </c>
      <c r="R2398" s="5">
        <v>2372104196</v>
      </c>
      <c r="S2398" s="5">
        <v>2372104196</v>
      </c>
      <c r="U2398"/>
    </row>
    <row r="2399" spans="17:21" ht="15.75">
      <c r="Q2399" s="5">
        <v>2372104238</v>
      </c>
      <c r="R2399" s="5">
        <v>2372104238</v>
      </c>
      <c r="S2399" s="5">
        <v>2372104238</v>
      </c>
      <c r="U2399"/>
    </row>
    <row r="2400" spans="17:21" ht="15.75">
      <c r="Q2400" s="5">
        <v>2372104253</v>
      </c>
      <c r="R2400" s="5">
        <v>2372104253</v>
      </c>
      <c r="S2400" s="5">
        <v>2372104253</v>
      </c>
      <c r="U2400"/>
    </row>
    <row r="2401" spans="17:21" ht="15.75">
      <c r="Q2401" s="5">
        <v>2372104261</v>
      </c>
      <c r="R2401" s="5">
        <v>2372104261</v>
      </c>
      <c r="S2401" s="5">
        <v>2372104261</v>
      </c>
      <c r="U2401"/>
    </row>
    <row r="2402" spans="17:21" ht="15.75">
      <c r="Q2402" s="5">
        <v>2372104279</v>
      </c>
      <c r="R2402" s="5">
        <v>2372104279</v>
      </c>
      <c r="S2402" s="5">
        <v>2372104279</v>
      </c>
      <c r="U2402"/>
    </row>
    <row r="2403" spans="17:21" ht="15.75">
      <c r="Q2403" s="5">
        <v>2372104295</v>
      </c>
      <c r="R2403" s="5">
        <v>2372104295</v>
      </c>
      <c r="S2403" s="5">
        <v>2372104295</v>
      </c>
      <c r="U2403"/>
    </row>
    <row r="2404" spans="17:21" ht="15.75">
      <c r="Q2404" s="5">
        <v>2372104303</v>
      </c>
      <c r="R2404" s="5">
        <v>2372104303</v>
      </c>
      <c r="S2404" s="5">
        <v>2372104303</v>
      </c>
      <c r="U2404"/>
    </row>
    <row r="2405" spans="17:21" ht="15.75">
      <c r="Q2405" s="5">
        <v>2372104386</v>
      </c>
      <c r="R2405" s="5">
        <v>2372104386</v>
      </c>
      <c r="S2405" s="5">
        <v>2372104386</v>
      </c>
      <c r="U2405"/>
    </row>
    <row r="2406" spans="17:21" ht="15.75">
      <c r="Q2406" s="5">
        <v>2372104394</v>
      </c>
      <c r="R2406" s="5">
        <v>2372104394</v>
      </c>
      <c r="S2406" s="5">
        <v>2372104394</v>
      </c>
      <c r="U2406"/>
    </row>
    <row r="2407" spans="17:21" ht="15.75">
      <c r="Q2407" s="5">
        <v>2372104402</v>
      </c>
      <c r="R2407" s="5">
        <v>2372104402</v>
      </c>
      <c r="S2407" s="5">
        <v>2372104402</v>
      </c>
      <c r="U2407"/>
    </row>
    <row r="2408" spans="17:21" ht="15.75">
      <c r="Q2408" s="5">
        <v>2372104428</v>
      </c>
      <c r="R2408" s="5">
        <v>2372104428</v>
      </c>
      <c r="S2408" s="5">
        <v>2372104428</v>
      </c>
      <c r="U2408"/>
    </row>
    <row r="2409" spans="17:21" ht="15.75">
      <c r="Q2409" s="5">
        <v>2372104451</v>
      </c>
      <c r="R2409" s="5">
        <v>2372104451</v>
      </c>
      <c r="S2409" s="5">
        <v>2372104451</v>
      </c>
      <c r="U2409"/>
    </row>
    <row r="2410" spans="17:21" ht="15.75">
      <c r="Q2410" s="5">
        <v>2372104519</v>
      </c>
      <c r="R2410" s="5">
        <v>2372104519</v>
      </c>
      <c r="S2410" s="5">
        <v>2372104519</v>
      </c>
      <c r="U2410"/>
    </row>
    <row r="2411" spans="17:21" ht="15.75">
      <c r="Q2411" s="5">
        <v>2372104527</v>
      </c>
      <c r="R2411" s="5">
        <v>2372104527</v>
      </c>
      <c r="S2411" s="5">
        <v>2372104527</v>
      </c>
      <c r="U2411"/>
    </row>
    <row r="2412" spans="17:21" ht="15.75">
      <c r="Q2412" s="5">
        <v>2372104576</v>
      </c>
      <c r="R2412" s="5">
        <v>2372104576</v>
      </c>
      <c r="S2412" s="5">
        <v>2372104576</v>
      </c>
      <c r="U2412"/>
    </row>
    <row r="2413" spans="17:21" ht="15.75">
      <c r="Q2413" s="5">
        <v>2372104592</v>
      </c>
      <c r="R2413" s="5">
        <v>2372104592</v>
      </c>
      <c r="S2413" s="5">
        <v>2372104592</v>
      </c>
      <c r="U2413"/>
    </row>
    <row r="2414" spans="17:21" ht="15.75">
      <c r="Q2414" s="5">
        <v>2372104618</v>
      </c>
      <c r="R2414" s="5">
        <v>2372104618</v>
      </c>
      <c r="S2414" s="5">
        <v>2372104618</v>
      </c>
      <c r="U2414"/>
    </row>
    <row r="2415" spans="17:21" ht="15.75">
      <c r="Q2415" s="5">
        <v>2372104683</v>
      </c>
      <c r="R2415" s="5">
        <v>2372104683</v>
      </c>
      <c r="S2415" s="5">
        <v>2372104683</v>
      </c>
      <c r="U2415"/>
    </row>
    <row r="2416" spans="17:21" ht="15.75">
      <c r="Q2416" s="5">
        <v>2372104725</v>
      </c>
      <c r="R2416" s="5">
        <v>2372104725</v>
      </c>
      <c r="S2416" s="5">
        <v>2372104725</v>
      </c>
      <c r="U2416"/>
    </row>
    <row r="2417" spans="17:21" ht="15.75">
      <c r="Q2417" s="5">
        <v>2372104733</v>
      </c>
      <c r="R2417" s="5">
        <v>2372104733</v>
      </c>
      <c r="S2417" s="5">
        <v>2372104733</v>
      </c>
      <c r="U2417"/>
    </row>
    <row r="2418" spans="17:21" ht="15.75">
      <c r="Q2418" s="5">
        <v>2372104774</v>
      </c>
      <c r="R2418" s="5">
        <v>2372104774</v>
      </c>
      <c r="S2418" s="5">
        <v>2372104774</v>
      </c>
      <c r="U2418"/>
    </row>
    <row r="2419" spans="17:21" ht="15.75">
      <c r="Q2419" s="5">
        <v>2372104816</v>
      </c>
      <c r="R2419" s="5">
        <v>2372104816</v>
      </c>
      <c r="S2419" s="5">
        <v>2372104816</v>
      </c>
      <c r="U2419"/>
    </row>
    <row r="2420" spans="17:21" ht="15.75">
      <c r="Q2420" s="5">
        <v>2372104824</v>
      </c>
      <c r="R2420" s="5">
        <v>2372104824</v>
      </c>
      <c r="S2420" s="5">
        <v>2372104824</v>
      </c>
      <c r="U2420"/>
    </row>
    <row r="2421" spans="17:21" ht="15.75">
      <c r="Q2421" s="5">
        <v>2372104832</v>
      </c>
      <c r="R2421" s="5">
        <v>2372104832</v>
      </c>
      <c r="S2421" s="5">
        <v>2372104832</v>
      </c>
      <c r="U2421"/>
    </row>
    <row r="2422" spans="17:21" ht="15.75">
      <c r="Q2422" s="5">
        <v>2372104865</v>
      </c>
      <c r="R2422" s="5">
        <v>2372104865</v>
      </c>
      <c r="S2422" s="5">
        <v>2372104865</v>
      </c>
      <c r="U2422"/>
    </row>
    <row r="2423" spans="17:21" ht="15.75">
      <c r="Q2423" s="5">
        <v>2372104899</v>
      </c>
      <c r="R2423" s="5">
        <v>2372104899</v>
      </c>
      <c r="S2423" s="5">
        <v>2372104899</v>
      </c>
      <c r="U2423"/>
    </row>
    <row r="2424" spans="17:21" ht="15.75">
      <c r="Q2424" s="5">
        <v>2372104931</v>
      </c>
      <c r="R2424" s="5">
        <v>2372104931</v>
      </c>
      <c r="S2424" s="5">
        <v>2372104931</v>
      </c>
      <c r="U2424"/>
    </row>
    <row r="2425" spans="17:21" ht="15.75">
      <c r="Q2425" s="5">
        <v>2372104956</v>
      </c>
      <c r="R2425" s="5">
        <v>2372104956</v>
      </c>
      <c r="S2425" s="5">
        <v>2372104956</v>
      </c>
      <c r="U2425"/>
    </row>
    <row r="2426" spans="17:21" ht="15.75">
      <c r="Q2426" s="5">
        <v>2372104964</v>
      </c>
      <c r="R2426" s="5">
        <v>2372104964</v>
      </c>
      <c r="S2426" s="5">
        <v>2372104964</v>
      </c>
      <c r="U2426"/>
    </row>
    <row r="2427" spans="17:21" ht="15.75">
      <c r="Q2427" s="5">
        <v>2372105003</v>
      </c>
      <c r="R2427" s="5">
        <v>2372105003</v>
      </c>
      <c r="S2427" s="5">
        <v>2372105003</v>
      </c>
      <c r="U2427"/>
    </row>
    <row r="2428" spans="17:21" ht="15.75">
      <c r="Q2428" s="5">
        <v>2372105029</v>
      </c>
      <c r="R2428" s="5">
        <v>2372105029</v>
      </c>
      <c r="S2428" s="5">
        <v>2372105029</v>
      </c>
      <c r="U2428"/>
    </row>
    <row r="2429" spans="17:21" ht="15.75">
      <c r="Q2429" s="5">
        <v>2372105037</v>
      </c>
      <c r="R2429" s="5">
        <v>2372105037</v>
      </c>
      <c r="S2429" s="5">
        <v>2372105037</v>
      </c>
      <c r="U2429"/>
    </row>
    <row r="2430" spans="17:21" ht="15.75">
      <c r="Q2430" s="5">
        <v>2372105078</v>
      </c>
      <c r="R2430" s="5">
        <v>2372105078</v>
      </c>
      <c r="S2430" s="5">
        <v>2372105078</v>
      </c>
      <c r="U2430"/>
    </row>
    <row r="2431" spans="17:21" ht="15.75">
      <c r="Q2431" s="5">
        <v>2372105086</v>
      </c>
      <c r="R2431" s="5">
        <v>2372105086</v>
      </c>
      <c r="S2431" s="5">
        <v>2372105086</v>
      </c>
      <c r="U2431"/>
    </row>
    <row r="2432" spans="17:21" ht="15.75">
      <c r="Q2432" s="5">
        <v>2372105094</v>
      </c>
      <c r="R2432" s="5">
        <v>2372105094</v>
      </c>
      <c r="S2432" s="5">
        <v>2372105094</v>
      </c>
      <c r="U2432"/>
    </row>
    <row r="2433" spans="17:21" ht="15.75">
      <c r="Q2433" s="5">
        <v>2372105110</v>
      </c>
      <c r="R2433" s="5">
        <v>2372105110</v>
      </c>
      <c r="S2433" s="5">
        <v>2372105110</v>
      </c>
      <c r="U2433"/>
    </row>
    <row r="2434" spans="17:21" ht="15.75">
      <c r="Q2434" s="5">
        <v>2372105144</v>
      </c>
      <c r="R2434" s="5">
        <v>2372105144</v>
      </c>
      <c r="S2434" s="5">
        <v>2372105144</v>
      </c>
      <c r="U2434"/>
    </row>
    <row r="2435" spans="17:21" ht="15.75">
      <c r="Q2435" s="5">
        <v>2372105169</v>
      </c>
      <c r="R2435" s="5">
        <v>2372105169</v>
      </c>
      <c r="S2435" s="5">
        <v>2372105169</v>
      </c>
      <c r="U2435"/>
    </row>
    <row r="2436" spans="17:21" ht="15.75">
      <c r="Q2436" s="5">
        <v>2372105193</v>
      </c>
      <c r="R2436" s="5">
        <v>2372105193</v>
      </c>
      <c r="S2436" s="5">
        <v>2372105193</v>
      </c>
      <c r="U2436"/>
    </row>
    <row r="2437" spans="17:21" ht="15.75">
      <c r="Q2437" s="5">
        <v>2372105201</v>
      </c>
      <c r="R2437" s="5">
        <v>2372105201</v>
      </c>
      <c r="S2437" s="5">
        <v>2372105201</v>
      </c>
      <c r="U2437"/>
    </row>
    <row r="2438" spans="17:21" ht="15.75">
      <c r="Q2438" s="5">
        <v>2372105227</v>
      </c>
      <c r="R2438" s="5">
        <v>2372105227</v>
      </c>
      <c r="S2438" s="5">
        <v>2372105227</v>
      </c>
      <c r="U2438"/>
    </row>
    <row r="2439" spans="17:21" ht="15.75">
      <c r="Q2439" s="5">
        <v>2372105250</v>
      </c>
      <c r="R2439" s="5">
        <v>2372105250</v>
      </c>
      <c r="S2439" s="5">
        <v>2372105250</v>
      </c>
      <c r="U2439"/>
    </row>
    <row r="2440" spans="17:21" ht="15.75">
      <c r="Q2440" s="5">
        <v>2372105284</v>
      </c>
      <c r="R2440" s="5">
        <v>2372105284</v>
      </c>
      <c r="S2440" s="5">
        <v>2372105284</v>
      </c>
      <c r="U2440"/>
    </row>
    <row r="2441" spans="17:21" ht="15.75">
      <c r="Q2441" s="5">
        <v>2372105292</v>
      </c>
      <c r="R2441" s="5">
        <v>2372105292</v>
      </c>
      <c r="S2441" s="5">
        <v>2372105292</v>
      </c>
      <c r="U2441"/>
    </row>
    <row r="2442" spans="17:21" ht="15.75">
      <c r="Q2442" s="5">
        <v>2372105300</v>
      </c>
      <c r="R2442" s="5">
        <v>2372105300</v>
      </c>
      <c r="S2442" s="5">
        <v>2372105300</v>
      </c>
      <c r="U2442"/>
    </row>
    <row r="2443" spans="17:21" ht="15.75">
      <c r="Q2443" s="5">
        <v>2372200101</v>
      </c>
      <c r="R2443" s="5">
        <v>2372200101</v>
      </c>
      <c r="S2443" s="5">
        <v>2372200101</v>
      </c>
      <c r="U2443"/>
    </row>
    <row r="2444" spans="17:21" ht="15.75">
      <c r="Q2444" s="5">
        <v>2372200127</v>
      </c>
      <c r="R2444" s="5">
        <v>2372200127</v>
      </c>
      <c r="S2444" s="5">
        <v>2372200127</v>
      </c>
      <c r="U2444"/>
    </row>
    <row r="2445" spans="17:21" ht="15.75">
      <c r="Q2445" s="5">
        <v>2372200143</v>
      </c>
      <c r="R2445" s="5">
        <v>2372200143</v>
      </c>
      <c r="S2445" s="5">
        <v>2372200143</v>
      </c>
      <c r="U2445"/>
    </row>
    <row r="2446" spans="17:21" ht="15.75">
      <c r="Q2446" s="5">
        <v>2372200150</v>
      </c>
      <c r="R2446" s="5">
        <v>2372200150</v>
      </c>
      <c r="S2446" s="5">
        <v>2372200150</v>
      </c>
      <c r="U2446"/>
    </row>
    <row r="2447" spans="17:21" ht="15.75">
      <c r="Q2447" s="5">
        <v>2372200218</v>
      </c>
      <c r="R2447" s="5">
        <v>2372200218</v>
      </c>
      <c r="S2447" s="5">
        <v>2372200218</v>
      </c>
      <c r="U2447"/>
    </row>
    <row r="2448" spans="17:21" ht="15.75">
      <c r="Q2448" s="5">
        <v>2372200226</v>
      </c>
      <c r="R2448" s="5">
        <v>2372200226</v>
      </c>
      <c r="S2448" s="5">
        <v>2372200226</v>
      </c>
      <c r="U2448"/>
    </row>
    <row r="2449" spans="17:21" ht="15.75">
      <c r="Q2449" s="5">
        <v>2372200234</v>
      </c>
      <c r="R2449" s="5">
        <v>2372200234</v>
      </c>
      <c r="S2449" s="5">
        <v>2372200234</v>
      </c>
      <c r="U2449"/>
    </row>
    <row r="2450" spans="17:21" ht="15.75">
      <c r="Q2450" s="5">
        <v>2372200242</v>
      </c>
      <c r="R2450" s="5">
        <v>2372200242</v>
      </c>
      <c r="S2450" s="5">
        <v>2372200242</v>
      </c>
      <c r="U2450"/>
    </row>
    <row r="2451" spans="17:21" ht="15.75">
      <c r="Q2451" s="5">
        <v>2372200259</v>
      </c>
      <c r="R2451" s="5">
        <v>2372200259</v>
      </c>
      <c r="S2451" s="5">
        <v>2372200259</v>
      </c>
      <c r="U2451"/>
    </row>
    <row r="2452" spans="17:21" ht="15.75">
      <c r="Q2452" s="5">
        <v>2372200291</v>
      </c>
      <c r="R2452" s="5">
        <v>2372200291</v>
      </c>
      <c r="S2452" s="5">
        <v>2372200291</v>
      </c>
      <c r="U2452"/>
    </row>
    <row r="2453" spans="17:21" ht="15.75">
      <c r="Q2453" s="5">
        <v>2372200317</v>
      </c>
      <c r="R2453" s="5">
        <v>2372200317</v>
      </c>
      <c r="S2453" s="5">
        <v>2372200317</v>
      </c>
      <c r="U2453"/>
    </row>
    <row r="2454" spans="17:21" ht="15.75">
      <c r="Q2454" s="5">
        <v>2372200366</v>
      </c>
      <c r="R2454" s="5">
        <v>2372200366</v>
      </c>
      <c r="S2454" s="5">
        <v>2372200366</v>
      </c>
      <c r="U2454"/>
    </row>
    <row r="2455" spans="17:21" ht="15.75">
      <c r="Q2455" s="5">
        <v>2372200374</v>
      </c>
      <c r="R2455" s="5">
        <v>2372200374</v>
      </c>
      <c r="S2455" s="5">
        <v>2372200374</v>
      </c>
      <c r="U2455"/>
    </row>
    <row r="2456" spans="17:21" ht="15.75">
      <c r="Q2456" s="5">
        <v>2372200382</v>
      </c>
      <c r="R2456" s="5">
        <v>2372200382</v>
      </c>
      <c r="S2456" s="5">
        <v>2372200382</v>
      </c>
      <c r="U2456"/>
    </row>
    <row r="2457" spans="17:21" ht="15.75">
      <c r="Q2457" s="5">
        <v>2372200390</v>
      </c>
      <c r="R2457" s="5">
        <v>2372200390</v>
      </c>
      <c r="S2457" s="5">
        <v>2372200390</v>
      </c>
      <c r="U2457"/>
    </row>
    <row r="2458" spans="17:21" ht="15.75">
      <c r="Q2458" s="5">
        <v>2372200408</v>
      </c>
      <c r="R2458" s="5">
        <v>2372200408</v>
      </c>
      <c r="S2458" s="5">
        <v>2372200408</v>
      </c>
      <c r="U2458"/>
    </row>
    <row r="2459" spans="17:21" ht="15.75">
      <c r="Q2459" s="5">
        <v>2372200465</v>
      </c>
      <c r="R2459" s="5">
        <v>2372200465</v>
      </c>
      <c r="S2459" s="5">
        <v>2372200465</v>
      </c>
      <c r="U2459"/>
    </row>
    <row r="2460" spans="17:21" ht="15.75">
      <c r="Q2460" s="5">
        <v>2372200473</v>
      </c>
      <c r="R2460" s="5">
        <v>2372200473</v>
      </c>
      <c r="S2460" s="5">
        <v>2372200473</v>
      </c>
      <c r="U2460"/>
    </row>
    <row r="2461" spans="17:21" ht="15.75">
      <c r="Q2461" s="5">
        <v>2372200481</v>
      </c>
      <c r="R2461" s="5">
        <v>2372200481</v>
      </c>
      <c r="S2461" s="5">
        <v>2372200481</v>
      </c>
      <c r="U2461"/>
    </row>
    <row r="2462" spans="17:21" ht="15.75">
      <c r="Q2462" s="5">
        <v>2372200499</v>
      </c>
      <c r="R2462" s="5">
        <v>2372200499</v>
      </c>
      <c r="S2462" s="5">
        <v>2372200499</v>
      </c>
      <c r="U2462"/>
    </row>
    <row r="2463" spans="17:21" ht="15.75">
      <c r="Q2463" s="5">
        <v>2372200531</v>
      </c>
      <c r="R2463" s="5">
        <v>2372200531</v>
      </c>
      <c r="S2463" s="5">
        <v>2372200531</v>
      </c>
      <c r="U2463"/>
    </row>
    <row r="2464" spans="17:21" ht="15.75">
      <c r="Q2464" s="5">
        <v>2372200564</v>
      </c>
      <c r="R2464" s="5">
        <v>2372200564</v>
      </c>
      <c r="S2464" s="5">
        <v>2372200564</v>
      </c>
      <c r="U2464"/>
    </row>
    <row r="2465" spans="17:21" ht="15.75">
      <c r="Q2465" s="5">
        <v>2372200622</v>
      </c>
      <c r="R2465" s="5">
        <v>2372200622</v>
      </c>
      <c r="S2465" s="5">
        <v>2372200622</v>
      </c>
      <c r="U2465"/>
    </row>
    <row r="2466" spans="17:21" ht="15.75">
      <c r="Q2466" s="5">
        <v>2372200671</v>
      </c>
      <c r="R2466" s="5">
        <v>2372200671</v>
      </c>
      <c r="S2466" s="5">
        <v>2372200671</v>
      </c>
      <c r="U2466"/>
    </row>
    <row r="2467" spans="17:21" ht="15.75">
      <c r="Q2467" s="5">
        <v>2372200697</v>
      </c>
      <c r="R2467" s="5">
        <v>2372200697</v>
      </c>
      <c r="S2467" s="5">
        <v>2372200697</v>
      </c>
      <c r="U2467"/>
    </row>
    <row r="2468" spans="17:21" ht="15.75">
      <c r="Q2468" s="5">
        <v>2372200754</v>
      </c>
      <c r="R2468" s="5">
        <v>2372200754</v>
      </c>
      <c r="S2468" s="5">
        <v>2372200754</v>
      </c>
      <c r="U2468"/>
    </row>
    <row r="2469" spans="17:21" ht="15.75">
      <c r="Q2469" s="5">
        <v>2372200762</v>
      </c>
      <c r="R2469" s="5">
        <v>2372200762</v>
      </c>
      <c r="S2469" s="5">
        <v>2372200762</v>
      </c>
      <c r="U2469"/>
    </row>
    <row r="2470" spans="17:21" ht="15.75">
      <c r="Q2470" s="5">
        <v>2372200770</v>
      </c>
      <c r="R2470" s="5">
        <v>2372200770</v>
      </c>
      <c r="S2470" s="5">
        <v>2372200770</v>
      </c>
      <c r="U2470"/>
    </row>
    <row r="2471" spans="17:21" ht="15.75">
      <c r="Q2471" s="5">
        <v>2372200846</v>
      </c>
      <c r="R2471" s="5">
        <v>2372200846</v>
      </c>
      <c r="S2471" s="5">
        <v>2372200846</v>
      </c>
      <c r="U2471"/>
    </row>
    <row r="2472" spans="17:21" ht="15.75">
      <c r="Q2472" s="5">
        <v>2372200861</v>
      </c>
      <c r="R2472" s="5">
        <v>2372200861</v>
      </c>
      <c r="S2472" s="5">
        <v>2372200861</v>
      </c>
      <c r="U2472"/>
    </row>
    <row r="2473" spans="17:21" ht="15.75">
      <c r="Q2473" s="5">
        <v>2372200895</v>
      </c>
      <c r="R2473" s="5">
        <v>2372200895</v>
      </c>
      <c r="S2473" s="5">
        <v>2372200895</v>
      </c>
      <c r="U2473"/>
    </row>
    <row r="2474" spans="17:21" ht="15.75">
      <c r="Q2474" s="5">
        <v>2372200903</v>
      </c>
      <c r="R2474" s="5">
        <v>2372200903</v>
      </c>
      <c r="S2474" s="5">
        <v>2372200903</v>
      </c>
      <c r="U2474"/>
    </row>
    <row r="2475" spans="17:21" ht="15.75">
      <c r="Q2475" s="5">
        <v>2372200929</v>
      </c>
      <c r="R2475" s="5">
        <v>2372200929</v>
      </c>
      <c r="S2475" s="5">
        <v>2372200929</v>
      </c>
      <c r="U2475"/>
    </row>
    <row r="2476" spans="17:21" ht="15.75">
      <c r="Q2476" s="5">
        <v>2372200937</v>
      </c>
      <c r="R2476" s="5">
        <v>2372200937</v>
      </c>
      <c r="S2476" s="5">
        <v>2372200937</v>
      </c>
      <c r="U2476"/>
    </row>
    <row r="2477" spans="17:21" ht="15.75">
      <c r="Q2477" s="5">
        <v>2372201018</v>
      </c>
      <c r="R2477" s="5">
        <v>2372201018</v>
      </c>
      <c r="S2477" s="5">
        <v>2372201018</v>
      </c>
      <c r="U2477"/>
    </row>
    <row r="2478" spans="17:21" ht="15.75">
      <c r="Q2478" s="5">
        <v>2372201042</v>
      </c>
      <c r="R2478" s="5">
        <v>2372201042</v>
      </c>
      <c r="S2478" s="5">
        <v>2372201042</v>
      </c>
      <c r="U2478"/>
    </row>
    <row r="2479" spans="17:21" ht="15.75">
      <c r="Q2479" s="5">
        <v>2372201059</v>
      </c>
      <c r="R2479" s="5">
        <v>2372201059</v>
      </c>
      <c r="S2479" s="5">
        <v>2372201059</v>
      </c>
      <c r="U2479"/>
    </row>
    <row r="2480" spans="17:21" ht="15.75">
      <c r="Q2480" s="5">
        <v>2372201067</v>
      </c>
      <c r="R2480" s="5">
        <v>2372201067</v>
      </c>
      <c r="S2480" s="5">
        <v>2372201067</v>
      </c>
      <c r="U2480"/>
    </row>
    <row r="2481" spans="17:21" ht="15.75">
      <c r="Q2481" s="5">
        <v>2372201109</v>
      </c>
      <c r="R2481" s="5">
        <v>2372201109</v>
      </c>
      <c r="S2481" s="5">
        <v>2372201109</v>
      </c>
      <c r="U2481"/>
    </row>
    <row r="2482" spans="17:21" ht="15.75">
      <c r="Q2482" s="5">
        <v>2372201125</v>
      </c>
      <c r="R2482" s="5">
        <v>2372201125</v>
      </c>
      <c r="S2482" s="5">
        <v>2372201125</v>
      </c>
      <c r="U2482"/>
    </row>
    <row r="2483" spans="17:21" ht="15.75">
      <c r="Q2483" s="5">
        <v>2372201133</v>
      </c>
      <c r="R2483" s="5">
        <v>2372201133</v>
      </c>
      <c r="S2483" s="5">
        <v>2372201133</v>
      </c>
      <c r="U2483"/>
    </row>
    <row r="2484" spans="17:21" ht="15.75">
      <c r="Q2484" s="5">
        <v>2372201141</v>
      </c>
      <c r="R2484" s="5">
        <v>2372201141</v>
      </c>
      <c r="S2484" s="5">
        <v>2372201141</v>
      </c>
      <c r="U2484"/>
    </row>
    <row r="2485" spans="17:21" ht="15.75">
      <c r="Q2485" s="5">
        <v>2372201182</v>
      </c>
      <c r="R2485" s="5">
        <v>2372201182</v>
      </c>
      <c r="S2485" s="5">
        <v>2372201182</v>
      </c>
      <c r="U2485"/>
    </row>
    <row r="2486" spans="17:21" ht="15.75">
      <c r="Q2486" s="5">
        <v>2372201190</v>
      </c>
      <c r="R2486" s="5">
        <v>2372201190</v>
      </c>
      <c r="S2486" s="5">
        <v>2372201190</v>
      </c>
      <c r="U2486"/>
    </row>
    <row r="2487" spans="17:21" ht="15.75">
      <c r="Q2487" s="5">
        <v>2372201208</v>
      </c>
      <c r="R2487" s="5">
        <v>2372201208</v>
      </c>
      <c r="S2487" s="5">
        <v>2372201208</v>
      </c>
      <c r="U2487"/>
    </row>
    <row r="2488" spans="17:21" ht="15.75">
      <c r="Q2488" s="5">
        <v>2372201224</v>
      </c>
      <c r="R2488" s="5">
        <v>2372201224</v>
      </c>
      <c r="S2488" s="5">
        <v>2372201224</v>
      </c>
      <c r="U2488"/>
    </row>
    <row r="2489" spans="17:21" ht="15.75">
      <c r="Q2489" s="5">
        <v>2372201265</v>
      </c>
      <c r="R2489" s="5">
        <v>2372201265</v>
      </c>
      <c r="S2489" s="5">
        <v>2372201265</v>
      </c>
      <c r="U2489"/>
    </row>
    <row r="2490" spans="17:21" ht="15.75">
      <c r="Q2490" s="5">
        <v>2372201273</v>
      </c>
      <c r="R2490" s="5">
        <v>2372201273</v>
      </c>
      <c r="S2490" s="5">
        <v>2372201273</v>
      </c>
      <c r="U2490"/>
    </row>
    <row r="2491" spans="17:21" ht="15.75">
      <c r="Q2491" s="5">
        <v>2372201356</v>
      </c>
      <c r="R2491" s="5">
        <v>2372201356</v>
      </c>
      <c r="S2491" s="5">
        <v>2372201356</v>
      </c>
      <c r="U2491"/>
    </row>
    <row r="2492" spans="17:21" ht="15.75">
      <c r="Q2492" s="5">
        <v>2372201380</v>
      </c>
      <c r="R2492" s="5">
        <v>2372201380</v>
      </c>
      <c r="S2492" s="5">
        <v>2372201380</v>
      </c>
      <c r="U2492"/>
    </row>
    <row r="2493" spans="17:21" ht="15.75">
      <c r="Q2493" s="5">
        <v>2372201406</v>
      </c>
      <c r="R2493" s="5">
        <v>2372201406</v>
      </c>
      <c r="S2493" s="5">
        <v>2372201406</v>
      </c>
      <c r="U2493"/>
    </row>
    <row r="2494" spans="17:21" ht="15.75">
      <c r="Q2494" s="5">
        <v>2372201422</v>
      </c>
      <c r="R2494" s="5">
        <v>2372201422</v>
      </c>
      <c r="S2494" s="5">
        <v>2372201422</v>
      </c>
      <c r="U2494"/>
    </row>
    <row r="2495" spans="17:21" ht="15.75">
      <c r="Q2495" s="5">
        <v>2372201448</v>
      </c>
      <c r="R2495" s="5">
        <v>2372201448</v>
      </c>
      <c r="S2495" s="5">
        <v>2372201448</v>
      </c>
      <c r="U2495"/>
    </row>
    <row r="2496" spans="17:21" ht="15.75">
      <c r="Q2496" s="5">
        <v>2372201463</v>
      </c>
      <c r="R2496" s="5">
        <v>2372201463</v>
      </c>
      <c r="S2496" s="5">
        <v>2372201463</v>
      </c>
      <c r="U2496"/>
    </row>
    <row r="2497" spans="17:21" ht="15.75">
      <c r="Q2497" s="5">
        <v>2372201471</v>
      </c>
      <c r="R2497" s="5">
        <v>2372201471</v>
      </c>
      <c r="S2497" s="5">
        <v>2372201471</v>
      </c>
      <c r="U2497"/>
    </row>
    <row r="2498" spans="17:21" ht="15.75">
      <c r="Q2498" s="5">
        <v>2372201489</v>
      </c>
      <c r="R2498" s="5">
        <v>2372201489</v>
      </c>
      <c r="S2498" s="5">
        <v>2372201489</v>
      </c>
      <c r="U2498"/>
    </row>
    <row r="2499" spans="17:21" ht="15.75">
      <c r="Q2499" s="5">
        <v>2372201521</v>
      </c>
      <c r="R2499" s="5">
        <v>2372201521</v>
      </c>
      <c r="S2499" s="5">
        <v>2372201521</v>
      </c>
      <c r="U2499"/>
    </row>
    <row r="2500" spans="17:21" ht="15.75">
      <c r="Q2500" s="5">
        <v>2372201539</v>
      </c>
      <c r="R2500" s="5">
        <v>2372201539</v>
      </c>
      <c r="S2500" s="5">
        <v>2372201539</v>
      </c>
      <c r="U2500"/>
    </row>
    <row r="2501" spans="17:21" ht="15.75">
      <c r="Q2501" s="5">
        <v>2372201547</v>
      </c>
      <c r="R2501" s="5">
        <v>2372201547</v>
      </c>
      <c r="S2501" s="5">
        <v>2372201547</v>
      </c>
      <c r="U2501"/>
    </row>
    <row r="2502" spans="17:21" ht="15.75">
      <c r="Q2502" s="5">
        <v>2372201596</v>
      </c>
      <c r="R2502" s="5">
        <v>2372201596</v>
      </c>
      <c r="S2502" s="5">
        <v>2372201596</v>
      </c>
      <c r="U2502"/>
    </row>
    <row r="2503" spans="17:21" ht="15.75">
      <c r="Q2503" s="5">
        <v>2372201612</v>
      </c>
      <c r="R2503" s="5">
        <v>2372201612</v>
      </c>
      <c r="S2503" s="5">
        <v>2372201612</v>
      </c>
      <c r="U2503"/>
    </row>
    <row r="2504" spans="17:21" ht="15.75">
      <c r="Q2504" s="5">
        <v>2372201646</v>
      </c>
      <c r="R2504" s="5">
        <v>2372201646</v>
      </c>
      <c r="S2504" s="5">
        <v>2372201646</v>
      </c>
      <c r="U2504"/>
    </row>
    <row r="2505" spans="17:21" ht="15.75">
      <c r="Q2505" s="5">
        <v>2372201661</v>
      </c>
      <c r="R2505" s="5">
        <v>2372201661</v>
      </c>
      <c r="S2505" s="5">
        <v>2372201661</v>
      </c>
      <c r="U2505"/>
    </row>
    <row r="2506" spans="17:21" ht="15.75">
      <c r="Q2506" s="5">
        <v>2372201703</v>
      </c>
      <c r="R2506" s="5">
        <v>2372201703</v>
      </c>
      <c r="S2506" s="5">
        <v>2372201703</v>
      </c>
      <c r="U2506"/>
    </row>
    <row r="2507" spans="17:21" ht="15.75">
      <c r="Q2507" s="5">
        <v>2372201778</v>
      </c>
      <c r="R2507" s="5">
        <v>2372201778</v>
      </c>
      <c r="S2507" s="5">
        <v>2372201778</v>
      </c>
      <c r="U2507"/>
    </row>
    <row r="2508" spans="17:21" ht="15.75">
      <c r="Q2508" s="5">
        <v>2372201828</v>
      </c>
      <c r="R2508" s="5">
        <v>2372201828</v>
      </c>
      <c r="S2508" s="5">
        <v>2372201828</v>
      </c>
      <c r="U2508"/>
    </row>
    <row r="2509" spans="17:21" ht="15.75">
      <c r="Q2509" s="5">
        <v>2372201844</v>
      </c>
      <c r="R2509" s="5">
        <v>2372201844</v>
      </c>
      <c r="S2509" s="5">
        <v>2372201844</v>
      </c>
      <c r="U2509"/>
    </row>
    <row r="2510" spans="17:21" ht="15.75">
      <c r="Q2510" s="5">
        <v>2372201851</v>
      </c>
      <c r="R2510" s="5">
        <v>2372201851</v>
      </c>
      <c r="S2510" s="5">
        <v>2372201851</v>
      </c>
      <c r="U2510"/>
    </row>
    <row r="2511" spans="17:21" ht="15.75">
      <c r="Q2511" s="5">
        <v>2372201869</v>
      </c>
      <c r="R2511" s="5">
        <v>2372201869</v>
      </c>
      <c r="S2511" s="5">
        <v>2372201869</v>
      </c>
      <c r="U2511"/>
    </row>
    <row r="2512" spans="17:21" ht="15.75">
      <c r="Q2512" s="5">
        <v>2372201885</v>
      </c>
      <c r="R2512" s="5">
        <v>2372201885</v>
      </c>
      <c r="S2512" s="5">
        <v>2372201885</v>
      </c>
      <c r="U2512"/>
    </row>
    <row r="2513" spans="17:21" ht="15.75">
      <c r="Q2513" s="5">
        <v>2372201935</v>
      </c>
      <c r="R2513" s="5">
        <v>2372201935</v>
      </c>
      <c r="S2513" s="5">
        <v>2372201935</v>
      </c>
      <c r="U2513"/>
    </row>
    <row r="2514" spans="17:21" ht="15.75">
      <c r="Q2514" s="5">
        <v>2372201943</v>
      </c>
      <c r="R2514" s="5">
        <v>2372201943</v>
      </c>
      <c r="S2514" s="5">
        <v>2372201943</v>
      </c>
      <c r="U2514"/>
    </row>
    <row r="2515" spans="17:21" ht="15.75">
      <c r="Q2515" s="5">
        <v>2372201968</v>
      </c>
      <c r="R2515" s="5">
        <v>2372201968</v>
      </c>
      <c r="S2515" s="5">
        <v>2372201968</v>
      </c>
      <c r="U2515"/>
    </row>
    <row r="2516" spans="17:21" ht="15.75">
      <c r="Q2516" s="5">
        <v>2372201992</v>
      </c>
      <c r="R2516" s="5">
        <v>2372201992</v>
      </c>
      <c r="S2516" s="5">
        <v>2372201992</v>
      </c>
      <c r="U2516"/>
    </row>
    <row r="2517" spans="17:21" ht="15.75">
      <c r="Q2517" s="5">
        <v>2372202016</v>
      </c>
      <c r="R2517" s="5">
        <v>2372202016</v>
      </c>
      <c r="S2517" s="5">
        <v>2372202016</v>
      </c>
      <c r="U2517"/>
    </row>
    <row r="2518" spans="17:21" ht="15.75">
      <c r="Q2518" s="5">
        <v>2372202024</v>
      </c>
      <c r="R2518" s="5">
        <v>2372202024</v>
      </c>
      <c r="S2518" s="5">
        <v>2372202024</v>
      </c>
      <c r="U2518"/>
    </row>
    <row r="2519" spans="17:21" ht="15.75">
      <c r="Q2519" s="5">
        <v>2372202032</v>
      </c>
      <c r="R2519" s="5">
        <v>2372202032</v>
      </c>
      <c r="S2519" s="5">
        <v>2372202032</v>
      </c>
      <c r="U2519"/>
    </row>
    <row r="2520" spans="17:21" ht="15.75">
      <c r="Q2520" s="5">
        <v>2372202065</v>
      </c>
      <c r="R2520" s="5">
        <v>2372202065</v>
      </c>
      <c r="S2520" s="5">
        <v>2372202065</v>
      </c>
      <c r="U2520"/>
    </row>
    <row r="2521" spans="17:21" ht="15.75">
      <c r="Q2521" s="5">
        <v>2372202073</v>
      </c>
      <c r="R2521" s="5">
        <v>2372202073</v>
      </c>
      <c r="S2521" s="5">
        <v>2372202073</v>
      </c>
      <c r="U2521"/>
    </row>
    <row r="2522" spans="17:21" ht="15.75">
      <c r="Q2522" s="5">
        <v>2372202081</v>
      </c>
      <c r="R2522" s="5">
        <v>2372202081</v>
      </c>
      <c r="S2522" s="5">
        <v>2372202081</v>
      </c>
      <c r="U2522"/>
    </row>
    <row r="2523" spans="17:21" ht="15.75">
      <c r="Q2523" s="5">
        <v>2372202107</v>
      </c>
      <c r="R2523" s="5">
        <v>2372202107</v>
      </c>
      <c r="S2523" s="5">
        <v>2372202107</v>
      </c>
      <c r="U2523"/>
    </row>
    <row r="2524" spans="17:21" ht="15.75">
      <c r="Q2524" s="5">
        <v>2372202180</v>
      </c>
      <c r="R2524" s="5">
        <v>2372202180</v>
      </c>
      <c r="S2524" s="5">
        <v>2372202180</v>
      </c>
      <c r="U2524"/>
    </row>
    <row r="2525" spans="17:21" ht="15.75">
      <c r="Q2525" s="5">
        <v>2372202214</v>
      </c>
      <c r="R2525" s="5">
        <v>2372202214</v>
      </c>
      <c r="S2525" s="5">
        <v>2372202214</v>
      </c>
      <c r="U2525"/>
    </row>
    <row r="2526" spans="17:21" ht="15.75">
      <c r="Q2526" s="5">
        <v>2372202222</v>
      </c>
      <c r="R2526" s="5">
        <v>2372202222</v>
      </c>
      <c r="S2526" s="5">
        <v>2372202222</v>
      </c>
      <c r="U2526"/>
    </row>
    <row r="2527" spans="17:21" ht="15.75">
      <c r="Q2527" s="5">
        <v>2372202255</v>
      </c>
      <c r="R2527" s="5">
        <v>2372202255</v>
      </c>
      <c r="S2527" s="5">
        <v>2372202255</v>
      </c>
      <c r="U2527"/>
    </row>
    <row r="2528" spans="17:21" ht="15.75">
      <c r="Q2528" s="5">
        <v>2372202263</v>
      </c>
      <c r="R2528" s="5">
        <v>2372202263</v>
      </c>
      <c r="S2528" s="5">
        <v>2372202263</v>
      </c>
      <c r="U2528"/>
    </row>
    <row r="2529" spans="17:21" ht="15.75">
      <c r="Q2529" s="5">
        <v>2372202289</v>
      </c>
      <c r="R2529" s="5">
        <v>2372202289</v>
      </c>
      <c r="S2529" s="5">
        <v>2372202289</v>
      </c>
      <c r="U2529"/>
    </row>
    <row r="2530" spans="17:21" ht="15.75">
      <c r="Q2530" s="5">
        <v>2372202305</v>
      </c>
      <c r="R2530" s="5">
        <v>2372202305</v>
      </c>
      <c r="S2530" s="5">
        <v>2372202305</v>
      </c>
      <c r="U2530"/>
    </row>
    <row r="2531" spans="17:21" ht="15.75">
      <c r="Q2531" s="5">
        <v>2372202420</v>
      </c>
      <c r="R2531" s="5">
        <v>2372202420</v>
      </c>
      <c r="S2531" s="5">
        <v>2372202420</v>
      </c>
      <c r="U2531"/>
    </row>
    <row r="2532" spans="17:21" ht="15.75">
      <c r="Q2532" s="5">
        <v>2372202446</v>
      </c>
      <c r="R2532" s="5">
        <v>2372202446</v>
      </c>
      <c r="S2532" s="5">
        <v>2372202446</v>
      </c>
      <c r="U2532"/>
    </row>
    <row r="2533" spans="17:21" ht="15.75">
      <c r="Q2533" s="5">
        <v>2372202487</v>
      </c>
      <c r="R2533" s="5">
        <v>2372202487</v>
      </c>
      <c r="S2533" s="5">
        <v>2372202487</v>
      </c>
      <c r="U2533"/>
    </row>
    <row r="2534" spans="17:21" ht="15.75">
      <c r="Q2534" s="5">
        <v>2372202495</v>
      </c>
      <c r="R2534" s="5">
        <v>2372202495</v>
      </c>
      <c r="S2534" s="5">
        <v>2372202495</v>
      </c>
      <c r="U2534"/>
    </row>
    <row r="2535" spans="17:21" ht="15.75">
      <c r="Q2535" s="5">
        <v>2372202511</v>
      </c>
      <c r="R2535" s="5">
        <v>2372202511</v>
      </c>
      <c r="S2535" s="5">
        <v>2372202511</v>
      </c>
      <c r="U2535"/>
    </row>
    <row r="2536" spans="17:21" ht="15.75">
      <c r="Q2536" s="5">
        <v>2372202529</v>
      </c>
      <c r="R2536" s="5">
        <v>2372202529</v>
      </c>
      <c r="S2536" s="5">
        <v>2372202529</v>
      </c>
      <c r="U2536"/>
    </row>
    <row r="2537" spans="17:21" ht="15.75">
      <c r="Q2537" s="5">
        <v>2372202537</v>
      </c>
      <c r="R2537" s="5">
        <v>2372202537</v>
      </c>
      <c r="S2537" s="5">
        <v>2372202537</v>
      </c>
      <c r="U2537"/>
    </row>
    <row r="2538" spans="17:21" ht="15.75">
      <c r="Q2538" s="5">
        <v>2372202545</v>
      </c>
      <c r="R2538" s="5">
        <v>2372202545</v>
      </c>
      <c r="S2538" s="5">
        <v>2372202545</v>
      </c>
      <c r="U2538"/>
    </row>
    <row r="2539" spans="17:21" ht="15.75">
      <c r="Q2539" s="5">
        <v>2372202560</v>
      </c>
      <c r="R2539" s="5">
        <v>2372202560</v>
      </c>
      <c r="S2539" s="5">
        <v>2372202560</v>
      </c>
      <c r="U2539"/>
    </row>
    <row r="2540" spans="17:21" ht="15.75">
      <c r="Q2540" s="5">
        <v>2372202586</v>
      </c>
      <c r="R2540" s="5">
        <v>2372202586</v>
      </c>
      <c r="S2540" s="5">
        <v>2372202586</v>
      </c>
      <c r="U2540"/>
    </row>
    <row r="2541" spans="17:21" ht="15.75">
      <c r="Q2541" s="5">
        <v>2372202628</v>
      </c>
      <c r="R2541" s="5">
        <v>2372202628</v>
      </c>
      <c r="S2541" s="5">
        <v>2372202628</v>
      </c>
      <c r="U2541"/>
    </row>
    <row r="2542" spans="17:21" ht="15.75">
      <c r="Q2542" s="5">
        <v>2372202644</v>
      </c>
      <c r="R2542" s="5">
        <v>2372202644</v>
      </c>
      <c r="S2542" s="5">
        <v>2372202644</v>
      </c>
      <c r="U2542"/>
    </row>
    <row r="2543" spans="17:21" ht="15.75">
      <c r="Q2543" s="5">
        <v>2372202685</v>
      </c>
      <c r="R2543" s="5">
        <v>2372202685</v>
      </c>
      <c r="S2543" s="5">
        <v>2372202685</v>
      </c>
      <c r="U2543"/>
    </row>
    <row r="2544" spans="17:21" ht="15.75">
      <c r="Q2544" s="5">
        <v>2372202735</v>
      </c>
      <c r="R2544" s="5">
        <v>2372202735</v>
      </c>
      <c r="S2544" s="5">
        <v>2372202735</v>
      </c>
      <c r="U2544"/>
    </row>
    <row r="2545" spans="17:21" ht="15.75">
      <c r="Q2545" s="5">
        <v>2372202743</v>
      </c>
      <c r="R2545" s="5">
        <v>2372202743</v>
      </c>
      <c r="S2545" s="5">
        <v>2372202743</v>
      </c>
      <c r="U2545"/>
    </row>
    <row r="2546" spans="17:21" ht="15.75">
      <c r="Q2546" s="5">
        <v>2372202750</v>
      </c>
      <c r="R2546" s="5">
        <v>2372202750</v>
      </c>
      <c r="S2546" s="5">
        <v>2372202750</v>
      </c>
      <c r="U2546"/>
    </row>
    <row r="2547" spans="17:21" ht="15.75">
      <c r="Q2547" s="5">
        <v>2372202800</v>
      </c>
      <c r="R2547" s="5">
        <v>2372202800</v>
      </c>
      <c r="S2547" s="5">
        <v>2372202800</v>
      </c>
      <c r="U2547"/>
    </row>
    <row r="2548" spans="17:21" ht="15.75">
      <c r="Q2548" s="5">
        <v>2372202826</v>
      </c>
      <c r="R2548" s="5">
        <v>2372202826</v>
      </c>
      <c r="S2548" s="5">
        <v>2372202826</v>
      </c>
      <c r="U2548"/>
    </row>
    <row r="2549" spans="17:21" ht="15.75">
      <c r="Q2549" s="5">
        <v>2372202842</v>
      </c>
      <c r="R2549" s="5">
        <v>2372202842</v>
      </c>
      <c r="S2549" s="5">
        <v>2372202842</v>
      </c>
      <c r="U2549"/>
    </row>
    <row r="2550" spans="17:21" ht="15.75">
      <c r="Q2550" s="5">
        <v>2372202859</v>
      </c>
      <c r="R2550" s="5">
        <v>2372202859</v>
      </c>
      <c r="S2550" s="5">
        <v>2372202859</v>
      </c>
      <c r="U2550"/>
    </row>
    <row r="2551" spans="17:21" ht="15.75">
      <c r="Q2551" s="5">
        <v>2372202875</v>
      </c>
      <c r="R2551" s="5">
        <v>2372202875</v>
      </c>
      <c r="S2551" s="5">
        <v>2372202875</v>
      </c>
      <c r="U2551"/>
    </row>
    <row r="2552" spans="17:21" ht="15.75">
      <c r="Q2552" s="5">
        <v>2372202909</v>
      </c>
      <c r="R2552" s="5">
        <v>2372202909</v>
      </c>
      <c r="S2552" s="5">
        <v>2372202909</v>
      </c>
      <c r="U2552"/>
    </row>
    <row r="2553" spans="17:21" ht="15.75">
      <c r="Q2553" s="5">
        <v>2372202925</v>
      </c>
      <c r="R2553" s="5">
        <v>2372202925</v>
      </c>
      <c r="S2553" s="5">
        <v>2372202925</v>
      </c>
      <c r="U2553"/>
    </row>
    <row r="2554" spans="17:21" ht="15.75">
      <c r="Q2554" s="5">
        <v>2372202990</v>
      </c>
      <c r="R2554" s="5">
        <v>2372202990</v>
      </c>
      <c r="S2554" s="5">
        <v>2372202990</v>
      </c>
      <c r="U2554"/>
    </row>
    <row r="2555" spans="17:21" ht="15.75">
      <c r="Q2555" s="5">
        <v>2372203014</v>
      </c>
      <c r="R2555" s="5">
        <v>2372203014</v>
      </c>
      <c r="S2555" s="5">
        <v>2372203014</v>
      </c>
      <c r="U2555"/>
    </row>
    <row r="2556" spans="17:21" ht="15.75">
      <c r="Q2556" s="5">
        <v>2372203105</v>
      </c>
      <c r="R2556" s="5">
        <v>2372203105</v>
      </c>
      <c r="S2556" s="5">
        <v>2372203105</v>
      </c>
      <c r="U2556"/>
    </row>
    <row r="2557" spans="17:21" ht="15.75">
      <c r="Q2557" s="5">
        <v>2372203113</v>
      </c>
      <c r="R2557" s="5">
        <v>2372203113</v>
      </c>
      <c r="S2557" s="5">
        <v>2372203113</v>
      </c>
      <c r="U2557"/>
    </row>
    <row r="2558" spans="17:21" ht="15.75">
      <c r="Q2558" s="5">
        <v>2372203162</v>
      </c>
      <c r="R2558" s="5">
        <v>2372203162</v>
      </c>
      <c r="S2558" s="5">
        <v>2372203162</v>
      </c>
      <c r="U2558"/>
    </row>
    <row r="2559" spans="17:21" ht="15.75">
      <c r="Q2559" s="5">
        <v>2372203188</v>
      </c>
      <c r="R2559" s="5">
        <v>2372203188</v>
      </c>
      <c r="S2559" s="5">
        <v>2372203188</v>
      </c>
      <c r="U2559"/>
    </row>
    <row r="2560" spans="17:21" ht="15.75">
      <c r="Q2560" s="5">
        <v>2372203204</v>
      </c>
      <c r="R2560" s="5">
        <v>2372203204</v>
      </c>
      <c r="S2560" s="5">
        <v>2372203204</v>
      </c>
      <c r="U2560"/>
    </row>
    <row r="2561" spans="17:21" ht="15.75">
      <c r="Q2561" s="5">
        <v>2372203212</v>
      </c>
      <c r="R2561" s="5">
        <v>2372203212</v>
      </c>
      <c r="S2561" s="5">
        <v>2372203212</v>
      </c>
      <c r="U2561"/>
    </row>
    <row r="2562" spans="17:21" ht="15.75">
      <c r="Q2562" s="5">
        <v>2372203238</v>
      </c>
      <c r="R2562" s="5">
        <v>2372203238</v>
      </c>
      <c r="S2562" s="5">
        <v>2372203238</v>
      </c>
      <c r="U2562"/>
    </row>
    <row r="2563" spans="17:21" ht="15.75">
      <c r="Q2563" s="5">
        <v>2372203246</v>
      </c>
      <c r="R2563" s="5">
        <v>2372203246</v>
      </c>
      <c r="S2563" s="5">
        <v>2372203246</v>
      </c>
      <c r="U2563"/>
    </row>
    <row r="2564" spans="17:21" ht="15.75">
      <c r="Q2564" s="5">
        <v>2372203261</v>
      </c>
      <c r="R2564" s="5">
        <v>2372203261</v>
      </c>
      <c r="S2564" s="5">
        <v>2372203261</v>
      </c>
      <c r="U2564"/>
    </row>
    <row r="2565" spans="17:21" ht="15.75">
      <c r="Q2565" s="5">
        <v>2372203329</v>
      </c>
      <c r="R2565" s="5">
        <v>2372203329</v>
      </c>
      <c r="S2565" s="5">
        <v>2372203329</v>
      </c>
      <c r="U2565"/>
    </row>
    <row r="2566" spans="17:21" ht="15.75">
      <c r="Q2566" s="5">
        <v>2372203337</v>
      </c>
      <c r="R2566" s="5">
        <v>2372203337</v>
      </c>
      <c r="S2566" s="5">
        <v>2372203337</v>
      </c>
      <c r="U2566"/>
    </row>
    <row r="2567" spans="17:21" ht="15.75">
      <c r="Q2567" s="5">
        <v>2372203386</v>
      </c>
      <c r="R2567" s="5">
        <v>2372203386</v>
      </c>
      <c r="S2567" s="5">
        <v>2372203386</v>
      </c>
      <c r="U2567"/>
    </row>
    <row r="2568" spans="17:21" ht="15.75">
      <c r="Q2568" s="5">
        <v>2372203394</v>
      </c>
      <c r="R2568" s="5">
        <v>2372203394</v>
      </c>
      <c r="S2568" s="5">
        <v>2372203394</v>
      </c>
      <c r="U2568"/>
    </row>
    <row r="2569" spans="17:21" ht="15.75">
      <c r="Q2569" s="5">
        <v>2372203402</v>
      </c>
      <c r="R2569" s="5">
        <v>2372203402</v>
      </c>
      <c r="S2569" s="5">
        <v>2372203402</v>
      </c>
      <c r="U2569"/>
    </row>
    <row r="2570" spans="17:21" ht="15.75">
      <c r="Q2570" s="5">
        <v>2372203410</v>
      </c>
      <c r="R2570" s="5">
        <v>2372203410</v>
      </c>
      <c r="S2570" s="5">
        <v>2372203410</v>
      </c>
      <c r="U2570"/>
    </row>
    <row r="2571" spans="17:21" ht="15.75">
      <c r="Q2571" s="5">
        <v>2372203428</v>
      </c>
      <c r="R2571" s="5">
        <v>2372203428</v>
      </c>
      <c r="S2571" s="5">
        <v>2372203428</v>
      </c>
      <c r="U2571"/>
    </row>
    <row r="2572" spans="17:21" ht="15.75">
      <c r="Q2572" s="5">
        <v>2372203436</v>
      </c>
      <c r="R2572" s="5">
        <v>2372203436</v>
      </c>
      <c r="S2572" s="5">
        <v>2372203436</v>
      </c>
      <c r="U2572"/>
    </row>
    <row r="2573" spans="17:21" ht="15.75">
      <c r="Q2573" s="5">
        <v>2372203444</v>
      </c>
      <c r="R2573" s="5">
        <v>2372203444</v>
      </c>
      <c r="S2573" s="5">
        <v>2372203444</v>
      </c>
      <c r="U2573"/>
    </row>
    <row r="2574" spans="17:21" ht="15.75">
      <c r="Q2574" s="5">
        <v>2372203469</v>
      </c>
      <c r="R2574" s="5">
        <v>2372203469</v>
      </c>
      <c r="S2574" s="5">
        <v>2372203469</v>
      </c>
      <c r="U2574"/>
    </row>
    <row r="2575" spans="17:21" ht="15.75">
      <c r="Q2575" s="5">
        <v>2372203519</v>
      </c>
      <c r="R2575" s="5">
        <v>2372203519</v>
      </c>
      <c r="S2575" s="5">
        <v>2372203519</v>
      </c>
      <c r="U2575"/>
    </row>
    <row r="2576" spans="17:21" ht="15.75">
      <c r="Q2576" s="5">
        <v>2372203550</v>
      </c>
      <c r="R2576" s="5">
        <v>2372203550</v>
      </c>
      <c r="S2576" s="5">
        <v>2372203550</v>
      </c>
      <c r="U2576"/>
    </row>
    <row r="2577" spans="17:21" ht="15.75">
      <c r="Q2577" s="5">
        <v>2372203576</v>
      </c>
      <c r="R2577" s="5">
        <v>2372203576</v>
      </c>
      <c r="S2577" s="5">
        <v>2372203576</v>
      </c>
      <c r="U2577"/>
    </row>
    <row r="2578" spans="17:21" ht="15.75">
      <c r="Q2578" s="5">
        <v>2372203584</v>
      </c>
      <c r="R2578" s="5">
        <v>2372203584</v>
      </c>
      <c r="S2578" s="5">
        <v>2372203584</v>
      </c>
      <c r="U2578"/>
    </row>
    <row r="2579" spans="17:21" ht="15.75">
      <c r="Q2579" s="5">
        <v>2372203592</v>
      </c>
      <c r="R2579" s="5">
        <v>2372203592</v>
      </c>
      <c r="S2579" s="5">
        <v>2372203592</v>
      </c>
      <c r="U2579"/>
    </row>
    <row r="2580" spans="17:21" ht="15.75">
      <c r="Q2580" s="5">
        <v>2372203600</v>
      </c>
      <c r="R2580" s="5">
        <v>2372203600</v>
      </c>
      <c r="S2580" s="5">
        <v>2372203600</v>
      </c>
      <c r="U2580"/>
    </row>
    <row r="2581" spans="17:21" ht="15.75">
      <c r="Q2581" s="5">
        <v>2372203642</v>
      </c>
      <c r="R2581" s="5">
        <v>2372203642</v>
      </c>
      <c r="S2581" s="5">
        <v>2372203642</v>
      </c>
      <c r="U2581"/>
    </row>
    <row r="2582" spans="17:21" ht="15.75">
      <c r="Q2582" s="5">
        <v>2372203659</v>
      </c>
      <c r="R2582" s="5">
        <v>2372203659</v>
      </c>
      <c r="S2582" s="5">
        <v>2372203659</v>
      </c>
      <c r="U2582"/>
    </row>
    <row r="2583" spans="17:21" ht="15.75">
      <c r="Q2583" s="5">
        <v>2372203709</v>
      </c>
      <c r="R2583" s="5">
        <v>2372203709</v>
      </c>
      <c r="S2583" s="5">
        <v>2372203709</v>
      </c>
      <c r="U2583"/>
    </row>
    <row r="2584" spans="17:21" ht="15.75">
      <c r="Q2584" s="5">
        <v>2372203717</v>
      </c>
      <c r="R2584" s="5">
        <v>2372203717</v>
      </c>
      <c r="S2584" s="5">
        <v>2372203717</v>
      </c>
      <c r="U2584"/>
    </row>
    <row r="2585" spans="17:21" ht="15.75">
      <c r="Q2585" s="5">
        <v>2372203725</v>
      </c>
      <c r="R2585" s="5">
        <v>2372203725</v>
      </c>
      <c r="S2585" s="5">
        <v>2372203725</v>
      </c>
      <c r="U2585"/>
    </row>
    <row r="2586" spans="17:21" ht="15.75">
      <c r="Q2586" s="5">
        <v>2372203766</v>
      </c>
      <c r="R2586" s="5">
        <v>2372203766</v>
      </c>
      <c r="S2586" s="5">
        <v>2372203766</v>
      </c>
      <c r="U2586"/>
    </row>
    <row r="2587" spans="17:21" ht="15.75">
      <c r="Q2587" s="5">
        <v>2372203782</v>
      </c>
      <c r="R2587" s="5">
        <v>2372203782</v>
      </c>
      <c r="S2587" s="5">
        <v>2372203782</v>
      </c>
      <c r="U2587"/>
    </row>
    <row r="2588" spans="17:21" ht="15.75">
      <c r="Q2588" s="5">
        <v>2372203790</v>
      </c>
      <c r="R2588" s="5">
        <v>2372203790</v>
      </c>
      <c r="S2588" s="5">
        <v>2372203790</v>
      </c>
      <c r="U2588"/>
    </row>
    <row r="2589" spans="17:21" ht="15.75">
      <c r="Q2589" s="5">
        <v>2372203832</v>
      </c>
      <c r="R2589" s="5">
        <v>2372203832</v>
      </c>
      <c r="S2589" s="5">
        <v>2372203832</v>
      </c>
      <c r="U2589"/>
    </row>
    <row r="2590" spans="17:21" ht="15.75">
      <c r="Q2590" s="5">
        <v>2372203865</v>
      </c>
      <c r="R2590" s="5">
        <v>2372203865</v>
      </c>
      <c r="S2590" s="5">
        <v>2372203865</v>
      </c>
      <c r="U2590"/>
    </row>
    <row r="2591" spans="17:21" ht="15.75">
      <c r="Q2591" s="5">
        <v>2372203899</v>
      </c>
      <c r="R2591" s="5">
        <v>2372203899</v>
      </c>
      <c r="S2591" s="5">
        <v>2372203899</v>
      </c>
      <c r="U2591"/>
    </row>
    <row r="2592" spans="17:21" ht="15.75">
      <c r="Q2592" s="5">
        <v>2372203907</v>
      </c>
      <c r="R2592" s="5">
        <v>2372203907</v>
      </c>
      <c r="S2592" s="5">
        <v>2372203907</v>
      </c>
      <c r="U2592"/>
    </row>
    <row r="2593" spans="17:21" ht="15.75">
      <c r="Q2593" s="5">
        <v>2372203915</v>
      </c>
      <c r="R2593" s="5">
        <v>2372203915</v>
      </c>
      <c r="S2593" s="5">
        <v>2372203915</v>
      </c>
      <c r="U2593"/>
    </row>
    <row r="2594" spans="17:21" ht="15.75">
      <c r="Q2594" s="5">
        <v>2372203923</v>
      </c>
      <c r="R2594" s="5">
        <v>2372203923</v>
      </c>
      <c r="S2594" s="5">
        <v>2372203923</v>
      </c>
      <c r="U2594"/>
    </row>
    <row r="2595" spans="17:21" ht="15.75">
      <c r="Q2595" s="5">
        <v>2372203931</v>
      </c>
      <c r="R2595" s="5">
        <v>2372203931</v>
      </c>
      <c r="S2595" s="5">
        <v>2372203931</v>
      </c>
      <c r="U2595"/>
    </row>
    <row r="2596" spans="17:21" ht="15.75">
      <c r="Q2596" s="5">
        <v>2372203972</v>
      </c>
      <c r="R2596" s="5">
        <v>2372203972</v>
      </c>
      <c r="S2596" s="5">
        <v>2372203972</v>
      </c>
      <c r="U2596"/>
    </row>
    <row r="2597" spans="17:21" ht="15.75">
      <c r="Q2597" s="5">
        <v>2372203980</v>
      </c>
      <c r="R2597" s="5">
        <v>2372203980</v>
      </c>
      <c r="S2597" s="5">
        <v>2372203980</v>
      </c>
      <c r="U2597"/>
    </row>
    <row r="2598" spans="17:21" ht="15.75">
      <c r="Q2598" s="5">
        <v>2372204012</v>
      </c>
      <c r="R2598" s="5">
        <v>2372204012</v>
      </c>
      <c r="S2598" s="5">
        <v>2372204012</v>
      </c>
      <c r="U2598"/>
    </row>
    <row r="2599" spans="17:21" ht="15.75">
      <c r="Q2599" s="5">
        <v>2372204020</v>
      </c>
      <c r="R2599" s="5">
        <v>2372204020</v>
      </c>
      <c r="S2599" s="5">
        <v>2372204020</v>
      </c>
      <c r="U2599"/>
    </row>
    <row r="2600" spans="17:21" ht="15.75">
      <c r="Q2600" s="5">
        <v>2372204046</v>
      </c>
      <c r="R2600" s="5">
        <v>2372204046</v>
      </c>
      <c r="S2600" s="5">
        <v>2372204046</v>
      </c>
      <c r="U2600"/>
    </row>
    <row r="2601" spans="17:21" ht="15.75">
      <c r="Q2601" s="5">
        <v>2372204095</v>
      </c>
      <c r="R2601" s="5">
        <v>2372204095</v>
      </c>
      <c r="S2601" s="5">
        <v>2372204095</v>
      </c>
      <c r="U2601"/>
    </row>
    <row r="2602" spans="17:21" ht="15.75">
      <c r="Q2602" s="5">
        <v>2372204111</v>
      </c>
      <c r="R2602" s="5">
        <v>2372204111</v>
      </c>
      <c r="S2602" s="5">
        <v>2372204111</v>
      </c>
      <c r="U2602"/>
    </row>
    <row r="2603" spans="17:21" ht="15.75">
      <c r="Q2603" s="5">
        <v>2372204129</v>
      </c>
      <c r="R2603" s="5">
        <v>2372204129</v>
      </c>
      <c r="S2603" s="5">
        <v>2372204129</v>
      </c>
      <c r="U2603"/>
    </row>
    <row r="2604" spans="17:21" ht="15.75">
      <c r="Q2604" s="5">
        <v>2372204160</v>
      </c>
      <c r="R2604" s="5">
        <v>2372204160</v>
      </c>
      <c r="S2604" s="5">
        <v>2372204160</v>
      </c>
      <c r="U2604"/>
    </row>
    <row r="2605" spans="17:21" ht="15.75">
      <c r="Q2605" s="5">
        <v>2372204194</v>
      </c>
      <c r="R2605" s="5">
        <v>2372204194</v>
      </c>
      <c r="S2605" s="5">
        <v>2372204194</v>
      </c>
      <c r="U2605"/>
    </row>
    <row r="2606" spans="17:21" ht="15.75">
      <c r="Q2606" s="5">
        <v>2372204210</v>
      </c>
      <c r="R2606" s="5">
        <v>2372204210</v>
      </c>
      <c r="S2606" s="5">
        <v>2372204210</v>
      </c>
      <c r="U2606"/>
    </row>
    <row r="2607" spans="17:21" ht="15.75">
      <c r="Q2607" s="5">
        <v>2372204236</v>
      </c>
      <c r="R2607" s="5">
        <v>2372204236</v>
      </c>
      <c r="S2607" s="5">
        <v>2372204236</v>
      </c>
      <c r="U2607"/>
    </row>
    <row r="2608" spans="17:21" ht="15.75">
      <c r="Q2608" s="5">
        <v>2372204244</v>
      </c>
      <c r="R2608" s="5">
        <v>2372204244</v>
      </c>
      <c r="S2608" s="5">
        <v>2372204244</v>
      </c>
      <c r="U2608"/>
    </row>
    <row r="2609" spans="17:21" ht="15.75">
      <c r="Q2609" s="5">
        <v>2372204269</v>
      </c>
      <c r="R2609" s="5">
        <v>2372204269</v>
      </c>
      <c r="S2609" s="5">
        <v>2372204269</v>
      </c>
      <c r="U2609"/>
    </row>
    <row r="2610" spans="17:21" ht="15.75">
      <c r="Q2610" s="5">
        <v>2372204301</v>
      </c>
      <c r="R2610" s="5">
        <v>2372204301</v>
      </c>
      <c r="S2610" s="5">
        <v>2372204301</v>
      </c>
      <c r="U2610"/>
    </row>
    <row r="2611" spans="17:21" ht="15.75">
      <c r="Q2611" s="5">
        <v>2372204319</v>
      </c>
      <c r="R2611" s="5">
        <v>2372204319</v>
      </c>
      <c r="S2611" s="5">
        <v>2372204319</v>
      </c>
      <c r="U2611"/>
    </row>
    <row r="2612" spans="17:21" ht="15.75">
      <c r="Q2612" s="5">
        <v>2372204327</v>
      </c>
      <c r="R2612" s="5">
        <v>2372204327</v>
      </c>
      <c r="S2612" s="5">
        <v>2372204327</v>
      </c>
      <c r="U2612"/>
    </row>
    <row r="2613" spans="17:21" ht="15.75">
      <c r="Q2613" s="5">
        <v>2372204335</v>
      </c>
      <c r="R2613" s="5">
        <v>2372204335</v>
      </c>
      <c r="S2613" s="5">
        <v>2372204335</v>
      </c>
      <c r="U2613"/>
    </row>
    <row r="2614" spans="17:21" ht="15.75">
      <c r="Q2614" s="5">
        <v>2372204343</v>
      </c>
      <c r="R2614" s="5">
        <v>2372204343</v>
      </c>
      <c r="S2614" s="5">
        <v>2372204343</v>
      </c>
      <c r="U2614"/>
    </row>
    <row r="2615" spans="17:21" ht="15.75">
      <c r="Q2615" s="5">
        <v>2372204350</v>
      </c>
      <c r="R2615" s="5">
        <v>2372204350</v>
      </c>
      <c r="S2615" s="5">
        <v>2372204350</v>
      </c>
      <c r="U2615"/>
    </row>
    <row r="2616" spans="17:21" ht="15.75">
      <c r="Q2616" s="5">
        <v>2372204368</v>
      </c>
      <c r="R2616" s="5">
        <v>2372204368</v>
      </c>
      <c r="S2616" s="5">
        <v>2372204368</v>
      </c>
      <c r="U2616"/>
    </row>
    <row r="2617" spans="17:21" ht="15.75">
      <c r="Q2617" s="5">
        <v>2372204392</v>
      </c>
      <c r="R2617" s="5">
        <v>2372204392</v>
      </c>
      <c r="S2617" s="5">
        <v>2372204392</v>
      </c>
      <c r="U2617"/>
    </row>
    <row r="2618" spans="17:21" ht="15.75">
      <c r="Q2618" s="5">
        <v>2372204418</v>
      </c>
      <c r="R2618" s="5">
        <v>2372204418</v>
      </c>
      <c r="S2618" s="5">
        <v>2372204418</v>
      </c>
      <c r="U2618"/>
    </row>
    <row r="2619" spans="17:21" ht="15.75">
      <c r="Q2619" s="5">
        <v>2372204434</v>
      </c>
      <c r="R2619" s="5">
        <v>2372204434</v>
      </c>
      <c r="S2619" s="5">
        <v>2372204434</v>
      </c>
      <c r="U2619"/>
    </row>
    <row r="2620" spans="17:21" ht="15.75">
      <c r="Q2620" s="5">
        <v>2372204467</v>
      </c>
      <c r="R2620" s="5">
        <v>2372204467</v>
      </c>
      <c r="S2620" s="5">
        <v>2372204467</v>
      </c>
      <c r="U2620"/>
    </row>
    <row r="2621" spans="17:21" ht="15.75">
      <c r="Q2621" s="5">
        <v>2372204509</v>
      </c>
      <c r="R2621" s="5">
        <v>2372204509</v>
      </c>
      <c r="S2621" s="5">
        <v>2372204509</v>
      </c>
      <c r="U2621"/>
    </row>
    <row r="2622" spans="17:21" ht="15.75">
      <c r="Q2622" s="5">
        <v>2372204525</v>
      </c>
      <c r="R2622" s="5">
        <v>2372204525</v>
      </c>
      <c r="S2622" s="5">
        <v>2372204525</v>
      </c>
      <c r="U2622"/>
    </row>
    <row r="2623" spans="17:21" ht="15.75">
      <c r="Q2623" s="5">
        <v>2372204533</v>
      </c>
      <c r="R2623" s="5">
        <v>2372204533</v>
      </c>
      <c r="S2623" s="5">
        <v>2372204533</v>
      </c>
      <c r="U2623"/>
    </row>
    <row r="2624" spans="17:21" ht="15.75">
      <c r="Q2624" s="5">
        <v>2372204541</v>
      </c>
      <c r="R2624" s="5">
        <v>2372204541</v>
      </c>
      <c r="S2624" s="5">
        <v>2372204541</v>
      </c>
      <c r="U2624"/>
    </row>
    <row r="2625" spans="17:21" ht="15.75">
      <c r="Q2625" s="5">
        <v>2372204558</v>
      </c>
      <c r="R2625" s="5">
        <v>2372204558</v>
      </c>
      <c r="S2625" s="5">
        <v>2372204558</v>
      </c>
      <c r="U2625"/>
    </row>
    <row r="2626" spans="17:21" ht="15.75">
      <c r="Q2626" s="5">
        <v>2372204566</v>
      </c>
      <c r="R2626" s="5">
        <v>2372204566</v>
      </c>
      <c r="S2626" s="5">
        <v>2372204566</v>
      </c>
      <c r="U2626"/>
    </row>
    <row r="2627" spans="17:21" ht="15.75">
      <c r="Q2627" s="5">
        <v>2372204574</v>
      </c>
      <c r="R2627" s="5">
        <v>2372204574</v>
      </c>
      <c r="S2627" s="5">
        <v>2372204574</v>
      </c>
      <c r="U2627"/>
    </row>
    <row r="2628" spans="17:21" ht="15.75">
      <c r="Q2628" s="5">
        <v>2372204582</v>
      </c>
      <c r="R2628" s="5">
        <v>2372204582</v>
      </c>
      <c r="S2628" s="5">
        <v>2372204582</v>
      </c>
      <c r="U2628"/>
    </row>
    <row r="2629" spans="17:21" ht="15.75">
      <c r="Q2629" s="5">
        <v>2372204608</v>
      </c>
      <c r="R2629" s="5">
        <v>2372204608</v>
      </c>
      <c r="S2629" s="5">
        <v>2372204608</v>
      </c>
      <c r="U2629"/>
    </row>
    <row r="2630" spans="17:21" ht="15.75">
      <c r="Q2630" s="5">
        <v>2372204681</v>
      </c>
      <c r="R2630" s="5">
        <v>2372204681</v>
      </c>
      <c r="S2630" s="5">
        <v>2372204681</v>
      </c>
      <c r="U2630"/>
    </row>
    <row r="2631" spans="17:21" ht="15.75">
      <c r="Q2631" s="5">
        <v>2372204715</v>
      </c>
      <c r="R2631" s="5">
        <v>2372204715</v>
      </c>
      <c r="S2631" s="5">
        <v>2372204715</v>
      </c>
      <c r="U2631"/>
    </row>
    <row r="2632" spans="17:21" ht="15.75">
      <c r="Q2632" s="5">
        <v>2372204723</v>
      </c>
      <c r="R2632" s="5">
        <v>2372204723</v>
      </c>
      <c r="S2632" s="5">
        <v>2372204723</v>
      </c>
      <c r="U2632"/>
    </row>
    <row r="2633" spans="17:21" ht="15.75">
      <c r="Q2633" s="5">
        <v>2372204822</v>
      </c>
      <c r="R2633" s="5">
        <v>2372204822</v>
      </c>
      <c r="S2633" s="5">
        <v>2372204822</v>
      </c>
      <c r="U2633"/>
    </row>
    <row r="2634" spans="17:21" ht="15.75">
      <c r="Q2634" s="5">
        <v>2372204830</v>
      </c>
      <c r="R2634" s="5">
        <v>2372204830</v>
      </c>
      <c r="S2634" s="5">
        <v>2372204830</v>
      </c>
      <c r="U2634"/>
    </row>
    <row r="2635" spans="17:21" ht="15.75">
      <c r="Q2635" s="5">
        <v>2372204848</v>
      </c>
      <c r="R2635" s="5">
        <v>2372204848</v>
      </c>
      <c r="S2635" s="5">
        <v>2372204848</v>
      </c>
      <c r="U2635"/>
    </row>
    <row r="2636" spans="17:21" ht="15.75">
      <c r="Q2636" s="5">
        <v>2372204863</v>
      </c>
      <c r="R2636" s="5">
        <v>2372204863</v>
      </c>
      <c r="S2636" s="5">
        <v>2372204863</v>
      </c>
      <c r="U2636"/>
    </row>
    <row r="2637" spans="17:21" ht="15.75">
      <c r="Q2637" s="5">
        <v>2372204871</v>
      </c>
      <c r="R2637" s="5">
        <v>2372204871</v>
      </c>
      <c r="S2637" s="5">
        <v>2372204871</v>
      </c>
      <c r="U2637"/>
    </row>
    <row r="2638" spans="17:21" ht="15.75">
      <c r="Q2638" s="5">
        <v>2372204889</v>
      </c>
      <c r="R2638" s="5">
        <v>2372204889</v>
      </c>
      <c r="S2638" s="5">
        <v>2372204889</v>
      </c>
      <c r="U2638"/>
    </row>
    <row r="2639" spans="17:21" ht="15.75">
      <c r="Q2639" s="5">
        <v>2372204905</v>
      </c>
      <c r="R2639" s="5">
        <v>2372204905</v>
      </c>
      <c r="S2639" s="5">
        <v>2372204905</v>
      </c>
      <c r="U2639"/>
    </row>
    <row r="2640" spans="17:21" ht="15.75">
      <c r="Q2640" s="5">
        <v>2372204921</v>
      </c>
      <c r="R2640" s="5">
        <v>2372204921</v>
      </c>
      <c r="S2640" s="5">
        <v>2372204921</v>
      </c>
      <c r="U2640"/>
    </row>
    <row r="2641" spans="17:21" ht="15.75">
      <c r="Q2641" s="5">
        <v>2372204939</v>
      </c>
      <c r="R2641" s="5">
        <v>2372204939</v>
      </c>
      <c r="S2641" s="5">
        <v>2372204939</v>
      </c>
      <c r="U2641"/>
    </row>
    <row r="2642" spans="17:21" ht="15.75">
      <c r="Q2642" s="5">
        <v>2372204947</v>
      </c>
      <c r="R2642" s="5">
        <v>2372204947</v>
      </c>
      <c r="S2642" s="5">
        <v>2372204947</v>
      </c>
      <c r="U2642"/>
    </row>
    <row r="2643" spans="17:21" ht="15.75">
      <c r="Q2643" s="5">
        <v>2372204954</v>
      </c>
      <c r="R2643" s="5">
        <v>2372204954</v>
      </c>
      <c r="S2643" s="5">
        <v>2372204954</v>
      </c>
      <c r="U2643"/>
    </row>
    <row r="2644" spans="17:21" ht="15.75">
      <c r="Q2644" s="5">
        <v>2372204962</v>
      </c>
      <c r="R2644" s="5">
        <v>2372204962</v>
      </c>
      <c r="S2644" s="5">
        <v>2372204962</v>
      </c>
      <c r="U2644"/>
    </row>
    <row r="2645" spans="17:21" ht="15.75">
      <c r="Q2645" s="5">
        <v>2372204988</v>
      </c>
      <c r="R2645" s="5">
        <v>2372204988</v>
      </c>
      <c r="S2645" s="5">
        <v>2372204988</v>
      </c>
      <c r="U2645"/>
    </row>
    <row r="2646" spans="17:21" ht="15.75">
      <c r="Q2646" s="5">
        <v>2372204996</v>
      </c>
      <c r="R2646" s="5">
        <v>2372204996</v>
      </c>
      <c r="S2646" s="5">
        <v>2372204996</v>
      </c>
      <c r="U2646"/>
    </row>
    <row r="2647" spans="17:21" ht="15.75">
      <c r="Q2647" s="5">
        <v>2372205027</v>
      </c>
      <c r="R2647" s="5">
        <v>2372205027</v>
      </c>
      <c r="S2647" s="5">
        <v>2372205027</v>
      </c>
      <c r="U2647"/>
    </row>
    <row r="2648" spans="17:21" ht="15.75">
      <c r="Q2648" s="5">
        <v>2372205043</v>
      </c>
      <c r="R2648" s="5">
        <v>2372205043</v>
      </c>
      <c r="S2648" s="5">
        <v>2372205043</v>
      </c>
      <c r="U2648"/>
    </row>
    <row r="2649" spans="17:21" ht="15.75">
      <c r="Q2649" s="5">
        <v>2372205050</v>
      </c>
      <c r="R2649" s="5">
        <v>2372205050</v>
      </c>
      <c r="S2649" s="5">
        <v>2372205050</v>
      </c>
      <c r="U2649"/>
    </row>
    <row r="2650" spans="17:21" ht="15.75">
      <c r="Q2650" s="5">
        <v>2372205068</v>
      </c>
      <c r="R2650" s="5">
        <v>2372205068</v>
      </c>
      <c r="S2650" s="5">
        <v>2372205068</v>
      </c>
      <c r="U2650"/>
    </row>
    <row r="2651" spans="17:21" ht="15.75">
      <c r="Q2651" s="5">
        <v>2372205100</v>
      </c>
      <c r="R2651" s="5">
        <v>2372205100</v>
      </c>
      <c r="S2651" s="5">
        <v>2372205100</v>
      </c>
      <c r="U2651"/>
    </row>
    <row r="2652" spans="17:21" ht="15.75">
      <c r="Q2652" s="5">
        <v>2372205126</v>
      </c>
      <c r="R2652" s="5">
        <v>2372205126</v>
      </c>
      <c r="S2652" s="5">
        <v>2372205126</v>
      </c>
      <c r="U2652"/>
    </row>
    <row r="2653" spans="17:21" ht="15.75">
      <c r="Q2653" s="5">
        <v>2372205142</v>
      </c>
      <c r="R2653" s="5">
        <v>2372205142</v>
      </c>
      <c r="S2653" s="5">
        <v>2372205142</v>
      </c>
      <c r="U2653"/>
    </row>
    <row r="2654" spans="17:21" ht="15.75">
      <c r="Q2654" s="5">
        <v>2372205167</v>
      </c>
      <c r="R2654" s="5">
        <v>2372205167</v>
      </c>
      <c r="S2654" s="5">
        <v>2372205167</v>
      </c>
      <c r="U2654"/>
    </row>
    <row r="2655" spans="17:21" ht="15.75">
      <c r="Q2655" s="5">
        <v>2372205183</v>
      </c>
      <c r="R2655" s="5">
        <v>2372205183</v>
      </c>
      <c r="S2655" s="5">
        <v>2372205183</v>
      </c>
      <c r="U2655"/>
    </row>
    <row r="2656" spans="17:21" ht="15.75">
      <c r="Q2656" s="5">
        <v>2372205217</v>
      </c>
      <c r="R2656" s="5">
        <v>2372205217</v>
      </c>
      <c r="S2656" s="5">
        <v>2372205217</v>
      </c>
      <c r="U2656"/>
    </row>
    <row r="2657" spans="17:21" ht="15.75">
      <c r="Q2657" s="5">
        <v>2372205233</v>
      </c>
      <c r="R2657" s="5">
        <v>2372205233</v>
      </c>
      <c r="S2657" s="5">
        <v>2372205233</v>
      </c>
      <c r="U2657"/>
    </row>
    <row r="2658" spans="17:21" ht="15.75">
      <c r="Q2658" s="5">
        <v>2372205241</v>
      </c>
      <c r="R2658" s="5">
        <v>2372205241</v>
      </c>
      <c r="S2658" s="5">
        <v>2372205241</v>
      </c>
      <c r="U2658"/>
    </row>
    <row r="2659" spans="17:21" ht="15.75">
      <c r="Q2659" s="5">
        <v>2372205258</v>
      </c>
      <c r="R2659" s="5">
        <v>2372205258</v>
      </c>
      <c r="S2659" s="5">
        <v>2372205258</v>
      </c>
      <c r="U2659"/>
    </row>
    <row r="2660" spans="17:21" ht="15.75">
      <c r="Q2660" s="5">
        <v>2372205266</v>
      </c>
      <c r="R2660" s="5">
        <v>2372205266</v>
      </c>
      <c r="S2660" s="5">
        <v>2372205266</v>
      </c>
      <c r="U2660"/>
    </row>
    <row r="2661" spans="17:21" ht="15.75">
      <c r="Q2661" s="5">
        <v>2372205282</v>
      </c>
      <c r="R2661" s="5">
        <v>2372205282</v>
      </c>
      <c r="S2661" s="5">
        <v>2372205282</v>
      </c>
      <c r="U2661"/>
    </row>
    <row r="2662" spans="17:21" ht="15.75">
      <c r="Q2662" s="5">
        <v>2372205290</v>
      </c>
      <c r="R2662" s="5">
        <v>2372205290</v>
      </c>
      <c r="S2662" s="5">
        <v>2372205290</v>
      </c>
      <c r="U2662"/>
    </row>
    <row r="2663" spans="17:21" ht="15.75">
      <c r="Q2663" s="5">
        <v>2372205308</v>
      </c>
      <c r="R2663" s="5">
        <v>2372205308</v>
      </c>
      <c r="S2663" s="5">
        <v>2372205308</v>
      </c>
      <c r="U2663"/>
    </row>
    <row r="2664" spans="17:21" ht="15.75">
      <c r="Q2664" s="5">
        <v>2372205324</v>
      </c>
      <c r="R2664" s="5">
        <v>2372205324</v>
      </c>
      <c r="S2664" s="5">
        <v>2372205324</v>
      </c>
      <c r="U2664"/>
    </row>
    <row r="2665" spans="17:21" ht="15.75">
      <c r="Q2665" s="5">
        <v>2372300067</v>
      </c>
      <c r="R2665" s="5">
        <v>2372300067</v>
      </c>
      <c r="S2665" s="5">
        <v>2372300067</v>
      </c>
      <c r="U2665"/>
    </row>
    <row r="2666" spans="17:21" ht="15.75">
      <c r="Q2666" s="5">
        <v>2372300083</v>
      </c>
      <c r="R2666" s="5">
        <v>2372300083</v>
      </c>
      <c r="S2666" s="5">
        <v>2372300083</v>
      </c>
      <c r="U2666"/>
    </row>
    <row r="2667" spans="17:21" ht="15.75">
      <c r="Q2667" s="5">
        <v>2372300091</v>
      </c>
      <c r="R2667" s="5">
        <v>2372300091</v>
      </c>
      <c r="S2667" s="5">
        <v>2372300091</v>
      </c>
      <c r="U2667"/>
    </row>
    <row r="2668" spans="17:21" ht="15.75">
      <c r="Q2668" s="5">
        <v>2372300125</v>
      </c>
      <c r="R2668" s="5">
        <v>2372300125</v>
      </c>
      <c r="S2668" s="5">
        <v>2372300125</v>
      </c>
      <c r="U2668"/>
    </row>
    <row r="2669" spans="17:21" ht="15.75">
      <c r="Q2669" s="5">
        <v>2372300133</v>
      </c>
      <c r="R2669" s="5">
        <v>2372300133</v>
      </c>
      <c r="S2669" s="5">
        <v>2372300133</v>
      </c>
      <c r="U2669"/>
    </row>
    <row r="2670" spans="17:21" ht="15.75">
      <c r="Q2670" s="5">
        <v>2372300141</v>
      </c>
      <c r="R2670" s="5">
        <v>2372300141</v>
      </c>
      <c r="S2670" s="5">
        <v>2372300141</v>
      </c>
      <c r="U2670"/>
    </row>
    <row r="2671" spans="17:21" ht="15.75">
      <c r="Q2671" s="5">
        <v>2372300182</v>
      </c>
      <c r="R2671" s="5">
        <v>2372300182</v>
      </c>
      <c r="S2671" s="5">
        <v>2372300182</v>
      </c>
      <c r="U2671"/>
    </row>
    <row r="2672" spans="17:21" ht="15.75">
      <c r="Q2672" s="5">
        <v>2372300240</v>
      </c>
      <c r="R2672" s="5">
        <v>2372300240</v>
      </c>
      <c r="S2672" s="5">
        <v>2372300240</v>
      </c>
      <c r="U2672"/>
    </row>
    <row r="2673" spans="17:21" ht="15.75">
      <c r="Q2673" s="5">
        <v>2372300257</v>
      </c>
      <c r="R2673" s="5">
        <v>2372300257</v>
      </c>
      <c r="S2673" s="5">
        <v>2372300257</v>
      </c>
      <c r="U2673"/>
    </row>
    <row r="2674" spans="17:21" ht="15.75">
      <c r="Q2674" s="5">
        <v>2372300331</v>
      </c>
      <c r="R2674" s="5">
        <v>2372300331</v>
      </c>
      <c r="S2674" s="5">
        <v>2372300331</v>
      </c>
      <c r="U2674"/>
    </row>
    <row r="2675" spans="17:21" ht="15.75">
      <c r="Q2675" s="5">
        <v>2372300380</v>
      </c>
      <c r="R2675" s="5">
        <v>2372300380</v>
      </c>
      <c r="S2675" s="5">
        <v>2372300380</v>
      </c>
      <c r="U2675"/>
    </row>
    <row r="2676" spans="17:21" ht="15.75">
      <c r="Q2676" s="5">
        <v>2372300489</v>
      </c>
      <c r="R2676" s="5">
        <v>2372300489</v>
      </c>
      <c r="S2676" s="5">
        <v>2372300489</v>
      </c>
      <c r="U2676"/>
    </row>
    <row r="2677" spans="17:21" ht="15.75">
      <c r="Q2677" s="5">
        <v>2372300521</v>
      </c>
      <c r="R2677" s="5">
        <v>2372300521</v>
      </c>
      <c r="S2677" s="5">
        <v>2372300521</v>
      </c>
      <c r="U2677"/>
    </row>
    <row r="2678" spans="17:21" ht="15.75">
      <c r="Q2678" s="5">
        <v>2372300539</v>
      </c>
      <c r="R2678" s="5">
        <v>2372300539</v>
      </c>
      <c r="S2678" s="5">
        <v>2372300539</v>
      </c>
      <c r="U2678"/>
    </row>
    <row r="2679" spans="17:21" ht="15.75">
      <c r="Q2679" s="5">
        <v>2372300554</v>
      </c>
      <c r="R2679" s="5">
        <v>2372300554</v>
      </c>
      <c r="S2679" s="5">
        <v>2372300554</v>
      </c>
      <c r="U2679"/>
    </row>
    <row r="2680" spans="17:21" ht="15.75">
      <c r="Q2680" s="5">
        <v>2372300653</v>
      </c>
      <c r="R2680" s="5">
        <v>2372300653</v>
      </c>
      <c r="S2680" s="5">
        <v>2372300653</v>
      </c>
      <c r="U2680"/>
    </row>
    <row r="2681" spans="17:21" ht="15.75">
      <c r="Q2681" s="5">
        <v>2372300661</v>
      </c>
      <c r="R2681" s="5">
        <v>2372300661</v>
      </c>
      <c r="S2681" s="5">
        <v>2372300661</v>
      </c>
      <c r="U2681"/>
    </row>
    <row r="2682" spans="17:21" ht="15.75">
      <c r="Q2682" s="5">
        <v>2372300679</v>
      </c>
      <c r="R2682" s="5">
        <v>2372300679</v>
      </c>
      <c r="S2682" s="5">
        <v>2372300679</v>
      </c>
      <c r="U2682"/>
    </row>
    <row r="2683" spans="17:21" ht="15.75">
      <c r="Q2683" s="5">
        <v>2372300745</v>
      </c>
      <c r="R2683" s="5">
        <v>2372300745</v>
      </c>
      <c r="S2683" s="5">
        <v>2372300745</v>
      </c>
      <c r="U2683"/>
    </row>
    <row r="2684" spans="17:21" ht="15.75">
      <c r="Q2684" s="5">
        <v>2372300752</v>
      </c>
      <c r="R2684" s="5">
        <v>2372300752</v>
      </c>
      <c r="S2684" s="5">
        <v>2372300752</v>
      </c>
      <c r="U2684"/>
    </row>
    <row r="2685" spans="17:21" ht="15.75">
      <c r="Q2685" s="5">
        <v>2372300786</v>
      </c>
      <c r="R2685" s="5">
        <v>2372300786</v>
      </c>
      <c r="S2685" s="5">
        <v>2372300786</v>
      </c>
      <c r="U2685"/>
    </row>
    <row r="2686" spans="17:21" ht="15.75">
      <c r="Q2686" s="5">
        <v>2372300794</v>
      </c>
      <c r="R2686" s="5">
        <v>2372300794</v>
      </c>
      <c r="S2686" s="5">
        <v>2372300794</v>
      </c>
      <c r="U2686"/>
    </row>
    <row r="2687" spans="17:21" ht="15.75">
      <c r="Q2687" s="5">
        <v>2372300901</v>
      </c>
      <c r="R2687" s="5">
        <v>2372300901</v>
      </c>
      <c r="S2687" s="5">
        <v>2372300901</v>
      </c>
      <c r="U2687"/>
    </row>
    <row r="2688" spans="17:21" ht="15.75">
      <c r="Q2688" s="5">
        <v>2372300927</v>
      </c>
      <c r="R2688" s="5">
        <v>2372300927</v>
      </c>
      <c r="S2688" s="5">
        <v>2372300927</v>
      </c>
      <c r="U2688"/>
    </row>
    <row r="2689" spans="17:21" ht="15.75">
      <c r="Q2689" s="5">
        <v>2372300976</v>
      </c>
      <c r="R2689" s="5">
        <v>2372300976</v>
      </c>
      <c r="S2689" s="5">
        <v>2372300976</v>
      </c>
      <c r="U2689"/>
    </row>
    <row r="2690" spans="17:21" ht="15.75">
      <c r="Q2690" s="5">
        <v>2372300984</v>
      </c>
      <c r="R2690" s="5">
        <v>2372300984</v>
      </c>
      <c r="S2690" s="5">
        <v>2372300984</v>
      </c>
      <c r="U2690"/>
    </row>
    <row r="2691" spans="17:21" ht="15.75">
      <c r="Q2691" s="5">
        <v>2372300992</v>
      </c>
      <c r="R2691" s="5">
        <v>2372300992</v>
      </c>
      <c r="S2691" s="5">
        <v>2372300992</v>
      </c>
      <c r="U2691"/>
    </row>
    <row r="2692" spans="17:21" ht="15.75">
      <c r="Q2692" s="5">
        <v>2372301040</v>
      </c>
      <c r="R2692" s="5">
        <v>2372301040</v>
      </c>
      <c r="S2692" s="5">
        <v>2372301040</v>
      </c>
      <c r="U2692"/>
    </row>
    <row r="2693" spans="17:21" ht="15.75">
      <c r="Q2693" s="5">
        <v>2372301115</v>
      </c>
      <c r="R2693" s="5">
        <v>2372301115</v>
      </c>
      <c r="S2693" s="5">
        <v>2372301115</v>
      </c>
      <c r="U2693"/>
    </row>
    <row r="2694" spans="17:21" ht="15.75">
      <c r="Q2694" s="5">
        <v>2372301172</v>
      </c>
      <c r="R2694" s="5">
        <v>2372301172</v>
      </c>
      <c r="S2694" s="5">
        <v>2372301172</v>
      </c>
      <c r="U2694"/>
    </row>
    <row r="2695" spans="17:21" ht="15.75">
      <c r="Q2695" s="5">
        <v>2372301180</v>
      </c>
      <c r="R2695" s="5">
        <v>2372301180</v>
      </c>
      <c r="S2695" s="5">
        <v>2372301180</v>
      </c>
      <c r="U2695"/>
    </row>
    <row r="2696" spans="17:21" ht="15.75">
      <c r="Q2696" s="5">
        <v>2372301198</v>
      </c>
      <c r="R2696" s="5">
        <v>2372301198</v>
      </c>
      <c r="S2696" s="5">
        <v>2372301198</v>
      </c>
      <c r="U2696"/>
    </row>
    <row r="2697" spans="17:21" ht="15.75">
      <c r="Q2697" s="5">
        <v>2372301206</v>
      </c>
      <c r="R2697" s="5">
        <v>2372301206</v>
      </c>
      <c r="S2697" s="5">
        <v>2372301206</v>
      </c>
      <c r="U2697"/>
    </row>
    <row r="2698" spans="17:21" ht="15.75">
      <c r="Q2698" s="5">
        <v>2372301263</v>
      </c>
      <c r="R2698" s="5">
        <v>2372301263</v>
      </c>
      <c r="S2698" s="5">
        <v>2372301263</v>
      </c>
      <c r="U2698"/>
    </row>
    <row r="2699" spans="17:21" ht="15.75">
      <c r="Q2699" s="5">
        <v>2372301271</v>
      </c>
      <c r="R2699" s="5">
        <v>2372301271</v>
      </c>
      <c r="S2699" s="5">
        <v>2372301271</v>
      </c>
      <c r="U2699"/>
    </row>
    <row r="2700" spans="17:21" ht="15.75">
      <c r="Q2700" s="5">
        <v>2372301289</v>
      </c>
      <c r="R2700" s="5">
        <v>2372301289</v>
      </c>
      <c r="S2700" s="5">
        <v>2372301289</v>
      </c>
      <c r="U2700"/>
    </row>
    <row r="2701" spans="17:21" ht="15.75">
      <c r="Q2701" s="5">
        <v>2372301297</v>
      </c>
      <c r="R2701" s="5">
        <v>2372301297</v>
      </c>
      <c r="S2701" s="5">
        <v>2372301297</v>
      </c>
      <c r="U2701"/>
    </row>
    <row r="2702" spans="17:21" ht="15.75">
      <c r="Q2702" s="5">
        <v>2372301313</v>
      </c>
      <c r="R2702" s="5">
        <v>2372301313</v>
      </c>
      <c r="S2702" s="5">
        <v>2372301313</v>
      </c>
      <c r="U2702"/>
    </row>
    <row r="2703" spans="17:21" ht="15.75">
      <c r="Q2703" s="5">
        <v>2372301321</v>
      </c>
      <c r="R2703" s="5">
        <v>2372301321</v>
      </c>
      <c r="S2703" s="5">
        <v>2372301321</v>
      </c>
      <c r="U2703"/>
    </row>
    <row r="2704" spans="17:21" ht="15.75">
      <c r="Q2704" s="5">
        <v>2372301347</v>
      </c>
      <c r="R2704" s="5">
        <v>2372301347</v>
      </c>
      <c r="S2704" s="5">
        <v>2372301347</v>
      </c>
      <c r="U2704"/>
    </row>
    <row r="2705" spans="17:21" ht="15.75">
      <c r="Q2705" s="5">
        <v>2372301354</v>
      </c>
      <c r="R2705" s="5">
        <v>2372301354</v>
      </c>
      <c r="S2705" s="5">
        <v>2372301354</v>
      </c>
      <c r="U2705"/>
    </row>
    <row r="2706" spans="17:21" ht="15.75">
      <c r="Q2706" s="5">
        <v>2372301388</v>
      </c>
      <c r="R2706" s="5">
        <v>2372301388</v>
      </c>
      <c r="S2706" s="5">
        <v>2372301388</v>
      </c>
      <c r="U2706"/>
    </row>
    <row r="2707" spans="17:21" ht="15.75">
      <c r="Q2707" s="5">
        <v>2372301438</v>
      </c>
      <c r="R2707" s="5">
        <v>2372301438</v>
      </c>
      <c r="S2707" s="5">
        <v>2372301438</v>
      </c>
      <c r="U2707"/>
    </row>
    <row r="2708" spans="17:21" ht="15.75">
      <c r="Q2708" s="5">
        <v>2372301446</v>
      </c>
      <c r="R2708" s="5">
        <v>2372301446</v>
      </c>
      <c r="S2708" s="5">
        <v>2372301446</v>
      </c>
      <c r="U2708"/>
    </row>
    <row r="2709" spans="17:21" ht="15.75">
      <c r="Q2709" s="5">
        <v>2372301453</v>
      </c>
      <c r="R2709" s="5">
        <v>2372301453</v>
      </c>
      <c r="S2709" s="5">
        <v>2372301453</v>
      </c>
      <c r="U2709"/>
    </row>
    <row r="2710" spans="17:21" ht="15.75">
      <c r="Q2710" s="5">
        <v>2372301503</v>
      </c>
      <c r="R2710" s="5">
        <v>2372301503</v>
      </c>
      <c r="S2710" s="5">
        <v>2372301503</v>
      </c>
      <c r="U2710"/>
    </row>
    <row r="2711" spans="17:21" ht="15.75">
      <c r="Q2711" s="5">
        <v>2372301511</v>
      </c>
      <c r="R2711" s="5">
        <v>2372301511</v>
      </c>
      <c r="S2711" s="5">
        <v>2372301511</v>
      </c>
      <c r="U2711"/>
    </row>
    <row r="2712" spans="17:21" ht="15.75">
      <c r="Q2712" s="5">
        <v>2372301537</v>
      </c>
      <c r="R2712" s="5">
        <v>2372301537</v>
      </c>
      <c r="S2712" s="5">
        <v>2372301537</v>
      </c>
      <c r="U2712"/>
    </row>
    <row r="2713" spans="17:21" ht="15.75">
      <c r="Q2713" s="5">
        <v>2372301701</v>
      </c>
      <c r="R2713" s="5">
        <v>2372301701</v>
      </c>
      <c r="S2713" s="5">
        <v>2372301701</v>
      </c>
      <c r="U2713"/>
    </row>
    <row r="2714" spans="17:21" ht="15.75">
      <c r="Q2714" s="5">
        <v>2372301743</v>
      </c>
      <c r="R2714" s="5">
        <v>2372301743</v>
      </c>
      <c r="S2714" s="5">
        <v>2372301743</v>
      </c>
      <c r="U2714"/>
    </row>
    <row r="2715" spans="17:21" ht="15.75">
      <c r="Q2715" s="5">
        <v>2372301768</v>
      </c>
      <c r="R2715" s="5">
        <v>2372301768</v>
      </c>
      <c r="S2715" s="5">
        <v>2372301768</v>
      </c>
      <c r="U2715"/>
    </row>
    <row r="2716" spans="17:21" ht="15.75">
      <c r="Q2716" s="5">
        <v>2372301792</v>
      </c>
      <c r="R2716" s="5">
        <v>2372301792</v>
      </c>
      <c r="S2716" s="5">
        <v>2372301792</v>
      </c>
      <c r="U2716"/>
    </row>
    <row r="2717" spans="17:21" ht="15.75">
      <c r="Q2717" s="5">
        <v>2372301800</v>
      </c>
      <c r="R2717" s="5">
        <v>2372301800</v>
      </c>
      <c r="S2717" s="5">
        <v>2372301800</v>
      </c>
      <c r="U2717"/>
    </row>
    <row r="2718" spans="17:21" ht="15.75">
      <c r="Q2718" s="5">
        <v>2372301818</v>
      </c>
      <c r="R2718" s="5">
        <v>2372301818</v>
      </c>
      <c r="S2718" s="5">
        <v>2372301818</v>
      </c>
      <c r="U2718"/>
    </row>
    <row r="2719" spans="17:21" ht="15.75">
      <c r="Q2719" s="5">
        <v>2372301826</v>
      </c>
      <c r="R2719" s="5">
        <v>2372301826</v>
      </c>
      <c r="S2719" s="5">
        <v>2372301826</v>
      </c>
      <c r="U2719"/>
    </row>
    <row r="2720" spans="17:21" ht="15.75">
      <c r="Q2720" s="5">
        <v>2372301867</v>
      </c>
      <c r="R2720" s="5">
        <v>2372301867</v>
      </c>
      <c r="S2720" s="5">
        <v>2372301867</v>
      </c>
      <c r="U2720"/>
    </row>
    <row r="2721" spans="17:21" ht="15.75">
      <c r="Q2721" s="5">
        <v>2372301875</v>
      </c>
      <c r="R2721" s="5">
        <v>2372301875</v>
      </c>
      <c r="S2721" s="5">
        <v>2372301875</v>
      </c>
      <c r="U2721"/>
    </row>
    <row r="2722" spans="17:21" ht="15.75">
      <c r="Q2722" s="5">
        <v>2372301909</v>
      </c>
      <c r="R2722" s="5">
        <v>2372301909</v>
      </c>
      <c r="S2722" s="5">
        <v>2372301909</v>
      </c>
      <c r="U2722"/>
    </row>
    <row r="2723" spans="17:21" ht="15.75">
      <c r="Q2723" s="5">
        <v>2372301933</v>
      </c>
      <c r="R2723" s="5">
        <v>2372301933</v>
      </c>
      <c r="S2723" s="5">
        <v>2372301933</v>
      </c>
      <c r="U2723"/>
    </row>
    <row r="2724" spans="17:21" ht="15.75">
      <c r="Q2724" s="5">
        <v>2372301982</v>
      </c>
      <c r="R2724" s="5">
        <v>2372301982</v>
      </c>
      <c r="S2724" s="5">
        <v>2372301982</v>
      </c>
      <c r="U2724"/>
    </row>
    <row r="2725" spans="17:21" ht="15.75">
      <c r="Q2725" s="5">
        <v>2372301990</v>
      </c>
      <c r="R2725" s="5">
        <v>2372301990</v>
      </c>
      <c r="S2725" s="5">
        <v>2372301990</v>
      </c>
      <c r="U2725"/>
    </row>
    <row r="2726" spans="17:21" ht="15.75">
      <c r="Q2726" s="5">
        <v>2372302006</v>
      </c>
      <c r="R2726" s="5">
        <v>2372302006</v>
      </c>
      <c r="S2726" s="5">
        <v>2372302006</v>
      </c>
      <c r="U2726"/>
    </row>
    <row r="2727" spans="17:21" ht="15.75">
      <c r="Q2727" s="5">
        <v>2372302014</v>
      </c>
      <c r="R2727" s="5">
        <v>2372302014</v>
      </c>
      <c r="S2727" s="5">
        <v>2372302014</v>
      </c>
      <c r="U2727"/>
    </row>
    <row r="2728" spans="17:21" ht="15.75">
      <c r="Q2728" s="5">
        <v>2372302022</v>
      </c>
      <c r="R2728" s="5">
        <v>2372302022</v>
      </c>
      <c r="S2728" s="5">
        <v>2372302022</v>
      </c>
      <c r="U2728"/>
    </row>
    <row r="2729" spans="17:21" ht="15.75">
      <c r="Q2729" s="5">
        <v>2372302063</v>
      </c>
      <c r="R2729" s="5">
        <v>2372302063</v>
      </c>
      <c r="S2729" s="5">
        <v>2372302063</v>
      </c>
      <c r="U2729"/>
    </row>
    <row r="2730" spans="17:21" ht="15.75">
      <c r="Q2730" s="5">
        <v>2372302071</v>
      </c>
      <c r="R2730" s="5">
        <v>2372302071</v>
      </c>
      <c r="S2730" s="5">
        <v>2372302071</v>
      </c>
      <c r="U2730"/>
    </row>
    <row r="2731" spans="17:21" ht="15.75">
      <c r="Q2731" s="5">
        <v>2372302139</v>
      </c>
      <c r="R2731" s="5">
        <v>2372302139</v>
      </c>
      <c r="S2731" s="5">
        <v>2372302139</v>
      </c>
      <c r="U2731"/>
    </row>
    <row r="2732" spans="17:21" ht="15.75">
      <c r="Q2732" s="5">
        <v>2372302162</v>
      </c>
      <c r="R2732" s="5">
        <v>2372302162</v>
      </c>
      <c r="S2732" s="5">
        <v>2372302162</v>
      </c>
      <c r="U2732"/>
    </row>
    <row r="2733" spans="17:21" ht="15.75">
      <c r="Q2733" s="5">
        <v>2372302196</v>
      </c>
      <c r="R2733" s="5">
        <v>2372302196</v>
      </c>
      <c r="S2733" s="5">
        <v>2372302196</v>
      </c>
      <c r="U2733"/>
    </row>
    <row r="2734" spans="17:21" ht="15.75">
      <c r="Q2734" s="5">
        <v>2372302220</v>
      </c>
      <c r="R2734" s="5">
        <v>2372302220</v>
      </c>
      <c r="S2734" s="5">
        <v>2372302220</v>
      </c>
      <c r="U2734"/>
    </row>
    <row r="2735" spans="17:21" ht="15.75">
      <c r="Q2735" s="5">
        <v>2372302238</v>
      </c>
      <c r="R2735" s="5">
        <v>2372302238</v>
      </c>
      <c r="S2735" s="5">
        <v>2372302238</v>
      </c>
      <c r="U2735"/>
    </row>
    <row r="2736" spans="17:21" ht="15.75">
      <c r="Q2736" s="5">
        <v>2372302246</v>
      </c>
      <c r="R2736" s="5">
        <v>2372302246</v>
      </c>
      <c r="S2736" s="5">
        <v>2372302246</v>
      </c>
      <c r="U2736"/>
    </row>
    <row r="2737" spans="17:21" ht="15.75">
      <c r="Q2737" s="5">
        <v>2372302253</v>
      </c>
      <c r="R2737" s="5">
        <v>2372302253</v>
      </c>
      <c r="S2737" s="5">
        <v>2372302253</v>
      </c>
      <c r="U2737"/>
    </row>
    <row r="2738" spans="17:21" ht="15.75">
      <c r="Q2738" s="5">
        <v>2372302287</v>
      </c>
      <c r="R2738" s="5">
        <v>2372302287</v>
      </c>
      <c r="S2738" s="5">
        <v>2372302287</v>
      </c>
      <c r="U2738"/>
    </row>
    <row r="2739" spans="17:21" ht="15.75">
      <c r="Q2739" s="5">
        <v>2372302303</v>
      </c>
      <c r="R2739" s="5">
        <v>2372302303</v>
      </c>
      <c r="S2739" s="5">
        <v>2372302303</v>
      </c>
      <c r="U2739"/>
    </row>
    <row r="2740" spans="17:21" ht="15.75">
      <c r="Q2740" s="5">
        <v>2372302311</v>
      </c>
      <c r="R2740" s="5">
        <v>2372302311</v>
      </c>
      <c r="S2740" s="5">
        <v>2372302311</v>
      </c>
      <c r="U2740"/>
    </row>
    <row r="2741" spans="17:21" ht="15.75">
      <c r="Q2741" s="5">
        <v>2372302345</v>
      </c>
      <c r="R2741" s="5">
        <v>2372302345</v>
      </c>
      <c r="S2741" s="5">
        <v>2372302345</v>
      </c>
      <c r="U2741"/>
    </row>
    <row r="2742" spans="17:21" ht="15.75">
      <c r="Q2742" s="5">
        <v>2372302402</v>
      </c>
      <c r="R2742" s="5">
        <v>2372302402</v>
      </c>
      <c r="S2742" s="5">
        <v>2372302402</v>
      </c>
      <c r="U2742"/>
    </row>
    <row r="2743" spans="17:21" ht="15.75">
      <c r="Q2743" s="5">
        <v>2372302428</v>
      </c>
      <c r="R2743" s="5">
        <v>2372302428</v>
      </c>
      <c r="S2743" s="5">
        <v>2372302428</v>
      </c>
      <c r="U2743"/>
    </row>
    <row r="2744" spans="17:21" ht="15.75">
      <c r="Q2744" s="5">
        <v>2372302444</v>
      </c>
      <c r="R2744" s="5">
        <v>2372302444</v>
      </c>
      <c r="S2744" s="5">
        <v>2372302444</v>
      </c>
      <c r="U2744"/>
    </row>
    <row r="2745" spans="17:21" ht="15.75">
      <c r="Q2745" s="5">
        <v>2372302477</v>
      </c>
      <c r="R2745" s="5">
        <v>2372302477</v>
      </c>
      <c r="S2745" s="5">
        <v>2372302477</v>
      </c>
      <c r="U2745"/>
    </row>
    <row r="2746" spans="17:21" ht="15.75">
      <c r="Q2746" s="5">
        <v>2372302501</v>
      </c>
      <c r="R2746" s="5">
        <v>2372302501</v>
      </c>
      <c r="S2746" s="5">
        <v>2372302501</v>
      </c>
      <c r="U2746"/>
    </row>
    <row r="2747" spans="17:21" ht="15.75">
      <c r="Q2747" s="5">
        <v>2372302535</v>
      </c>
      <c r="R2747" s="5">
        <v>2372302535</v>
      </c>
      <c r="S2747" s="5">
        <v>2372302535</v>
      </c>
      <c r="U2747"/>
    </row>
    <row r="2748" spans="17:21" ht="15.75">
      <c r="Q2748" s="5">
        <v>2372302543</v>
      </c>
      <c r="R2748" s="5">
        <v>2372302543</v>
      </c>
      <c r="S2748" s="5">
        <v>2372302543</v>
      </c>
      <c r="U2748"/>
    </row>
    <row r="2749" spans="17:21" ht="15.75">
      <c r="Q2749" s="5">
        <v>2372302550</v>
      </c>
      <c r="R2749" s="5">
        <v>2372302550</v>
      </c>
      <c r="S2749" s="5">
        <v>2372302550</v>
      </c>
      <c r="U2749"/>
    </row>
    <row r="2750" spans="17:21" ht="15.75">
      <c r="Q2750" s="5">
        <v>2372302568</v>
      </c>
      <c r="R2750" s="5">
        <v>2372302568</v>
      </c>
      <c r="S2750" s="5">
        <v>2372302568</v>
      </c>
      <c r="U2750"/>
    </row>
    <row r="2751" spans="17:21" ht="15.75">
      <c r="Q2751" s="5">
        <v>2372302584</v>
      </c>
      <c r="R2751" s="5">
        <v>2372302584</v>
      </c>
      <c r="S2751" s="5">
        <v>2372302584</v>
      </c>
      <c r="U2751"/>
    </row>
    <row r="2752" spans="17:21" ht="15.75">
      <c r="Q2752" s="5">
        <v>2372302592</v>
      </c>
      <c r="R2752" s="5">
        <v>2372302592</v>
      </c>
      <c r="S2752" s="5">
        <v>2372302592</v>
      </c>
      <c r="U2752"/>
    </row>
    <row r="2753" spans="17:21" ht="15.75">
      <c r="Q2753" s="5">
        <v>2372302626</v>
      </c>
      <c r="R2753" s="5">
        <v>2372302626</v>
      </c>
      <c r="S2753" s="5">
        <v>2372302626</v>
      </c>
      <c r="U2753"/>
    </row>
    <row r="2754" spans="17:21" ht="15.75">
      <c r="Q2754" s="5">
        <v>2372302634</v>
      </c>
      <c r="R2754" s="5">
        <v>2372302634</v>
      </c>
      <c r="S2754" s="5">
        <v>2372302634</v>
      </c>
      <c r="U2754"/>
    </row>
    <row r="2755" spans="17:21" ht="15.75">
      <c r="Q2755" s="5">
        <v>2372302642</v>
      </c>
      <c r="R2755" s="5">
        <v>2372302642</v>
      </c>
      <c r="S2755" s="5">
        <v>2372302642</v>
      </c>
      <c r="U2755"/>
    </row>
    <row r="2756" spans="17:21" ht="15.75">
      <c r="Q2756" s="5">
        <v>2372302659</v>
      </c>
      <c r="R2756" s="5">
        <v>2372302659</v>
      </c>
      <c r="S2756" s="5">
        <v>2372302659</v>
      </c>
      <c r="U2756"/>
    </row>
    <row r="2757" spans="17:21" ht="15.75">
      <c r="Q2757" s="5">
        <v>2372302667</v>
      </c>
      <c r="R2757" s="5">
        <v>2372302667</v>
      </c>
      <c r="S2757" s="5">
        <v>2372302667</v>
      </c>
      <c r="U2757"/>
    </row>
    <row r="2758" spans="17:21" ht="15.75">
      <c r="Q2758" s="5">
        <v>2372400073</v>
      </c>
      <c r="R2758" s="5">
        <v>2372400073</v>
      </c>
      <c r="S2758" s="5">
        <v>2372400073</v>
      </c>
      <c r="U2758"/>
    </row>
    <row r="2759" spans="17:21" ht="15.75">
      <c r="Q2759" s="5">
        <v>2372400081</v>
      </c>
      <c r="R2759" s="5">
        <v>2372400081</v>
      </c>
      <c r="S2759" s="5">
        <v>2372400081</v>
      </c>
      <c r="U2759"/>
    </row>
    <row r="2760" spans="17:21" ht="15.75">
      <c r="Q2760" s="5">
        <v>2372400131</v>
      </c>
      <c r="R2760" s="5">
        <v>2372400131</v>
      </c>
      <c r="S2760" s="5">
        <v>2372400131</v>
      </c>
      <c r="U2760"/>
    </row>
    <row r="2761" spans="17:21" ht="15.75">
      <c r="Q2761" s="5">
        <v>2372400149</v>
      </c>
      <c r="R2761" s="5">
        <v>2372400149</v>
      </c>
      <c r="S2761" s="5">
        <v>2372400149</v>
      </c>
      <c r="U2761"/>
    </row>
    <row r="2762" spans="17:21" ht="15.75">
      <c r="Q2762" s="5">
        <v>2372400164</v>
      </c>
      <c r="R2762" s="5">
        <v>2372400164</v>
      </c>
      <c r="S2762" s="5">
        <v>2372400164</v>
      </c>
      <c r="U2762"/>
    </row>
    <row r="2763" spans="17:21" ht="15.75">
      <c r="Q2763" s="5">
        <v>2372400214</v>
      </c>
      <c r="R2763" s="5">
        <v>2372400214</v>
      </c>
      <c r="S2763" s="5">
        <v>2372400214</v>
      </c>
      <c r="U2763"/>
    </row>
    <row r="2764" spans="17:21" ht="15.75">
      <c r="Q2764" s="5">
        <v>2372400222</v>
      </c>
      <c r="R2764" s="5">
        <v>2372400222</v>
      </c>
      <c r="S2764" s="5">
        <v>2372400222</v>
      </c>
      <c r="U2764"/>
    </row>
    <row r="2765" spans="17:21" ht="15.75">
      <c r="Q2765" s="5">
        <v>2372400248</v>
      </c>
      <c r="R2765" s="5">
        <v>2372400248</v>
      </c>
      <c r="S2765" s="5">
        <v>2372400248</v>
      </c>
      <c r="U2765"/>
    </row>
    <row r="2766" spans="17:21" ht="15.75">
      <c r="Q2766" s="5">
        <v>2372400339</v>
      </c>
      <c r="R2766" s="5">
        <v>2372400339</v>
      </c>
      <c r="S2766" s="5">
        <v>2372400339</v>
      </c>
      <c r="U2766"/>
    </row>
    <row r="2767" spans="17:21" ht="15.75">
      <c r="Q2767" s="5">
        <v>2372400362</v>
      </c>
      <c r="R2767" s="5">
        <v>2372400362</v>
      </c>
      <c r="S2767" s="5">
        <v>2372400362</v>
      </c>
      <c r="U2767"/>
    </row>
    <row r="2768" spans="17:21" ht="15.75">
      <c r="Q2768" s="5">
        <v>2372400388</v>
      </c>
      <c r="R2768" s="5">
        <v>2372400388</v>
      </c>
      <c r="S2768" s="5">
        <v>2372400388</v>
      </c>
      <c r="U2768"/>
    </row>
    <row r="2769" spans="17:21" ht="15.75">
      <c r="Q2769" s="5">
        <v>2372400396</v>
      </c>
      <c r="R2769" s="5">
        <v>2372400396</v>
      </c>
      <c r="S2769" s="5">
        <v>2372400396</v>
      </c>
      <c r="U2769"/>
    </row>
    <row r="2770" spans="17:21" ht="15.75">
      <c r="Q2770" s="5">
        <v>2372400404</v>
      </c>
      <c r="R2770" s="5">
        <v>2372400404</v>
      </c>
      <c r="S2770" s="5">
        <v>2372400404</v>
      </c>
      <c r="U2770"/>
    </row>
    <row r="2771" spans="17:21" ht="15.75">
      <c r="Q2771" s="5">
        <v>2372400412</v>
      </c>
      <c r="R2771" s="5">
        <v>2372400412</v>
      </c>
      <c r="S2771" s="5">
        <v>2372400412</v>
      </c>
      <c r="U2771"/>
    </row>
    <row r="2772" spans="17:21" ht="15.75">
      <c r="Q2772" s="5">
        <v>2372400446</v>
      </c>
      <c r="R2772" s="5">
        <v>2372400446</v>
      </c>
      <c r="S2772" s="5">
        <v>2372400446</v>
      </c>
      <c r="U2772"/>
    </row>
    <row r="2773" spans="17:21" ht="15.75">
      <c r="Q2773" s="5">
        <v>2372400487</v>
      </c>
      <c r="R2773" s="5">
        <v>2372400487</v>
      </c>
      <c r="S2773" s="5">
        <v>2372400487</v>
      </c>
      <c r="U2773"/>
    </row>
    <row r="2774" spans="17:21" ht="15.75">
      <c r="Q2774" s="5">
        <v>2372400495</v>
      </c>
      <c r="R2774" s="5">
        <v>2372400495</v>
      </c>
      <c r="S2774" s="5">
        <v>2372400495</v>
      </c>
      <c r="U2774"/>
    </row>
    <row r="2775" spans="17:21" ht="15.75">
      <c r="Q2775" s="5">
        <v>2372400529</v>
      </c>
      <c r="R2775" s="5">
        <v>2372400529</v>
      </c>
      <c r="S2775" s="5">
        <v>2372400529</v>
      </c>
      <c r="U2775"/>
    </row>
    <row r="2776" spans="17:21" ht="15.75">
      <c r="Q2776" s="5">
        <v>2372400537</v>
      </c>
      <c r="R2776" s="5">
        <v>2372400537</v>
      </c>
      <c r="S2776" s="5">
        <v>2372400537</v>
      </c>
      <c r="U2776"/>
    </row>
    <row r="2777" spans="17:21" ht="15.75">
      <c r="Q2777" s="5">
        <v>2372400552</v>
      </c>
      <c r="R2777" s="5">
        <v>2372400552</v>
      </c>
      <c r="S2777" s="5">
        <v>2372400552</v>
      </c>
      <c r="U2777"/>
    </row>
    <row r="2778" spans="17:21" ht="15.75">
      <c r="Q2778" s="5">
        <v>2372400628</v>
      </c>
      <c r="R2778" s="5">
        <v>2372400628</v>
      </c>
      <c r="S2778" s="5">
        <v>2372400628</v>
      </c>
      <c r="U2778"/>
    </row>
    <row r="2779" spans="17:21" ht="15.75">
      <c r="Q2779" s="5">
        <v>2372400651</v>
      </c>
      <c r="R2779" s="5">
        <v>2372400651</v>
      </c>
      <c r="S2779" s="5">
        <v>2372400651</v>
      </c>
      <c r="U2779"/>
    </row>
    <row r="2780" spans="17:21" ht="15.75">
      <c r="Q2780" s="5">
        <v>2372400669</v>
      </c>
      <c r="R2780" s="5">
        <v>2372400669</v>
      </c>
      <c r="S2780" s="5">
        <v>2372400669</v>
      </c>
      <c r="U2780"/>
    </row>
    <row r="2781" spans="17:21" ht="15.75">
      <c r="Q2781" s="5">
        <v>2372400677</v>
      </c>
      <c r="R2781" s="5">
        <v>2372400677</v>
      </c>
      <c r="S2781" s="5">
        <v>2372400677</v>
      </c>
      <c r="U2781"/>
    </row>
    <row r="2782" spans="17:21" ht="15.75">
      <c r="Q2782" s="5">
        <v>2372400685</v>
      </c>
      <c r="R2782" s="5">
        <v>2372400685</v>
      </c>
      <c r="S2782" s="5">
        <v>2372400685</v>
      </c>
      <c r="U2782"/>
    </row>
    <row r="2783" spans="17:21" ht="15.75">
      <c r="Q2783" s="5">
        <v>2372400701</v>
      </c>
      <c r="R2783" s="5">
        <v>2372400701</v>
      </c>
      <c r="S2783" s="5">
        <v>2372400701</v>
      </c>
      <c r="U2783"/>
    </row>
    <row r="2784" spans="17:21" ht="15.75">
      <c r="Q2784" s="5">
        <v>2372400719</v>
      </c>
      <c r="R2784" s="5">
        <v>2372400719</v>
      </c>
      <c r="S2784" s="5">
        <v>2372400719</v>
      </c>
      <c r="U2784"/>
    </row>
    <row r="2785" spans="17:21" ht="15.75">
      <c r="Q2785" s="5">
        <v>2372400727</v>
      </c>
      <c r="R2785" s="5">
        <v>2372400727</v>
      </c>
      <c r="S2785" s="5">
        <v>2372400727</v>
      </c>
      <c r="U2785"/>
    </row>
    <row r="2786" spans="17:21" ht="15.75">
      <c r="Q2786" s="5">
        <v>2372400735</v>
      </c>
      <c r="R2786" s="5">
        <v>2372400735</v>
      </c>
      <c r="S2786" s="5">
        <v>2372400735</v>
      </c>
      <c r="U2786"/>
    </row>
    <row r="2787" spans="17:21" ht="15.75">
      <c r="Q2787" s="5">
        <v>2372400818</v>
      </c>
      <c r="R2787" s="5">
        <v>2372400818</v>
      </c>
      <c r="S2787" s="5">
        <v>2372400818</v>
      </c>
      <c r="U2787"/>
    </row>
    <row r="2788" spans="17:21" ht="15.75">
      <c r="Q2788" s="5">
        <v>2372400867</v>
      </c>
      <c r="R2788" s="5">
        <v>2372400867</v>
      </c>
      <c r="S2788" s="5">
        <v>2372400867</v>
      </c>
      <c r="U2788"/>
    </row>
    <row r="2789" spans="17:21" ht="15.75">
      <c r="Q2789" s="5">
        <v>2372400917</v>
      </c>
      <c r="R2789" s="5">
        <v>2372400917</v>
      </c>
      <c r="S2789" s="5">
        <v>2372400917</v>
      </c>
      <c r="U2789"/>
    </row>
    <row r="2790" spans="17:21" ht="15.75">
      <c r="Q2790" s="5">
        <v>2372400925</v>
      </c>
      <c r="R2790" s="5">
        <v>2372400925</v>
      </c>
      <c r="S2790" s="5">
        <v>2372400925</v>
      </c>
      <c r="U2790"/>
    </row>
    <row r="2791" spans="17:21" ht="15.75">
      <c r="Q2791" s="5">
        <v>2372400933</v>
      </c>
      <c r="R2791" s="5">
        <v>2372400933</v>
      </c>
      <c r="S2791" s="5">
        <v>2372400933</v>
      </c>
      <c r="U2791"/>
    </row>
    <row r="2792" spans="17:21" ht="15.75">
      <c r="Q2792" s="5">
        <v>2372400982</v>
      </c>
      <c r="R2792" s="5">
        <v>2372400982</v>
      </c>
      <c r="S2792" s="5">
        <v>2372400982</v>
      </c>
      <c r="U2792"/>
    </row>
    <row r="2793" spans="17:21" ht="15.75">
      <c r="Q2793" s="5">
        <v>2372401014</v>
      </c>
      <c r="R2793" s="5">
        <v>2372401014</v>
      </c>
      <c r="S2793" s="5">
        <v>2372401014</v>
      </c>
      <c r="U2793"/>
    </row>
    <row r="2794" spans="17:21" ht="15.75">
      <c r="Q2794" s="5">
        <v>2372401022</v>
      </c>
      <c r="R2794" s="5">
        <v>2372401022</v>
      </c>
      <c r="S2794" s="5">
        <v>2372401022</v>
      </c>
      <c r="U2794"/>
    </row>
    <row r="2795" spans="17:21" ht="15.75">
      <c r="Q2795" s="5">
        <v>2372401071</v>
      </c>
      <c r="R2795" s="5">
        <v>2372401071</v>
      </c>
      <c r="S2795" s="5">
        <v>2372401071</v>
      </c>
      <c r="U2795"/>
    </row>
    <row r="2796" spans="17:21" ht="15.75">
      <c r="Q2796" s="5">
        <v>2372401089</v>
      </c>
      <c r="R2796" s="5">
        <v>2372401089</v>
      </c>
      <c r="S2796" s="5">
        <v>2372401089</v>
      </c>
      <c r="U2796"/>
    </row>
    <row r="2797" spans="17:21" ht="15.75">
      <c r="Q2797" s="5">
        <v>2372401097</v>
      </c>
      <c r="R2797" s="5">
        <v>2372401097</v>
      </c>
      <c r="S2797" s="5">
        <v>2372401097</v>
      </c>
      <c r="U2797"/>
    </row>
    <row r="2798" spans="17:21" ht="15.75">
      <c r="Q2798" s="5">
        <v>2372401113</v>
      </c>
      <c r="R2798" s="5">
        <v>2372401113</v>
      </c>
      <c r="S2798" s="5">
        <v>2372401113</v>
      </c>
      <c r="U2798"/>
    </row>
    <row r="2799" spans="17:21" ht="15.75">
      <c r="Q2799" s="5">
        <v>2372401147</v>
      </c>
      <c r="R2799" s="5">
        <v>2372401147</v>
      </c>
      <c r="S2799" s="5">
        <v>2372401147</v>
      </c>
      <c r="U2799"/>
    </row>
    <row r="2800" spans="17:21" ht="15.75">
      <c r="Q2800" s="5">
        <v>2372401154</v>
      </c>
      <c r="R2800" s="5">
        <v>2372401154</v>
      </c>
      <c r="S2800" s="5">
        <v>2372401154</v>
      </c>
      <c r="U2800"/>
    </row>
    <row r="2801" spans="17:21" ht="15.75">
      <c r="Q2801" s="5">
        <v>2372401162</v>
      </c>
      <c r="R2801" s="5">
        <v>2372401162</v>
      </c>
      <c r="S2801" s="5">
        <v>2372401162</v>
      </c>
      <c r="U2801"/>
    </row>
    <row r="2802" spans="17:21" ht="15.75">
      <c r="Q2802" s="5">
        <v>2372401170</v>
      </c>
      <c r="R2802" s="5">
        <v>2372401170</v>
      </c>
      <c r="S2802" s="5">
        <v>2372401170</v>
      </c>
      <c r="U2802"/>
    </row>
    <row r="2803" spans="17:21" ht="15.75">
      <c r="Q2803" s="5">
        <v>2372401212</v>
      </c>
      <c r="R2803" s="5">
        <v>2372401212</v>
      </c>
      <c r="S2803" s="5">
        <v>2372401212</v>
      </c>
      <c r="U2803"/>
    </row>
    <row r="2804" spans="17:21" ht="15.75">
      <c r="Q2804" s="5">
        <v>2372401261</v>
      </c>
      <c r="R2804" s="5">
        <v>2372401261</v>
      </c>
      <c r="S2804" s="5">
        <v>2372401261</v>
      </c>
      <c r="U2804"/>
    </row>
    <row r="2805" spans="17:21" ht="15.75">
      <c r="Q2805" s="5">
        <v>2372401295</v>
      </c>
      <c r="R2805" s="5">
        <v>2372401295</v>
      </c>
      <c r="S2805" s="5">
        <v>2372401295</v>
      </c>
      <c r="U2805"/>
    </row>
    <row r="2806" spans="17:21" ht="15.75">
      <c r="Q2806" s="5">
        <v>2372401329</v>
      </c>
      <c r="R2806" s="5">
        <v>2372401329</v>
      </c>
      <c r="S2806" s="5">
        <v>2372401329</v>
      </c>
      <c r="U2806"/>
    </row>
    <row r="2807" spans="17:21" ht="15.75">
      <c r="Q2807" s="5">
        <v>2372401360</v>
      </c>
      <c r="R2807" s="5">
        <v>2372401360</v>
      </c>
      <c r="S2807" s="5">
        <v>2372401360</v>
      </c>
      <c r="U2807"/>
    </row>
    <row r="2808" spans="17:21" ht="15.75">
      <c r="Q2808" s="5">
        <v>2372401386</v>
      </c>
      <c r="R2808" s="5">
        <v>2372401386</v>
      </c>
      <c r="S2808" s="5">
        <v>2372401386</v>
      </c>
      <c r="U2808"/>
    </row>
    <row r="2809" spans="17:21" ht="15.75">
      <c r="Q2809" s="5">
        <v>2372401394</v>
      </c>
      <c r="R2809" s="5">
        <v>2372401394</v>
      </c>
      <c r="S2809" s="5">
        <v>2372401394</v>
      </c>
      <c r="U2809"/>
    </row>
    <row r="2810" spans="17:21" ht="15.75">
      <c r="Q2810" s="5">
        <v>2372401402</v>
      </c>
      <c r="R2810" s="5">
        <v>2372401402</v>
      </c>
      <c r="S2810" s="5">
        <v>2372401402</v>
      </c>
      <c r="U2810"/>
    </row>
    <row r="2811" spans="17:21" ht="15.75">
      <c r="Q2811" s="5">
        <v>2372401410</v>
      </c>
      <c r="R2811" s="5">
        <v>2372401410</v>
      </c>
      <c r="S2811" s="5">
        <v>2372401410</v>
      </c>
      <c r="U2811"/>
    </row>
    <row r="2812" spans="17:21" ht="15.75">
      <c r="Q2812" s="5">
        <v>2372401428</v>
      </c>
      <c r="R2812" s="5">
        <v>2372401428</v>
      </c>
      <c r="S2812" s="5">
        <v>2372401428</v>
      </c>
      <c r="U2812"/>
    </row>
    <row r="2813" spans="17:21" ht="15.75">
      <c r="Q2813" s="5">
        <v>2372401451</v>
      </c>
      <c r="R2813" s="5">
        <v>2372401451</v>
      </c>
      <c r="S2813" s="5">
        <v>2372401451</v>
      </c>
      <c r="U2813"/>
    </row>
    <row r="2814" spans="17:21" ht="15.75">
      <c r="Q2814" s="5">
        <v>2372401469</v>
      </c>
      <c r="R2814" s="5">
        <v>2372401469</v>
      </c>
      <c r="S2814" s="5">
        <v>2372401469</v>
      </c>
      <c r="U2814"/>
    </row>
    <row r="2815" spans="17:21" ht="15.75">
      <c r="Q2815" s="5">
        <v>2372401493</v>
      </c>
      <c r="R2815" s="5">
        <v>2372401493</v>
      </c>
      <c r="S2815" s="5">
        <v>2372401493</v>
      </c>
      <c r="U2815"/>
    </row>
    <row r="2816" spans="17:21" ht="15.75">
      <c r="Q2816" s="5">
        <v>2372401519</v>
      </c>
      <c r="R2816" s="5">
        <v>2372401519</v>
      </c>
      <c r="S2816" s="5">
        <v>2372401519</v>
      </c>
      <c r="U2816"/>
    </row>
    <row r="2817" spans="17:21" ht="15.75">
      <c r="Q2817" s="5">
        <v>2372401535</v>
      </c>
      <c r="R2817" s="5">
        <v>2372401535</v>
      </c>
      <c r="S2817" s="5">
        <v>2372401535</v>
      </c>
      <c r="U2817"/>
    </row>
    <row r="2818" spans="17:21" ht="15.75">
      <c r="Q2818" s="5">
        <v>2372401543</v>
      </c>
      <c r="R2818" s="5">
        <v>2372401543</v>
      </c>
      <c r="S2818" s="5">
        <v>2372401543</v>
      </c>
      <c r="U2818"/>
    </row>
    <row r="2819" spans="17:21" ht="15.75">
      <c r="Q2819" s="5">
        <v>2372401550</v>
      </c>
      <c r="R2819" s="5">
        <v>2372401550</v>
      </c>
      <c r="S2819" s="5">
        <v>2372401550</v>
      </c>
      <c r="U2819"/>
    </row>
    <row r="2820" spans="17:21" ht="15.75">
      <c r="Q2820" s="5">
        <v>2372401584</v>
      </c>
      <c r="R2820" s="5">
        <v>2372401584</v>
      </c>
      <c r="S2820" s="5">
        <v>2372401584</v>
      </c>
      <c r="U2820"/>
    </row>
    <row r="2821" spans="17:21" ht="15.75">
      <c r="Q2821" s="5">
        <v>2372401592</v>
      </c>
      <c r="R2821" s="5">
        <v>2372401592</v>
      </c>
      <c r="S2821" s="5">
        <v>2372401592</v>
      </c>
      <c r="U2821"/>
    </row>
    <row r="2822" spans="17:21" ht="15.75">
      <c r="Q2822" s="5">
        <v>2372401634</v>
      </c>
      <c r="R2822" s="5">
        <v>2372401634</v>
      </c>
      <c r="S2822" s="5">
        <v>2372401634</v>
      </c>
      <c r="U2822"/>
    </row>
    <row r="2823" spans="17:21" ht="15.75">
      <c r="Q2823" s="5">
        <v>2372401659</v>
      </c>
      <c r="R2823" s="5">
        <v>2372401659</v>
      </c>
      <c r="S2823" s="5">
        <v>2372401659</v>
      </c>
      <c r="U2823"/>
    </row>
    <row r="2824" spans="17:21" ht="15.75">
      <c r="Q2824" s="5">
        <v>2372500179</v>
      </c>
      <c r="R2824" s="5">
        <v>2372500179</v>
      </c>
      <c r="S2824" s="5">
        <v>2372500179</v>
      </c>
      <c r="U2824"/>
    </row>
    <row r="2825" spans="17:21" ht="15.75">
      <c r="Q2825" s="5">
        <v>2372500187</v>
      </c>
      <c r="R2825" s="5">
        <v>2372500187</v>
      </c>
      <c r="S2825" s="5">
        <v>2372500187</v>
      </c>
      <c r="U2825"/>
    </row>
    <row r="2826" spans="17:21" ht="15.75">
      <c r="Q2826" s="5">
        <v>2372500252</v>
      </c>
      <c r="R2826" s="5">
        <v>2372500252</v>
      </c>
      <c r="S2826" s="5">
        <v>2372500252</v>
      </c>
      <c r="U2826"/>
    </row>
    <row r="2827" spans="17:21" ht="15.75">
      <c r="Q2827" s="5">
        <v>2372500286</v>
      </c>
      <c r="R2827" s="5">
        <v>2372500286</v>
      </c>
      <c r="S2827" s="5">
        <v>2372500286</v>
      </c>
      <c r="U2827"/>
    </row>
    <row r="2828" spans="17:21" ht="15.75">
      <c r="Q2828" s="5">
        <v>2372500294</v>
      </c>
      <c r="R2828" s="5">
        <v>2372500294</v>
      </c>
      <c r="S2828" s="5">
        <v>2372500294</v>
      </c>
      <c r="U2828"/>
    </row>
    <row r="2829" spans="17:21" ht="15.75">
      <c r="Q2829" s="5">
        <v>2372500377</v>
      </c>
      <c r="R2829" s="5">
        <v>2372500377</v>
      </c>
      <c r="S2829" s="5">
        <v>2372500377</v>
      </c>
      <c r="U2829"/>
    </row>
    <row r="2830" spans="17:21" ht="15.75">
      <c r="Q2830" s="5">
        <v>2372500385</v>
      </c>
      <c r="R2830" s="5">
        <v>2372500385</v>
      </c>
      <c r="S2830" s="5">
        <v>2372500385</v>
      </c>
      <c r="U2830"/>
    </row>
    <row r="2831" spans="17:21" ht="15.75">
      <c r="Q2831" s="5">
        <v>2372500419</v>
      </c>
      <c r="R2831" s="5">
        <v>2372500419</v>
      </c>
      <c r="S2831" s="5">
        <v>2372500419</v>
      </c>
      <c r="U2831"/>
    </row>
    <row r="2832" spans="17:21" ht="15.75">
      <c r="Q2832" s="5">
        <v>2372500427</v>
      </c>
      <c r="R2832" s="5">
        <v>2372500427</v>
      </c>
      <c r="S2832" s="5">
        <v>2372500427</v>
      </c>
      <c r="U2832"/>
    </row>
    <row r="2833" spans="17:21" ht="15.75">
      <c r="Q2833" s="5">
        <v>2372500443</v>
      </c>
      <c r="R2833" s="5">
        <v>2372500443</v>
      </c>
      <c r="S2833" s="5">
        <v>2372500443</v>
      </c>
      <c r="U2833"/>
    </row>
    <row r="2834" spans="17:21" ht="15.75">
      <c r="Q2834" s="5">
        <v>2372500468</v>
      </c>
      <c r="R2834" s="5">
        <v>2372500468</v>
      </c>
      <c r="S2834" s="5">
        <v>2372500468</v>
      </c>
      <c r="U2834"/>
    </row>
    <row r="2835" spans="17:21" ht="15.75">
      <c r="Q2835" s="5">
        <v>2372500476</v>
      </c>
      <c r="R2835" s="5">
        <v>2372500476</v>
      </c>
      <c r="S2835" s="5">
        <v>2372500476</v>
      </c>
      <c r="U2835"/>
    </row>
    <row r="2836" spans="17:21" ht="15.75">
      <c r="Q2836" s="5">
        <v>2372500484</v>
      </c>
      <c r="R2836" s="5">
        <v>2372500484</v>
      </c>
      <c r="S2836" s="5">
        <v>2372500484</v>
      </c>
      <c r="U2836"/>
    </row>
    <row r="2837" spans="17:21" ht="15.75">
      <c r="Q2837" s="5">
        <v>2372500567</v>
      </c>
      <c r="R2837" s="5">
        <v>2372500567</v>
      </c>
      <c r="S2837" s="5">
        <v>2372500567</v>
      </c>
      <c r="U2837"/>
    </row>
    <row r="2838" spans="17:21" ht="15.75">
      <c r="Q2838" s="5">
        <v>2372500575</v>
      </c>
      <c r="R2838" s="5">
        <v>2372500575</v>
      </c>
      <c r="S2838" s="5">
        <v>2372500575</v>
      </c>
      <c r="U2838"/>
    </row>
    <row r="2839" spans="17:21" ht="15.75">
      <c r="Q2839" s="5">
        <v>2372500625</v>
      </c>
      <c r="R2839" s="5">
        <v>2372500625</v>
      </c>
      <c r="S2839" s="5">
        <v>2372500625</v>
      </c>
      <c r="U2839"/>
    </row>
    <row r="2840" spans="17:21" ht="15.75">
      <c r="Q2840" s="5">
        <v>2372500633</v>
      </c>
      <c r="R2840" s="5">
        <v>2372500633</v>
      </c>
      <c r="S2840" s="5">
        <v>2372500633</v>
      </c>
      <c r="U2840"/>
    </row>
    <row r="2841" spans="17:21" ht="15.75">
      <c r="Q2841" s="5">
        <v>2372500666</v>
      </c>
      <c r="R2841" s="5">
        <v>2372500666</v>
      </c>
      <c r="S2841" s="5">
        <v>2372500666</v>
      </c>
      <c r="U2841"/>
    </row>
    <row r="2842" spans="17:21" ht="15.75">
      <c r="Q2842" s="5">
        <v>2372500708</v>
      </c>
      <c r="R2842" s="5">
        <v>2372500708</v>
      </c>
      <c r="S2842" s="5">
        <v>2372500708</v>
      </c>
      <c r="U2842"/>
    </row>
    <row r="2843" spans="17:21" ht="15.75">
      <c r="Q2843" s="5">
        <v>2372500740</v>
      </c>
      <c r="R2843" s="5">
        <v>2372500740</v>
      </c>
      <c r="S2843" s="5">
        <v>2372500740</v>
      </c>
      <c r="U2843"/>
    </row>
    <row r="2844" spans="17:21" ht="15.75">
      <c r="Q2844" s="5">
        <v>2372500799</v>
      </c>
      <c r="R2844" s="5">
        <v>2372500799</v>
      </c>
      <c r="S2844" s="5">
        <v>2372500799</v>
      </c>
      <c r="U2844"/>
    </row>
    <row r="2845" spans="17:21" ht="15.75">
      <c r="Q2845" s="5">
        <v>2372500815</v>
      </c>
      <c r="R2845" s="5">
        <v>2372500815</v>
      </c>
      <c r="S2845" s="5">
        <v>2372500815</v>
      </c>
      <c r="U2845"/>
    </row>
    <row r="2846" spans="17:21" ht="15.75">
      <c r="Q2846" s="5">
        <v>2372500856</v>
      </c>
      <c r="R2846" s="5">
        <v>2372500856</v>
      </c>
      <c r="S2846" s="5">
        <v>2372500856</v>
      </c>
      <c r="U2846"/>
    </row>
    <row r="2847" spans="17:21" ht="15.75">
      <c r="Q2847" s="5">
        <v>2372500922</v>
      </c>
      <c r="R2847" s="5">
        <v>2372500922</v>
      </c>
      <c r="S2847" s="5">
        <v>2372500922</v>
      </c>
      <c r="U2847"/>
    </row>
    <row r="2848" spans="17:21" ht="15.75">
      <c r="Q2848" s="5">
        <v>2372500955</v>
      </c>
      <c r="R2848" s="5">
        <v>2372500955</v>
      </c>
      <c r="S2848" s="5">
        <v>2372500955</v>
      </c>
      <c r="U2848"/>
    </row>
    <row r="2849" spans="17:21" ht="15.75">
      <c r="Q2849" s="5">
        <v>2372500997</v>
      </c>
      <c r="R2849" s="5">
        <v>2372500997</v>
      </c>
      <c r="S2849" s="5">
        <v>2372500997</v>
      </c>
      <c r="U2849"/>
    </row>
    <row r="2850" spans="17:21" ht="15.75">
      <c r="Q2850" s="5">
        <v>2372501011</v>
      </c>
      <c r="R2850" s="5">
        <v>2372501011</v>
      </c>
      <c r="S2850" s="5">
        <v>2372501011</v>
      </c>
      <c r="U2850"/>
    </row>
    <row r="2851" spans="17:21" ht="15.75">
      <c r="Q2851" s="5">
        <v>2372501029</v>
      </c>
      <c r="R2851" s="5">
        <v>2372501029</v>
      </c>
      <c r="S2851" s="5">
        <v>2372501029</v>
      </c>
      <c r="U2851"/>
    </row>
    <row r="2852" spans="17:21" ht="15.75">
      <c r="Q2852" s="5">
        <v>2372501037</v>
      </c>
      <c r="R2852" s="5">
        <v>2372501037</v>
      </c>
      <c r="S2852" s="5">
        <v>2372501037</v>
      </c>
      <c r="U2852"/>
    </row>
    <row r="2853" spans="17:21" ht="15.75">
      <c r="Q2853" s="5">
        <v>2372501102</v>
      </c>
      <c r="R2853" s="5">
        <v>2372501102</v>
      </c>
      <c r="S2853" s="5">
        <v>2372501102</v>
      </c>
      <c r="U2853"/>
    </row>
    <row r="2854" spans="17:21" ht="15.75">
      <c r="Q2854" s="5">
        <v>2372501128</v>
      </c>
      <c r="R2854" s="5">
        <v>2372501128</v>
      </c>
      <c r="S2854" s="5">
        <v>2372501128</v>
      </c>
      <c r="U2854"/>
    </row>
    <row r="2855" spans="17:21" ht="15.75">
      <c r="Q2855" s="5">
        <v>2372501144</v>
      </c>
      <c r="R2855" s="5">
        <v>2372501144</v>
      </c>
      <c r="S2855" s="5">
        <v>2372501144</v>
      </c>
      <c r="U2855"/>
    </row>
    <row r="2856" spans="17:21" ht="15.75">
      <c r="Q2856" s="5">
        <v>2372501169</v>
      </c>
      <c r="R2856" s="5">
        <v>2372501169</v>
      </c>
      <c r="S2856" s="5">
        <v>2372501169</v>
      </c>
      <c r="U2856"/>
    </row>
    <row r="2857" spans="17:21" ht="15.75">
      <c r="Q2857" s="5">
        <v>2372501193</v>
      </c>
      <c r="R2857" s="5">
        <v>2372501193</v>
      </c>
      <c r="S2857" s="5">
        <v>2372501193</v>
      </c>
      <c r="U2857"/>
    </row>
    <row r="2858" spans="17:21" ht="15.75">
      <c r="Q2858" s="5">
        <v>2372501243</v>
      </c>
      <c r="R2858" s="5">
        <v>2372501243</v>
      </c>
      <c r="S2858" s="5">
        <v>2372501243</v>
      </c>
      <c r="U2858"/>
    </row>
    <row r="2859" spans="17:21" ht="15.75">
      <c r="Q2859" s="5">
        <v>2372501268</v>
      </c>
      <c r="R2859" s="5">
        <v>2372501268</v>
      </c>
      <c r="S2859" s="5">
        <v>2372501268</v>
      </c>
      <c r="U2859"/>
    </row>
    <row r="2860" spans="17:21" ht="15.75">
      <c r="Q2860" s="5">
        <v>2372501292</v>
      </c>
      <c r="R2860" s="5">
        <v>2372501292</v>
      </c>
      <c r="S2860" s="5">
        <v>2372501292</v>
      </c>
      <c r="U2860"/>
    </row>
    <row r="2861" spans="17:21" ht="15.75">
      <c r="Q2861" s="5">
        <v>2372501326</v>
      </c>
      <c r="R2861" s="5">
        <v>2372501326</v>
      </c>
      <c r="S2861" s="5">
        <v>2372501326</v>
      </c>
      <c r="U2861"/>
    </row>
    <row r="2862" spans="17:21" ht="15.75">
      <c r="Q2862" s="5">
        <v>2372501383</v>
      </c>
      <c r="R2862" s="5">
        <v>2372501383</v>
      </c>
      <c r="S2862" s="5">
        <v>2372501383</v>
      </c>
      <c r="U2862"/>
    </row>
    <row r="2863" spans="17:21" ht="15.75">
      <c r="Q2863" s="5">
        <v>2372501417</v>
      </c>
      <c r="R2863" s="5">
        <v>2372501417</v>
      </c>
      <c r="S2863" s="5">
        <v>2372501417</v>
      </c>
      <c r="U2863"/>
    </row>
    <row r="2864" spans="17:21" ht="15.75">
      <c r="Q2864" s="5">
        <v>2372501425</v>
      </c>
      <c r="R2864" s="5">
        <v>2372501425</v>
      </c>
      <c r="S2864" s="5">
        <v>2372501425</v>
      </c>
      <c r="U2864"/>
    </row>
    <row r="2865" spans="17:21" ht="15.75">
      <c r="Q2865" s="5">
        <v>2372501466</v>
      </c>
      <c r="R2865" s="5">
        <v>2372501466</v>
      </c>
      <c r="S2865" s="5">
        <v>2372501466</v>
      </c>
      <c r="U2865"/>
    </row>
    <row r="2866" spans="17:21" ht="15.75">
      <c r="Q2866" s="5">
        <v>2372501508</v>
      </c>
      <c r="R2866" s="5">
        <v>2372501508</v>
      </c>
      <c r="S2866" s="5">
        <v>2372501508</v>
      </c>
      <c r="U2866"/>
    </row>
    <row r="2867" spans="17:21" ht="15.75">
      <c r="Q2867" s="5">
        <v>2372501516</v>
      </c>
      <c r="R2867" s="5">
        <v>2372501516</v>
      </c>
      <c r="S2867" s="5">
        <v>2372501516</v>
      </c>
      <c r="U2867"/>
    </row>
    <row r="2868" spans="17:21" ht="15.75">
      <c r="Q2868" s="5">
        <v>2372501524</v>
      </c>
      <c r="R2868" s="5">
        <v>2372501524</v>
      </c>
      <c r="S2868" s="5">
        <v>2372501524</v>
      </c>
      <c r="U2868"/>
    </row>
    <row r="2869" spans="17:21" ht="15.75">
      <c r="Q2869" s="5">
        <v>2372501532</v>
      </c>
      <c r="R2869" s="5">
        <v>2372501532</v>
      </c>
      <c r="S2869" s="5">
        <v>2372501532</v>
      </c>
      <c r="U2869"/>
    </row>
    <row r="2870" spans="17:21" ht="15.75">
      <c r="Q2870" s="5">
        <v>2372501581</v>
      </c>
      <c r="R2870" s="5">
        <v>2372501581</v>
      </c>
      <c r="S2870" s="5">
        <v>2372501581</v>
      </c>
      <c r="U2870"/>
    </row>
    <row r="2871" spans="17:21" ht="15.75">
      <c r="Q2871" s="5">
        <v>2372501615</v>
      </c>
      <c r="R2871" s="5">
        <v>2372501615</v>
      </c>
      <c r="S2871" s="5">
        <v>2372501615</v>
      </c>
      <c r="U2871"/>
    </row>
    <row r="2872" spans="17:21" ht="15.75">
      <c r="Q2872" s="5">
        <v>2372501706</v>
      </c>
      <c r="R2872" s="5">
        <v>2372501706</v>
      </c>
      <c r="S2872" s="5">
        <v>2372501706</v>
      </c>
      <c r="U2872"/>
    </row>
    <row r="2873" spans="17:21" ht="15.75">
      <c r="Q2873" s="5">
        <v>2372501714</v>
      </c>
      <c r="R2873" s="5">
        <v>2372501714</v>
      </c>
      <c r="S2873" s="5">
        <v>2372501714</v>
      </c>
      <c r="U2873"/>
    </row>
    <row r="2874" spans="17:21" ht="15.75">
      <c r="Q2874" s="5">
        <v>2372501771</v>
      </c>
      <c r="R2874" s="5">
        <v>2372501771</v>
      </c>
      <c r="S2874" s="5">
        <v>2372501771</v>
      </c>
      <c r="U2874"/>
    </row>
    <row r="2875" spans="17:21" ht="15.75">
      <c r="Q2875" s="5">
        <v>2372501789</v>
      </c>
      <c r="R2875" s="5">
        <v>2372501789</v>
      </c>
      <c r="S2875" s="5">
        <v>2372501789</v>
      </c>
      <c r="U2875"/>
    </row>
    <row r="2876" spans="17:21" ht="15.75">
      <c r="Q2876" s="5">
        <v>2372501839</v>
      </c>
      <c r="R2876" s="5">
        <v>2372501839</v>
      </c>
      <c r="S2876" s="5">
        <v>2372501839</v>
      </c>
      <c r="U2876"/>
    </row>
    <row r="2877" spans="17:21" ht="15.75">
      <c r="Q2877" s="5">
        <v>2372501862</v>
      </c>
      <c r="R2877" s="5">
        <v>2372501862</v>
      </c>
      <c r="S2877" s="5">
        <v>2372501862</v>
      </c>
      <c r="U2877"/>
    </row>
    <row r="2878" spans="17:21" ht="15.75">
      <c r="Q2878" s="5">
        <v>2372501870</v>
      </c>
      <c r="R2878" s="5">
        <v>2372501870</v>
      </c>
      <c r="S2878" s="5">
        <v>2372501870</v>
      </c>
      <c r="U2878"/>
    </row>
    <row r="2879" spans="17:21" ht="15.75">
      <c r="Q2879" s="5">
        <v>2372501938</v>
      </c>
      <c r="R2879" s="5">
        <v>2372501938</v>
      </c>
      <c r="S2879" s="5">
        <v>2372501938</v>
      </c>
      <c r="U2879"/>
    </row>
    <row r="2880" spans="17:21" ht="15.75">
      <c r="Q2880" s="5">
        <v>2372501953</v>
      </c>
      <c r="R2880" s="5">
        <v>2372501953</v>
      </c>
      <c r="S2880" s="5">
        <v>2372501953</v>
      </c>
      <c r="U2880"/>
    </row>
    <row r="2881" spans="17:21" ht="15.75">
      <c r="Q2881" s="5">
        <v>2372502027</v>
      </c>
      <c r="R2881" s="5">
        <v>2372502027</v>
      </c>
      <c r="S2881" s="5">
        <v>2372502027</v>
      </c>
      <c r="U2881"/>
    </row>
    <row r="2882" spans="17:21" ht="15.75">
      <c r="Q2882" s="5">
        <v>2372502043</v>
      </c>
      <c r="R2882" s="5">
        <v>2372502043</v>
      </c>
      <c r="S2882" s="5">
        <v>2372502043</v>
      </c>
      <c r="U2882"/>
    </row>
    <row r="2883" spans="17:21" ht="15.75">
      <c r="Q2883" s="5">
        <v>2372502068</v>
      </c>
      <c r="R2883" s="5">
        <v>2372502068</v>
      </c>
      <c r="S2883" s="5">
        <v>2372502068</v>
      </c>
      <c r="U2883"/>
    </row>
    <row r="2884" spans="17:21" ht="15.75">
      <c r="Q2884" s="5">
        <v>2372502100</v>
      </c>
      <c r="R2884" s="5">
        <v>2372502100</v>
      </c>
      <c r="S2884" s="5">
        <v>2372502100</v>
      </c>
      <c r="U2884"/>
    </row>
    <row r="2885" spans="17:21" ht="15.75">
      <c r="Q2885" s="5">
        <v>2372502118</v>
      </c>
      <c r="R2885" s="5">
        <v>2372502118</v>
      </c>
      <c r="S2885" s="5">
        <v>2372502118</v>
      </c>
      <c r="U2885"/>
    </row>
    <row r="2886" spans="17:21" ht="15.75">
      <c r="Q2886" s="5">
        <v>2372502126</v>
      </c>
      <c r="R2886" s="5">
        <v>2372502126</v>
      </c>
      <c r="S2886" s="5">
        <v>2372502126</v>
      </c>
      <c r="U2886"/>
    </row>
    <row r="2887" spans="17:21" ht="15.75">
      <c r="Q2887" s="5">
        <v>2372502159</v>
      </c>
      <c r="R2887" s="5">
        <v>2372502159</v>
      </c>
      <c r="S2887" s="5">
        <v>2372502159</v>
      </c>
      <c r="U2887"/>
    </row>
    <row r="2888" spans="17:21" ht="15.75">
      <c r="Q2888" s="5">
        <v>2372502167</v>
      </c>
      <c r="R2888" s="5">
        <v>2372502167</v>
      </c>
      <c r="S2888" s="5">
        <v>2372502167</v>
      </c>
      <c r="U2888"/>
    </row>
    <row r="2889" spans="17:21" ht="15.75">
      <c r="Q2889" s="5">
        <v>2372502183</v>
      </c>
      <c r="R2889" s="5">
        <v>2372502183</v>
      </c>
      <c r="S2889" s="5">
        <v>2372502183</v>
      </c>
      <c r="U2889"/>
    </row>
    <row r="2890" spans="17:21" ht="15.75">
      <c r="Q2890" s="5">
        <v>2372502316</v>
      </c>
      <c r="R2890" s="5">
        <v>2372502316</v>
      </c>
      <c r="S2890" s="5">
        <v>2372502316</v>
      </c>
      <c r="U2890"/>
    </row>
    <row r="2891" spans="17:21" ht="15.75">
      <c r="Q2891" s="5">
        <v>2372502324</v>
      </c>
      <c r="R2891" s="5">
        <v>2372502324</v>
      </c>
      <c r="S2891" s="5">
        <v>2372502324</v>
      </c>
      <c r="U2891"/>
    </row>
    <row r="2892" spans="17:21" ht="15.75">
      <c r="Q2892" s="5">
        <v>2372502399</v>
      </c>
      <c r="R2892" s="5">
        <v>2372502399</v>
      </c>
      <c r="S2892" s="5">
        <v>2372502399</v>
      </c>
      <c r="U2892"/>
    </row>
    <row r="2893" spans="17:21" ht="15.75">
      <c r="Q2893" s="5">
        <v>2372502407</v>
      </c>
      <c r="R2893" s="5">
        <v>2372502407</v>
      </c>
      <c r="S2893" s="5">
        <v>2372502407</v>
      </c>
      <c r="U2893"/>
    </row>
    <row r="2894" spans="17:21" ht="15.75">
      <c r="Q2894" s="5">
        <v>2372502415</v>
      </c>
      <c r="R2894" s="5">
        <v>2372502415</v>
      </c>
      <c r="S2894" s="5">
        <v>2372502415</v>
      </c>
      <c r="U2894"/>
    </row>
    <row r="2895" spans="17:21" ht="15.75">
      <c r="Q2895" s="5">
        <v>2372502464</v>
      </c>
      <c r="R2895" s="5">
        <v>2372502464</v>
      </c>
      <c r="S2895" s="5">
        <v>2372502464</v>
      </c>
      <c r="U2895"/>
    </row>
    <row r="2896" spans="17:21" ht="15.75">
      <c r="Q2896" s="5">
        <v>2372502472</v>
      </c>
      <c r="R2896" s="5">
        <v>2372502472</v>
      </c>
      <c r="S2896" s="5">
        <v>2372502472</v>
      </c>
      <c r="U2896"/>
    </row>
    <row r="2897" spans="17:21" ht="15.75">
      <c r="Q2897" s="5">
        <v>2372502514</v>
      </c>
      <c r="R2897" s="5">
        <v>2372502514</v>
      </c>
      <c r="S2897" s="5">
        <v>2372502514</v>
      </c>
      <c r="U2897"/>
    </row>
    <row r="2898" spans="17:21" ht="15.75">
      <c r="Q2898" s="5">
        <v>2372502522</v>
      </c>
      <c r="R2898" s="5">
        <v>2372502522</v>
      </c>
      <c r="S2898" s="5">
        <v>2372502522</v>
      </c>
      <c r="U2898"/>
    </row>
    <row r="2899" spans="17:21" ht="15.75">
      <c r="Q2899" s="5">
        <v>2372502530</v>
      </c>
      <c r="R2899" s="5">
        <v>2372502530</v>
      </c>
      <c r="S2899" s="5">
        <v>2372502530</v>
      </c>
      <c r="U2899"/>
    </row>
    <row r="2900" spans="17:21" ht="15.75">
      <c r="Q2900" s="5">
        <v>2372502548</v>
      </c>
      <c r="R2900" s="5">
        <v>2372502548</v>
      </c>
      <c r="S2900" s="5">
        <v>2372502548</v>
      </c>
      <c r="U2900"/>
    </row>
    <row r="2901" spans="17:21" ht="15.75">
      <c r="Q2901" s="5">
        <v>2372502589</v>
      </c>
      <c r="R2901" s="5">
        <v>2372502589</v>
      </c>
      <c r="S2901" s="5">
        <v>2372502589</v>
      </c>
      <c r="U2901"/>
    </row>
    <row r="2902" spans="17:21" ht="15.75">
      <c r="Q2902" s="5">
        <v>2372502597</v>
      </c>
      <c r="R2902" s="5">
        <v>2372502597</v>
      </c>
      <c r="S2902" s="5">
        <v>2372502597</v>
      </c>
      <c r="U2902"/>
    </row>
    <row r="2903" spans="17:21" ht="15.75">
      <c r="Q2903" s="5">
        <v>2372502621</v>
      </c>
      <c r="R2903" s="5">
        <v>2372502621</v>
      </c>
      <c r="S2903" s="5">
        <v>2372502621</v>
      </c>
      <c r="U2903"/>
    </row>
    <row r="2904" spans="17:21" ht="15.75">
      <c r="Q2904" s="5">
        <v>2372502670</v>
      </c>
      <c r="R2904" s="5">
        <v>2372502670</v>
      </c>
      <c r="S2904" s="5">
        <v>2372502670</v>
      </c>
      <c r="U2904"/>
    </row>
    <row r="2905" spans="17:21" ht="15.75">
      <c r="Q2905" s="5">
        <v>2372502688</v>
      </c>
      <c r="R2905" s="5">
        <v>2372502688</v>
      </c>
      <c r="S2905" s="5">
        <v>2372502688</v>
      </c>
      <c r="U2905"/>
    </row>
    <row r="2906" spans="17:21" ht="15.75">
      <c r="Q2906" s="5">
        <v>2372502720</v>
      </c>
      <c r="R2906" s="5">
        <v>2372502720</v>
      </c>
      <c r="S2906" s="5">
        <v>2372502720</v>
      </c>
      <c r="U2906"/>
    </row>
    <row r="2907" spans="17:21" ht="15.75">
      <c r="Q2907" s="5">
        <v>2372502738</v>
      </c>
      <c r="R2907" s="5">
        <v>2372502738</v>
      </c>
      <c r="S2907" s="5">
        <v>2372502738</v>
      </c>
      <c r="U2907"/>
    </row>
    <row r="2908" spans="17:21" ht="15.75">
      <c r="Q2908" s="5">
        <v>2372502746</v>
      </c>
      <c r="R2908" s="5">
        <v>2372502746</v>
      </c>
      <c r="S2908" s="5">
        <v>2372502746</v>
      </c>
      <c r="U2908"/>
    </row>
    <row r="2909" spans="17:21" ht="15.75">
      <c r="Q2909" s="5">
        <v>2372502753</v>
      </c>
      <c r="R2909" s="5">
        <v>2372502753</v>
      </c>
      <c r="S2909" s="5">
        <v>2372502753</v>
      </c>
      <c r="U2909"/>
    </row>
    <row r="2910" spans="17:21" ht="15.75">
      <c r="Q2910" s="5">
        <v>2372502761</v>
      </c>
      <c r="R2910" s="5">
        <v>2372502761</v>
      </c>
      <c r="S2910" s="5">
        <v>2372502761</v>
      </c>
      <c r="U2910"/>
    </row>
    <row r="2911" spans="17:21" ht="15.75">
      <c r="Q2911" s="5">
        <v>2372502803</v>
      </c>
      <c r="R2911" s="5">
        <v>2372502803</v>
      </c>
      <c r="S2911" s="5">
        <v>2372502803</v>
      </c>
      <c r="U2911"/>
    </row>
    <row r="2912" spans="17:21" ht="15.75">
      <c r="Q2912" s="5">
        <v>2372502837</v>
      </c>
      <c r="R2912" s="5">
        <v>2372502837</v>
      </c>
      <c r="S2912" s="5">
        <v>2372502837</v>
      </c>
      <c r="U2912"/>
    </row>
    <row r="2913" spans="17:21" ht="15.75">
      <c r="Q2913" s="5">
        <v>2372502845</v>
      </c>
      <c r="R2913" s="5">
        <v>2372502845</v>
      </c>
      <c r="S2913" s="5">
        <v>2372502845</v>
      </c>
      <c r="U2913"/>
    </row>
    <row r="2914" spans="17:21" ht="15.75">
      <c r="Q2914" s="5">
        <v>2372502852</v>
      </c>
      <c r="R2914" s="5">
        <v>2372502852</v>
      </c>
      <c r="S2914" s="5">
        <v>2372502852</v>
      </c>
      <c r="U2914"/>
    </row>
    <row r="2915" spans="17:21" ht="15.75">
      <c r="Q2915" s="5">
        <v>2372502878</v>
      </c>
      <c r="R2915" s="5">
        <v>2372502878</v>
      </c>
      <c r="S2915" s="5">
        <v>2372502878</v>
      </c>
      <c r="U2915"/>
    </row>
    <row r="2916" spans="17:21" ht="15.75">
      <c r="Q2916" s="5">
        <v>2372502886</v>
      </c>
      <c r="R2916" s="5">
        <v>2372502886</v>
      </c>
      <c r="S2916" s="5">
        <v>2372502886</v>
      </c>
      <c r="U2916"/>
    </row>
    <row r="2917" spans="17:21" ht="15.75">
      <c r="Q2917" s="5">
        <v>2372502910</v>
      </c>
      <c r="R2917" s="5">
        <v>2372502910</v>
      </c>
      <c r="S2917" s="5">
        <v>2372502910</v>
      </c>
      <c r="U2917"/>
    </row>
    <row r="2918" spans="17:21" ht="15.75">
      <c r="Q2918" s="5">
        <v>2372502944</v>
      </c>
      <c r="R2918" s="5">
        <v>2372502944</v>
      </c>
      <c r="S2918" s="5">
        <v>2372502944</v>
      </c>
      <c r="U2918"/>
    </row>
    <row r="2919" spans="17:21" ht="15.75">
      <c r="Q2919" s="5">
        <v>2372502951</v>
      </c>
      <c r="R2919" s="5">
        <v>2372502951</v>
      </c>
      <c r="S2919" s="5">
        <v>2372502951</v>
      </c>
      <c r="U2919"/>
    </row>
    <row r="2920" spans="17:21" ht="15.75">
      <c r="Q2920" s="5">
        <v>2372502977</v>
      </c>
      <c r="R2920" s="5">
        <v>2372502977</v>
      </c>
      <c r="S2920" s="5">
        <v>2372502977</v>
      </c>
      <c r="U2920"/>
    </row>
    <row r="2921" spans="17:21" ht="15.75">
      <c r="Q2921" s="5">
        <v>2372502993</v>
      </c>
      <c r="R2921" s="5">
        <v>2372502993</v>
      </c>
      <c r="S2921" s="5">
        <v>2372502993</v>
      </c>
      <c r="U2921"/>
    </row>
    <row r="2922" spans="17:21" ht="15.75">
      <c r="Q2922" s="5">
        <v>2372503017</v>
      </c>
      <c r="R2922" s="5">
        <v>2372503017</v>
      </c>
      <c r="S2922" s="5">
        <v>2372503017</v>
      </c>
      <c r="U2922"/>
    </row>
    <row r="2923" spans="17:21" ht="15.75">
      <c r="Q2923" s="5">
        <v>2372503082</v>
      </c>
      <c r="R2923" s="5">
        <v>2372503082</v>
      </c>
      <c r="S2923" s="5">
        <v>2372503082</v>
      </c>
      <c r="U2923"/>
    </row>
    <row r="2924" spans="17:21" ht="15.75">
      <c r="Q2924" s="5">
        <v>2372503090</v>
      </c>
      <c r="R2924" s="5">
        <v>2372503090</v>
      </c>
      <c r="S2924" s="5">
        <v>2372503090</v>
      </c>
      <c r="U2924"/>
    </row>
    <row r="2925" spans="17:21" ht="15.75">
      <c r="Q2925" s="5">
        <v>2372503108</v>
      </c>
      <c r="R2925" s="5">
        <v>2372503108</v>
      </c>
      <c r="S2925" s="5">
        <v>2372503108</v>
      </c>
      <c r="U2925"/>
    </row>
    <row r="2926" spans="17:21" ht="15.75">
      <c r="Q2926" s="5">
        <v>2372503124</v>
      </c>
      <c r="R2926" s="5">
        <v>2372503124</v>
      </c>
      <c r="S2926" s="5">
        <v>2372503124</v>
      </c>
      <c r="U2926"/>
    </row>
    <row r="2927" spans="17:21" ht="15.75">
      <c r="Q2927" s="5">
        <v>2372503140</v>
      </c>
      <c r="R2927" s="5">
        <v>2372503140</v>
      </c>
      <c r="S2927" s="5">
        <v>2372503140</v>
      </c>
      <c r="U2927"/>
    </row>
    <row r="2928" spans="17:21" ht="15.75">
      <c r="Q2928" s="5">
        <v>2372503181</v>
      </c>
      <c r="R2928" s="5">
        <v>2372503181</v>
      </c>
      <c r="S2928" s="5">
        <v>2372503181</v>
      </c>
      <c r="U2928"/>
    </row>
    <row r="2929" spans="17:21" ht="15.75">
      <c r="Q2929" s="5">
        <v>2372503199</v>
      </c>
      <c r="R2929" s="5">
        <v>2372503199</v>
      </c>
      <c r="S2929" s="5">
        <v>2372503199</v>
      </c>
      <c r="U2929"/>
    </row>
    <row r="2930" spans="17:21" ht="15.75">
      <c r="Q2930" s="5">
        <v>2372503207</v>
      </c>
      <c r="R2930" s="5">
        <v>2372503207</v>
      </c>
      <c r="S2930" s="5">
        <v>2372503207</v>
      </c>
      <c r="U2930"/>
    </row>
    <row r="2931" spans="17:21" ht="15.75">
      <c r="Q2931" s="5">
        <v>2372503215</v>
      </c>
      <c r="R2931" s="5">
        <v>2372503215</v>
      </c>
      <c r="S2931" s="5">
        <v>2372503215</v>
      </c>
      <c r="U2931"/>
    </row>
    <row r="2932" spans="17:21" ht="15.75">
      <c r="Q2932" s="5">
        <v>2372503314</v>
      </c>
      <c r="R2932" s="5">
        <v>2372503314</v>
      </c>
      <c r="S2932" s="5">
        <v>2372503314</v>
      </c>
      <c r="U2932"/>
    </row>
    <row r="2933" spans="17:21" ht="15.75">
      <c r="Q2933" s="5">
        <v>2372503348</v>
      </c>
      <c r="R2933" s="5">
        <v>2372503348</v>
      </c>
      <c r="S2933" s="5">
        <v>2372503348</v>
      </c>
      <c r="U2933"/>
    </row>
    <row r="2934" spans="17:21" ht="15.75">
      <c r="Q2934" s="5">
        <v>2372503355</v>
      </c>
      <c r="R2934" s="5">
        <v>2372503355</v>
      </c>
      <c r="S2934" s="5">
        <v>2372503355</v>
      </c>
      <c r="U2934"/>
    </row>
    <row r="2935" spans="17:21" ht="15.75">
      <c r="Q2935" s="5">
        <v>2372503363</v>
      </c>
      <c r="R2935" s="5">
        <v>2372503363</v>
      </c>
      <c r="S2935" s="5">
        <v>2372503363</v>
      </c>
      <c r="U2935"/>
    </row>
    <row r="2936" spans="17:21" ht="15.75">
      <c r="Q2936" s="5">
        <v>2372503405</v>
      </c>
      <c r="R2936" s="5">
        <v>2372503405</v>
      </c>
      <c r="S2936" s="5">
        <v>2372503405</v>
      </c>
      <c r="U2936"/>
    </row>
    <row r="2937" spans="17:21" ht="15.75">
      <c r="Q2937" s="5">
        <v>2372503421</v>
      </c>
      <c r="R2937" s="5">
        <v>2372503421</v>
      </c>
      <c r="S2937" s="5">
        <v>2372503421</v>
      </c>
      <c r="U2937"/>
    </row>
    <row r="2938" spans="17:21" ht="15.75">
      <c r="Q2938" s="5">
        <v>2372503447</v>
      </c>
      <c r="R2938" s="5">
        <v>2372503447</v>
      </c>
      <c r="S2938" s="5">
        <v>2372503447</v>
      </c>
      <c r="U2938"/>
    </row>
    <row r="2939" spans="17:21" ht="15.75">
      <c r="Q2939" s="5">
        <v>2372503454</v>
      </c>
      <c r="R2939" s="5">
        <v>2372503454</v>
      </c>
      <c r="S2939" s="5">
        <v>2372503454</v>
      </c>
      <c r="U2939"/>
    </row>
    <row r="2940" spans="17:21" ht="15.75">
      <c r="Q2940" s="5">
        <v>2372503462</v>
      </c>
      <c r="R2940" s="5">
        <v>2372503462</v>
      </c>
      <c r="S2940" s="5">
        <v>2372503462</v>
      </c>
      <c r="U2940"/>
    </row>
    <row r="2941" spans="17:21" ht="15.75">
      <c r="Q2941" s="5">
        <v>2372503470</v>
      </c>
      <c r="R2941" s="5">
        <v>2372503470</v>
      </c>
      <c r="S2941" s="5">
        <v>2372503470</v>
      </c>
      <c r="U2941"/>
    </row>
    <row r="2942" spans="17:21" ht="15.75">
      <c r="Q2942" s="5">
        <v>2372503488</v>
      </c>
      <c r="R2942" s="5">
        <v>2372503488</v>
      </c>
      <c r="S2942" s="5">
        <v>2372503488</v>
      </c>
      <c r="U2942"/>
    </row>
    <row r="2943" spans="17:21" ht="15.75">
      <c r="Q2943" s="5">
        <v>2372503496</v>
      </c>
      <c r="R2943" s="5">
        <v>2372503496</v>
      </c>
      <c r="S2943" s="5">
        <v>2372503496</v>
      </c>
      <c r="U2943"/>
    </row>
    <row r="2944" spans="17:21" ht="15.75">
      <c r="Q2944" s="5">
        <v>2372503504</v>
      </c>
      <c r="R2944" s="5">
        <v>2372503504</v>
      </c>
      <c r="S2944" s="5">
        <v>2372503504</v>
      </c>
      <c r="U2944"/>
    </row>
    <row r="2945" spans="17:21" ht="15.75">
      <c r="Q2945" s="5">
        <v>2372503546</v>
      </c>
      <c r="R2945" s="5">
        <v>2372503546</v>
      </c>
      <c r="S2945" s="5">
        <v>2372503546</v>
      </c>
      <c r="U2945"/>
    </row>
    <row r="2946" spans="17:21" ht="15.75">
      <c r="Q2946" s="5">
        <v>2372503579</v>
      </c>
      <c r="R2946" s="5">
        <v>2372503579</v>
      </c>
      <c r="S2946" s="5">
        <v>2372503579</v>
      </c>
      <c r="U2946"/>
    </row>
    <row r="2947" spans="17:21" ht="15.75">
      <c r="Q2947" s="5">
        <v>2372503629</v>
      </c>
      <c r="R2947" s="5">
        <v>2372503629</v>
      </c>
      <c r="S2947" s="5">
        <v>2372503629</v>
      </c>
      <c r="U2947"/>
    </row>
    <row r="2948" spans="17:21" ht="15.75">
      <c r="Q2948" s="5">
        <v>2372503637</v>
      </c>
      <c r="R2948" s="5">
        <v>2372503637</v>
      </c>
      <c r="S2948" s="5">
        <v>2372503637</v>
      </c>
      <c r="U2948"/>
    </row>
    <row r="2949" spans="17:21" ht="15.75">
      <c r="Q2949" s="5">
        <v>2372503645</v>
      </c>
      <c r="R2949" s="5">
        <v>2372503645</v>
      </c>
      <c r="S2949" s="5">
        <v>2372503645</v>
      </c>
      <c r="U2949"/>
    </row>
    <row r="2950" spans="17:21" ht="15.75">
      <c r="Q2950" s="5">
        <v>2372503652</v>
      </c>
      <c r="R2950" s="5">
        <v>2372503652</v>
      </c>
      <c r="S2950" s="5">
        <v>2372503652</v>
      </c>
      <c r="U2950"/>
    </row>
    <row r="2951" spans="17:21" ht="15.75">
      <c r="Q2951" s="5">
        <v>2372503660</v>
      </c>
      <c r="R2951" s="5">
        <v>2372503660</v>
      </c>
      <c r="S2951" s="5">
        <v>2372503660</v>
      </c>
      <c r="U2951"/>
    </row>
    <row r="2952" spans="17:21" ht="15.75">
      <c r="Q2952" s="5">
        <v>2372503678</v>
      </c>
      <c r="R2952" s="5">
        <v>2372503678</v>
      </c>
      <c r="S2952" s="5">
        <v>2372503678</v>
      </c>
      <c r="U2952"/>
    </row>
    <row r="2953" spans="17:21" ht="15.75">
      <c r="Q2953" s="5">
        <v>2372503686</v>
      </c>
      <c r="R2953" s="5">
        <v>2372503686</v>
      </c>
      <c r="S2953" s="5">
        <v>2372503686</v>
      </c>
      <c r="U2953"/>
    </row>
    <row r="2954" spans="17:21" ht="15.75">
      <c r="Q2954" s="5">
        <v>2372503694</v>
      </c>
      <c r="R2954" s="5">
        <v>2372503694</v>
      </c>
      <c r="S2954" s="5">
        <v>2372503694</v>
      </c>
      <c r="U2954"/>
    </row>
    <row r="2955" spans="17:21" ht="15.75">
      <c r="Q2955" s="5">
        <v>2372503736</v>
      </c>
      <c r="R2955" s="5">
        <v>2372503736</v>
      </c>
      <c r="S2955" s="5">
        <v>2372503736</v>
      </c>
      <c r="U2955"/>
    </row>
    <row r="2956" spans="17:21" ht="15.75">
      <c r="Q2956" s="5">
        <v>2372503744</v>
      </c>
      <c r="R2956" s="5">
        <v>2372503744</v>
      </c>
      <c r="S2956" s="5">
        <v>2372503744</v>
      </c>
      <c r="U2956"/>
    </row>
    <row r="2957" spans="17:21" ht="15.75">
      <c r="Q2957" s="5">
        <v>2372503793</v>
      </c>
      <c r="R2957" s="5">
        <v>2372503793</v>
      </c>
      <c r="S2957" s="5">
        <v>2372503793</v>
      </c>
      <c r="U2957"/>
    </row>
    <row r="2958" spans="17:21" ht="15.75">
      <c r="Q2958" s="5">
        <v>2372503835</v>
      </c>
      <c r="R2958" s="5">
        <v>2372503835</v>
      </c>
      <c r="S2958" s="5">
        <v>2372503835</v>
      </c>
      <c r="U2958"/>
    </row>
    <row r="2959" spans="17:21" ht="15.75">
      <c r="Q2959" s="5">
        <v>2372503843</v>
      </c>
      <c r="R2959" s="5">
        <v>2372503843</v>
      </c>
      <c r="S2959" s="5">
        <v>2372503843</v>
      </c>
      <c r="U2959"/>
    </row>
    <row r="2960" spans="17:21" ht="15.75">
      <c r="Q2960" s="5">
        <v>2372503850</v>
      </c>
      <c r="R2960" s="5">
        <v>2372503850</v>
      </c>
      <c r="S2960" s="5">
        <v>2372503850</v>
      </c>
      <c r="U2960"/>
    </row>
    <row r="2961" spans="17:21" ht="15.75">
      <c r="Q2961" s="5">
        <v>2372503900</v>
      </c>
      <c r="R2961" s="5">
        <v>2372503900</v>
      </c>
      <c r="S2961" s="5">
        <v>2372503900</v>
      </c>
      <c r="U2961"/>
    </row>
    <row r="2962" spans="17:21" ht="15.75">
      <c r="Q2962" s="5">
        <v>2372503918</v>
      </c>
      <c r="R2962" s="5">
        <v>2372503918</v>
      </c>
      <c r="S2962" s="5">
        <v>2372503918</v>
      </c>
      <c r="U2962"/>
    </row>
    <row r="2963" spans="17:21" ht="15.75">
      <c r="Q2963" s="5">
        <v>2372503942</v>
      </c>
      <c r="R2963" s="5">
        <v>2372503942</v>
      </c>
      <c r="S2963" s="5">
        <v>2372503942</v>
      </c>
      <c r="U2963"/>
    </row>
    <row r="2964" spans="17:21" ht="15.75">
      <c r="Q2964" s="5">
        <v>2372503983</v>
      </c>
      <c r="R2964" s="5">
        <v>2372503983</v>
      </c>
      <c r="S2964" s="5">
        <v>2372503983</v>
      </c>
      <c r="U2964"/>
    </row>
    <row r="2965" spans="17:21" ht="15.75">
      <c r="Q2965" s="5">
        <v>2372503991</v>
      </c>
      <c r="R2965" s="5">
        <v>2372503991</v>
      </c>
      <c r="S2965" s="5">
        <v>2372503991</v>
      </c>
      <c r="U2965"/>
    </row>
    <row r="2966" spans="17:21" ht="15.75">
      <c r="Q2966" s="5">
        <v>2372504007</v>
      </c>
      <c r="R2966" s="5">
        <v>2372504007</v>
      </c>
      <c r="S2966" s="5">
        <v>2372504007</v>
      </c>
      <c r="U2966"/>
    </row>
    <row r="2967" spans="17:21" ht="15.75">
      <c r="Q2967" s="5">
        <v>2372504049</v>
      </c>
      <c r="R2967" s="5">
        <v>2372504049</v>
      </c>
      <c r="S2967" s="5">
        <v>2372504049</v>
      </c>
      <c r="U2967"/>
    </row>
    <row r="2968" spans="17:21" ht="15.75">
      <c r="Q2968" s="5">
        <v>2372504056</v>
      </c>
      <c r="R2968" s="5">
        <v>2372504056</v>
      </c>
      <c r="S2968" s="5">
        <v>2372504056</v>
      </c>
      <c r="U2968"/>
    </row>
    <row r="2969" spans="17:21" ht="15.75">
      <c r="Q2969" s="5">
        <v>2372504064</v>
      </c>
      <c r="R2969" s="5">
        <v>2372504064</v>
      </c>
      <c r="S2969" s="5">
        <v>2372504064</v>
      </c>
      <c r="U2969"/>
    </row>
    <row r="2970" spans="17:21" ht="15.75">
      <c r="Q2970" s="5">
        <v>2372504072</v>
      </c>
      <c r="R2970" s="5">
        <v>2372504072</v>
      </c>
      <c r="S2970" s="5">
        <v>2372504072</v>
      </c>
      <c r="U2970"/>
    </row>
    <row r="2971" spans="17:21" ht="15.75">
      <c r="Q2971" s="5">
        <v>2372504080</v>
      </c>
      <c r="R2971" s="5">
        <v>2372504080</v>
      </c>
      <c r="S2971" s="5">
        <v>2372504080</v>
      </c>
      <c r="U2971"/>
    </row>
    <row r="2972" spans="17:21" ht="15.75">
      <c r="Q2972" s="5">
        <v>2372504148</v>
      </c>
      <c r="R2972" s="5">
        <v>2372504148</v>
      </c>
      <c r="S2972" s="5">
        <v>2372504148</v>
      </c>
      <c r="U2972"/>
    </row>
    <row r="2973" spans="17:21" ht="15.75">
      <c r="Q2973" s="5">
        <v>2372504163</v>
      </c>
      <c r="R2973" s="5">
        <v>2372504163</v>
      </c>
      <c r="S2973" s="5">
        <v>2372504163</v>
      </c>
      <c r="U2973"/>
    </row>
    <row r="2974" spans="17:21" ht="15.75">
      <c r="Q2974" s="5">
        <v>2372504213</v>
      </c>
      <c r="R2974" s="5">
        <v>2372504213</v>
      </c>
      <c r="S2974" s="5">
        <v>2372504213</v>
      </c>
      <c r="U2974"/>
    </row>
    <row r="2975" spans="17:21" ht="15.75">
      <c r="Q2975" s="5">
        <v>2372504239</v>
      </c>
      <c r="R2975" s="5">
        <v>2372504239</v>
      </c>
      <c r="S2975" s="5">
        <v>2372504239</v>
      </c>
      <c r="U2975"/>
    </row>
    <row r="2976" spans="17:21" ht="15.75">
      <c r="Q2976" s="5">
        <v>2372504247</v>
      </c>
      <c r="R2976" s="5">
        <v>2372504247</v>
      </c>
      <c r="S2976" s="5">
        <v>2372504247</v>
      </c>
      <c r="U2976"/>
    </row>
    <row r="2977" spans="17:21" ht="15.75">
      <c r="Q2977" s="5">
        <v>2372504254</v>
      </c>
      <c r="R2977" s="5">
        <v>2372504254</v>
      </c>
      <c r="S2977" s="5">
        <v>2372504254</v>
      </c>
      <c r="U2977"/>
    </row>
    <row r="2978" spans="17:21" ht="15.75">
      <c r="Q2978" s="5">
        <v>2372504338</v>
      </c>
      <c r="R2978" s="5">
        <v>2372504338</v>
      </c>
      <c r="S2978" s="5">
        <v>2372504338</v>
      </c>
      <c r="U2978"/>
    </row>
    <row r="2979" spans="17:21" ht="15.75">
      <c r="Q2979" s="5">
        <v>2372504353</v>
      </c>
      <c r="R2979" s="5">
        <v>2372504353</v>
      </c>
      <c r="S2979" s="5">
        <v>2372504353</v>
      </c>
      <c r="U2979"/>
    </row>
    <row r="2980" spans="17:21" ht="15.75">
      <c r="Q2980" s="5">
        <v>2372504452</v>
      </c>
      <c r="R2980" s="5">
        <v>2372504452</v>
      </c>
      <c r="S2980" s="5">
        <v>2372504452</v>
      </c>
      <c r="U2980"/>
    </row>
    <row r="2981" spans="17:21" ht="15.75">
      <c r="Q2981" s="5">
        <v>2372504460</v>
      </c>
      <c r="R2981" s="5">
        <v>2372504460</v>
      </c>
      <c r="S2981" s="5">
        <v>2372504460</v>
      </c>
      <c r="U2981"/>
    </row>
    <row r="2982" spans="17:21" ht="15.75">
      <c r="Q2982" s="5">
        <v>2372504502</v>
      </c>
      <c r="R2982" s="5">
        <v>2372504502</v>
      </c>
      <c r="S2982" s="5">
        <v>2372504502</v>
      </c>
      <c r="U2982"/>
    </row>
    <row r="2983" spans="17:21" ht="15.75">
      <c r="Q2983" s="5">
        <v>2372504544</v>
      </c>
      <c r="R2983" s="5">
        <v>2372504544</v>
      </c>
      <c r="S2983" s="5">
        <v>2372504544</v>
      </c>
      <c r="U2983"/>
    </row>
    <row r="2984" spans="17:21" ht="15.75">
      <c r="Q2984" s="5">
        <v>2372504569</v>
      </c>
      <c r="R2984" s="5">
        <v>2372504569</v>
      </c>
      <c r="S2984" s="5">
        <v>2372504569</v>
      </c>
      <c r="U2984"/>
    </row>
    <row r="2985" spans="17:21" ht="15.75">
      <c r="Q2985" s="5">
        <v>2372504585</v>
      </c>
      <c r="R2985" s="5">
        <v>2372504585</v>
      </c>
      <c r="S2985" s="5">
        <v>2372504585</v>
      </c>
      <c r="U2985"/>
    </row>
    <row r="2986" spans="17:21" ht="15.75">
      <c r="Q2986" s="5">
        <v>2372504627</v>
      </c>
      <c r="R2986" s="5">
        <v>2372504627</v>
      </c>
      <c r="S2986" s="5">
        <v>2372504627</v>
      </c>
      <c r="U2986"/>
    </row>
    <row r="2987" spans="17:21" ht="15.75">
      <c r="Q2987" s="5">
        <v>2372504635</v>
      </c>
      <c r="R2987" s="5">
        <v>2372504635</v>
      </c>
      <c r="S2987" s="5">
        <v>2372504635</v>
      </c>
      <c r="U2987"/>
    </row>
    <row r="2988" spans="17:21" ht="15.75">
      <c r="Q2988" s="5">
        <v>2372504668</v>
      </c>
      <c r="R2988" s="5">
        <v>2372504668</v>
      </c>
      <c r="S2988" s="5">
        <v>2372504668</v>
      </c>
      <c r="U2988"/>
    </row>
    <row r="2989" spans="17:21" ht="15.75">
      <c r="Q2989" s="5">
        <v>2372504676</v>
      </c>
      <c r="R2989" s="5">
        <v>2372504676</v>
      </c>
      <c r="S2989" s="5">
        <v>2372504676</v>
      </c>
      <c r="U2989"/>
    </row>
    <row r="2990" spans="17:21" ht="15.75">
      <c r="Q2990" s="5">
        <v>2372504684</v>
      </c>
      <c r="R2990" s="5">
        <v>2372504684</v>
      </c>
      <c r="S2990" s="5">
        <v>2372504684</v>
      </c>
      <c r="U2990"/>
    </row>
    <row r="2991" spans="17:21" ht="15.75">
      <c r="Q2991" s="5">
        <v>2372504692</v>
      </c>
      <c r="R2991" s="5">
        <v>2372504692</v>
      </c>
      <c r="S2991" s="5">
        <v>2372504692</v>
      </c>
      <c r="U2991"/>
    </row>
    <row r="2992" spans="17:21" ht="15.75">
      <c r="Q2992" s="5">
        <v>2372504734</v>
      </c>
      <c r="R2992" s="5">
        <v>2372504734</v>
      </c>
      <c r="S2992" s="5">
        <v>2372504734</v>
      </c>
      <c r="U2992"/>
    </row>
    <row r="2993" spans="17:21" ht="15.75">
      <c r="Q2993" s="5">
        <v>2372504767</v>
      </c>
      <c r="R2993" s="5">
        <v>2372504767</v>
      </c>
      <c r="S2993" s="5">
        <v>2372504767</v>
      </c>
      <c r="U2993"/>
    </row>
    <row r="2994" spans="17:21" ht="15.75">
      <c r="Q2994" s="5">
        <v>2372504775</v>
      </c>
      <c r="R2994" s="5">
        <v>2372504775</v>
      </c>
      <c r="S2994" s="5">
        <v>2372504775</v>
      </c>
      <c r="U2994"/>
    </row>
    <row r="2995" spans="17:21" ht="15.75">
      <c r="Q2995" s="5">
        <v>2372504825</v>
      </c>
      <c r="R2995" s="5">
        <v>2372504825</v>
      </c>
      <c r="S2995" s="5">
        <v>2372504825</v>
      </c>
      <c r="U2995"/>
    </row>
    <row r="2996" spans="17:21" ht="15.75">
      <c r="Q2996" s="5">
        <v>2372504882</v>
      </c>
      <c r="R2996" s="5">
        <v>2372504882</v>
      </c>
      <c r="S2996" s="5">
        <v>2372504882</v>
      </c>
      <c r="U2996"/>
    </row>
    <row r="2997" spans="17:21" ht="15.75">
      <c r="Q2997" s="5">
        <v>2372504924</v>
      </c>
      <c r="R2997" s="5">
        <v>2372504924</v>
      </c>
      <c r="S2997" s="5">
        <v>2372504924</v>
      </c>
      <c r="U2997"/>
    </row>
    <row r="2998" spans="17:21" ht="15.75">
      <c r="Q2998" s="5">
        <v>2372504932</v>
      </c>
      <c r="R2998" s="5">
        <v>2372504932</v>
      </c>
      <c r="S2998" s="5">
        <v>2372504932</v>
      </c>
      <c r="U2998"/>
    </row>
    <row r="2999" spans="17:21" ht="15.75">
      <c r="Q2999" s="5">
        <v>2372504940</v>
      </c>
      <c r="R2999" s="5">
        <v>2372504940</v>
      </c>
      <c r="S2999" s="5">
        <v>2372504940</v>
      </c>
      <c r="U2999"/>
    </row>
    <row r="3000" spans="17:21" ht="15.75">
      <c r="Q3000" s="5">
        <v>2372504965</v>
      </c>
      <c r="R3000" s="5">
        <v>2372504965</v>
      </c>
      <c r="S3000" s="5">
        <v>2372504965</v>
      </c>
      <c r="U3000"/>
    </row>
    <row r="3001" spans="17:21" ht="15.75">
      <c r="Q3001" s="5">
        <v>2372505038</v>
      </c>
      <c r="R3001" s="5">
        <v>2372505038</v>
      </c>
      <c r="S3001" s="5">
        <v>2372505038</v>
      </c>
      <c r="U3001"/>
    </row>
    <row r="3002" spans="17:21" ht="15.75">
      <c r="Q3002" s="5">
        <v>2372505087</v>
      </c>
      <c r="R3002" s="5">
        <v>2372505087</v>
      </c>
      <c r="S3002" s="5">
        <v>2372505087</v>
      </c>
      <c r="U3002"/>
    </row>
    <row r="3003" spans="17:21" ht="15.75">
      <c r="Q3003" s="5">
        <v>2372505095</v>
      </c>
      <c r="R3003" s="5">
        <v>2372505095</v>
      </c>
      <c r="S3003" s="5">
        <v>2372505095</v>
      </c>
      <c r="U3003"/>
    </row>
    <row r="3004" spans="17:21" ht="15.75">
      <c r="Q3004" s="5">
        <v>2372505111</v>
      </c>
      <c r="R3004" s="5">
        <v>2372505111</v>
      </c>
      <c r="S3004" s="5">
        <v>2372505111</v>
      </c>
      <c r="U3004"/>
    </row>
    <row r="3005" spans="17:21" ht="15.75">
      <c r="Q3005" s="5">
        <v>2372505129</v>
      </c>
      <c r="R3005" s="5">
        <v>2372505129</v>
      </c>
      <c r="S3005" s="5">
        <v>2372505129</v>
      </c>
      <c r="U3005"/>
    </row>
    <row r="3006" spans="17:21" ht="15.75">
      <c r="Q3006" s="5">
        <v>2372505137</v>
      </c>
      <c r="R3006" s="5">
        <v>2372505137</v>
      </c>
      <c r="S3006" s="5">
        <v>2372505137</v>
      </c>
      <c r="U3006"/>
    </row>
    <row r="3007" spans="17:21" ht="15.75">
      <c r="Q3007" s="5">
        <v>2372505145</v>
      </c>
      <c r="R3007" s="5">
        <v>2372505145</v>
      </c>
      <c r="S3007" s="5">
        <v>2372505145</v>
      </c>
      <c r="U3007"/>
    </row>
    <row r="3008" spans="17:21" ht="15.75">
      <c r="Q3008" s="5">
        <v>2372505178</v>
      </c>
      <c r="R3008" s="5">
        <v>2372505178</v>
      </c>
      <c r="S3008" s="5">
        <v>2372505178</v>
      </c>
      <c r="U3008"/>
    </row>
    <row r="3009" spans="17:21" ht="15.75">
      <c r="Q3009" s="5">
        <v>2372505186</v>
      </c>
      <c r="R3009" s="5">
        <v>2372505186</v>
      </c>
      <c r="S3009" s="5">
        <v>2372505186</v>
      </c>
      <c r="U3009"/>
    </row>
    <row r="3010" spans="17:21" ht="15.75">
      <c r="Q3010" s="5">
        <v>2372505210</v>
      </c>
      <c r="R3010" s="5">
        <v>2372505210</v>
      </c>
      <c r="S3010" s="5">
        <v>2372505210</v>
      </c>
      <c r="U3010"/>
    </row>
    <row r="3011" spans="17:21" ht="15.75">
      <c r="Q3011" s="5">
        <v>2372505244</v>
      </c>
      <c r="R3011" s="5">
        <v>2372505244</v>
      </c>
      <c r="S3011" s="5">
        <v>2372505244</v>
      </c>
      <c r="U3011"/>
    </row>
    <row r="3012" spans="17:21" ht="15.75">
      <c r="Q3012" s="5">
        <v>2372505269</v>
      </c>
      <c r="R3012" s="5">
        <v>2372505269</v>
      </c>
      <c r="S3012" s="5">
        <v>2372505269</v>
      </c>
      <c r="U3012"/>
    </row>
    <row r="3013" spans="17:21" ht="15.75">
      <c r="Q3013" s="5">
        <v>2372505285</v>
      </c>
      <c r="R3013" s="5">
        <v>2372505285</v>
      </c>
      <c r="S3013" s="5">
        <v>2372505285</v>
      </c>
      <c r="U3013"/>
    </row>
    <row r="3014" spans="17:21" ht="15.75">
      <c r="Q3014" s="5">
        <v>2372505293</v>
      </c>
      <c r="R3014" s="5">
        <v>2372505293</v>
      </c>
      <c r="S3014" s="5">
        <v>2372505293</v>
      </c>
      <c r="U3014"/>
    </row>
    <row r="3015" spans="17:21" ht="15.75">
      <c r="Q3015" s="5">
        <v>2372505301</v>
      </c>
      <c r="R3015" s="5">
        <v>2372505301</v>
      </c>
      <c r="S3015" s="5">
        <v>2372505301</v>
      </c>
      <c r="U3015"/>
    </row>
    <row r="3016" spans="17:21" ht="15.75">
      <c r="Q3016" s="5">
        <v>2372505327</v>
      </c>
      <c r="R3016" s="5">
        <v>2372505327</v>
      </c>
      <c r="S3016" s="5">
        <v>2372505327</v>
      </c>
      <c r="U3016"/>
    </row>
    <row r="3017" spans="17:21" ht="15.75">
      <c r="Q3017" s="5">
        <v>2372600151</v>
      </c>
      <c r="R3017" s="5">
        <v>2372600151</v>
      </c>
      <c r="S3017" s="5">
        <v>2372600151</v>
      </c>
      <c r="U3017"/>
    </row>
    <row r="3018" spans="17:21" ht="15.75">
      <c r="Q3018" s="5">
        <v>2372600193</v>
      </c>
      <c r="R3018" s="5">
        <v>2372600193</v>
      </c>
      <c r="S3018" s="5">
        <v>2372600193</v>
      </c>
      <c r="U3018"/>
    </row>
    <row r="3019" spans="17:21" ht="15.75">
      <c r="Q3019" s="5">
        <v>2372600201</v>
      </c>
      <c r="R3019" s="5">
        <v>2372600201</v>
      </c>
      <c r="S3019" s="5">
        <v>2372600201</v>
      </c>
      <c r="U3019"/>
    </row>
    <row r="3020" spans="17:21" ht="15.75">
      <c r="Q3020" s="5">
        <v>2372600219</v>
      </c>
      <c r="R3020" s="5">
        <v>2372600219</v>
      </c>
      <c r="S3020" s="5">
        <v>2372600219</v>
      </c>
      <c r="U3020"/>
    </row>
    <row r="3021" spans="17:21" ht="15.75">
      <c r="Q3021" s="5">
        <v>2372600268</v>
      </c>
      <c r="R3021" s="5">
        <v>2372600268</v>
      </c>
      <c r="S3021" s="5">
        <v>2372600268</v>
      </c>
      <c r="U3021"/>
    </row>
    <row r="3022" spans="17:21" ht="15.75">
      <c r="Q3022" s="5">
        <v>2372600300</v>
      </c>
      <c r="R3022" s="5">
        <v>2372600300</v>
      </c>
      <c r="S3022" s="5">
        <v>2372600300</v>
      </c>
      <c r="U3022"/>
    </row>
    <row r="3023" spans="17:21" ht="15.75">
      <c r="Q3023" s="5">
        <v>2372600367</v>
      </c>
      <c r="R3023" s="5">
        <v>2372600367</v>
      </c>
      <c r="S3023" s="5">
        <v>2372600367</v>
      </c>
      <c r="U3023"/>
    </row>
    <row r="3024" spans="17:21" ht="15.75">
      <c r="Q3024" s="5">
        <v>2372600391</v>
      </c>
      <c r="R3024" s="5">
        <v>2372600391</v>
      </c>
      <c r="S3024" s="5">
        <v>2372600391</v>
      </c>
      <c r="U3024"/>
    </row>
    <row r="3025" spans="17:21" ht="15.75">
      <c r="Q3025" s="5">
        <v>2372600433</v>
      </c>
      <c r="R3025" s="5">
        <v>2372600433</v>
      </c>
      <c r="S3025" s="5">
        <v>2372600433</v>
      </c>
      <c r="U3025"/>
    </row>
    <row r="3026" spans="17:21" ht="15.75">
      <c r="Q3026" s="5">
        <v>2372600466</v>
      </c>
      <c r="R3026" s="5">
        <v>2372600466</v>
      </c>
      <c r="S3026" s="5">
        <v>2372600466</v>
      </c>
      <c r="U3026"/>
    </row>
    <row r="3027" spans="17:21" ht="15.75">
      <c r="Q3027" s="5">
        <v>2372600474</v>
      </c>
      <c r="R3027" s="5">
        <v>2372600474</v>
      </c>
      <c r="S3027" s="5">
        <v>2372600474</v>
      </c>
      <c r="U3027"/>
    </row>
    <row r="3028" spans="17:21" ht="15.75">
      <c r="Q3028" s="5">
        <v>2372600490</v>
      </c>
      <c r="R3028" s="5">
        <v>2372600490</v>
      </c>
      <c r="S3028" s="5">
        <v>2372600490</v>
      </c>
      <c r="U3028"/>
    </row>
    <row r="3029" spans="17:21" ht="15.75">
      <c r="Q3029" s="5">
        <v>2372600532</v>
      </c>
      <c r="R3029" s="5">
        <v>2372600532</v>
      </c>
      <c r="S3029" s="5">
        <v>2372600532</v>
      </c>
      <c r="U3029"/>
    </row>
    <row r="3030" spans="17:21" ht="15.75">
      <c r="Q3030" s="5">
        <v>2372600565</v>
      </c>
      <c r="R3030" s="5">
        <v>2372600565</v>
      </c>
      <c r="S3030" s="5">
        <v>2372600565</v>
      </c>
      <c r="U3030"/>
    </row>
    <row r="3031" spans="17:21" ht="15.75">
      <c r="Q3031" s="5">
        <v>2372600599</v>
      </c>
      <c r="R3031" s="5">
        <v>2372600599</v>
      </c>
      <c r="S3031" s="5">
        <v>2372600599</v>
      </c>
      <c r="U3031"/>
    </row>
    <row r="3032" spans="17:21" ht="15.75">
      <c r="Q3032" s="5">
        <v>2372600615</v>
      </c>
      <c r="R3032" s="5">
        <v>2372600615</v>
      </c>
      <c r="S3032" s="5">
        <v>2372600615</v>
      </c>
      <c r="U3032"/>
    </row>
    <row r="3033" spans="17:21" ht="15.75">
      <c r="Q3033" s="5">
        <v>2372600631</v>
      </c>
      <c r="R3033" s="5">
        <v>2372600631</v>
      </c>
      <c r="S3033" s="5">
        <v>2372600631</v>
      </c>
      <c r="U3033"/>
    </row>
    <row r="3034" spans="17:21" ht="15.75">
      <c r="Q3034" s="5">
        <v>2372600664</v>
      </c>
      <c r="R3034" s="5">
        <v>2372600664</v>
      </c>
      <c r="S3034" s="5">
        <v>2372600664</v>
      </c>
      <c r="U3034"/>
    </row>
    <row r="3035" spans="17:21" ht="15.75">
      <c r="Q3035" s="5">
        <v>2372600680</v>
      </c>
      <c r="R3035" s="5">
        <v>2372600680</v>
      </c>
      <c r="S3035" s="5">
        <v>2372600680</v>
      </c>
      <c r="U3035"/>
    </row>
    <row r="3036" spans="17:21" ht="15.75">
      <c r="Q3036" s="5">
        <v>2372600730</v>
      </c>
      <c r="R3036" s="5">
        <v>2372600730</v>
      </c>
      <c r="S3036" s="5">
        <v>2372600730</v>
      </c>
      <c r="U3036"/>
    </row>
    <row r="3037" spans="17:21" ht="15.75">
      <c r="Q3037" s="5">
        <v>2372600771</v>
      </c>
      <c r="R3037" s="5">
        <v>2372600771</v>
      </c>
      <c r="S3037" s="5">
        <v>2372600771</v>
      </c>
      <c r="U3037"/>
    </row>
    <row r="3038" spans="17:21" ht="15.75">
      <c r="Q3038" s="5">
        <v>2372600789</v>
      </c>
      <c r="R3038" s="5">
        <v>2372600789</v>
      </c>
      <c r="S3038" s="5">
        <v>2372600789</v>
      </c>
      <c r="U3038"/>
    </row>
    <row r="3039" spans="17:21" ht="15.75">
      <c r="Q3039" s="5">
        <v>2372600797</v>
      </c>
      <c r="R3039" s="5">
        <v>2372600797</v>
      </c>
      <c r="S3039" s="5">
        <v>2372600797</v>
      </c>
      <c r="U3039"/>
    </row>
    <row r="3040" spans="17:21" ht="15.75">
      <c r="Q3040" s="5">
        <v>2372600805</v>
      </c>
      <c r="R3040" s="5">
        <v>2372600805</v>
      </c>
      <c r="S3040" s="5">
        <v>2372600805</v>
      </c>
      <c r="U3040"/>
    </row>
    <row r="3041" spans="17:21" ht="15.75">
      <c r="Q3041" s="5">
        <v>2372600813</v>
      </c>
      <c r="R3041" s="5">
        <v>2372600813</v>
      </c>
      <c r="S3041" s="5">
        <v>2372600813</v>
      </c>
      <c r="U3041"/>
    </row>
    <row r="3042" spans="17:21" ht="15.75">
      <c r="Q3042" s="5">
        <v>2372600888</v>
      </c>
      <c r="R3042" s="5">
        <v>2372600888</v>
      </c>
      <c r="S3042" s="5">
        <v>2372600888</v>
      </c>
      <c r="U3042"/>
    </row>
    <row r="3043" spans="17:21" ht="15.75">
      <c r="Q3043" s="5">
        <v>2372600912</v>
      </c>
      <c r="R3043" s="5">
        <v>2372600912</v>
      </c>
      <c r="S3043" s="5">
        <v>2372600912</v>
      </c>
      <c r="U3043"/>
    </row>
    <row r="3044" spans="17:21" ht="15.75">
      <c r="Q3044" s="5">
        <v>2372600920</v>
      </c>
      <c r="R3044" s="5">
        <v>2372600920</v>
      </c>
      <c r="S3044" s="5">
        <v>2372600920</v>
      </c>
      <c r="U3044"/>
    </row>
    <row r="3045" spans="17:21" ht="15.75">
      <c r="Q3045" s="5">
        <v>2372600953</v>
      </c>
      <c r="R3045" s="5">
        <v>2372600953</v>
      </c>
      <c r="S3045" s="5">
        <v>2372600953</v>
      </c>
      <c r="U3045"/>
    </row>
    <row r="3046" spans="17:21" ht="15.75">
      <c r="Q3046" s="5">
        <v>2372600979</v>
      </c>
      <c r="R3046" s="5">
        <v>2372600979</v>
      </c>
      <c r="S3046" s="5">
        <v>2372600979</v>
      </c>
      <c r="U3046"/>
    </row>
    <row r="3047" spans="17:21" ht="15.75">
      <c r="Q3047" s="5">
        <v>2372600987</v>
      </c>
      <c r="R3047" s="5">
        <v>2372600987</v>
      </c>
      <c r="S3047" s="5">
        <v>2372600987</v>
      </c>
      <c r="U3047"/>
    </row>
    <row r="3048" spans="17:21" ht="15.75">
      <c r="Q3048" s="5">
        <v>2372601001</v>
      </c>
      <c r="R3048" s="5">
        <v>2372601001</v>
      </c>
      <c r="S3048" s="5">
        <v>2372601001</v>
      </c>
      <c r="U3048"/>
    </row>
    <row r="3049" spans="17:21" ht="15.75">
      <c r="Q3049" s="5">
        <v>2372601035</v>
      </c>
      <c r="R3049" s="5">
        <v>2372601035</v>
      </c>
      <c r="S3049" s="5">
        <v>2372601035</v>
      </c>
      <c r="U3049"/>
    </row>
    <row r="3050" spans="17:21" ht="15.75">
      <c r="Q3050" s="5">
        <v>2372601050</v>
      </c>
      <c r="R3050" s="5">
        <v>2372601050</v>
      </c>
      <c r="S3050" s="5">
        <v>2372601050</v>
      </c>
      <c r="U3050"/>
    </row>
    <row r="3051" spans="17:21" ht="15.75">
      <c r="Q3051" s="5">
        <v>2372601076</v>
      </c>
      <c r="R3051" s="5">
        <v>2372601076</v>
      </c>
      <c r="S3051" s="5">
        <v>2372601076</v>
      </c>
      <c r="U3051"/>
    </row>
    <row r="3052" spans="17:21" ht="15.75">
      <c r="Q3052" s="5">
        <v>2372601092</v>
      </c>
      <c r="R3052" s="5">
        <v>2372601092</v>
      </c>
      <c r="S3052" s="5">
        <v>2372601092</v>
      </c>
      <c r="U3052"/>
    </row>
    <row r="3053" spans="17:21" ht="15.75">
      <c r="Q3053" s="5">
        <v>2372601126</v>
      </c>
      <c r="R3053" s="5">
        <v>2372601126</v>
      </c>
      <c r="S3053" s="5">
        <v>2372601126</v>
      </c>
      <c r="U3053"/>
    </row>
    <row r="3054" spans="17:21" ht="15.75">
      <c r="Q3054" s="5">
        <v>2372601142</v>
      </c>
      <c r="R3054" s="5">
        <v>2372601142</v>
      </c>
      <c r="S3054" s="5">
        <v>2372601142</v>
      </c>
      <c r="U3054"/>
    </row>
    <row r="3055" spans="17:21" ht="15.75">
      <c r="Q3055" s="5">
        <v>2372601159</v>
      </c>
      <c r="R3055" s="5">
        <v>2372601159</v>
      </c>
      <c r="S3055" s="5">
        <v>2372601159</v>
      </c>
      <c r="U3055"/>
    </row>
    <row r="3056" spans="17:21" ht="15.75">
      <c r="Q3056" s="5">
        <v>2372601167</v>
      </c>
      <c r="R3056" s="5">
        <v>2372601167</v>
      </c>
      <c r="S3056" s="5">
        <v>2372601167</v>
      </c>
      <c r="U3056"/>
    </row>
    <row r="3057" spans="17:21" ht="15.75">
      <c r="Q3057" s="5">
        <v>2372601233</v>
      </c>
      <c r="R3057" s="5">
        <v>2372601233</v>
      </c>
      <c r="S3057" s="5">
        <v>2372601233</v>
      </c>
      <c r="U3057"/>
    </row>
    <row r="3058" spans="17:21" ht="15.75">
      <c r="Q3058" s="5">
        <v>2372601258</v>
      </c>
      <c r="R3058" s="5">
        <v>2372601258</v>
      </c>
      <c r="S3058" s="5">
        <v>2372601258</v>
      </c>
      <c r="U3058"/>
    </row>
    <row r="3059" spans="17:21" ht="15.75">
      <c r="Q3059" s="5">
        <v>2372601324</v>
      </c>
      <c r="R3059" s="5">
        <v>2372601324</v>
      </c>
      <c r="S3059" s="5">
        <v>2372601324</v>
      </c>
      <c r="U3059"/>
    </row>
    <row r="3060" spans="17:21" ht="15.75">
      <c r="Q3060" s="5">
        <v>2372601340</v>
      </c>
      <c r="R3060" s="5">
        <v>2372601340</v>
      </c>
      <c r="S3060" s="5">
        <v>2372601340</v>
      </c>
      <c r="U3060"/>
    </row>
    <row r="3061" spans="17:21" ht="15.75">
      <c r="Q3061" s="5">
        <v>2372601357</v>
      </c>
      <c r="R3061" s="5">
        <v>2372601357</v>
      </c>
      <c r="S3061" s="5">
        <v>2372601357</v>
      </c>
      <c r="U3061"/>
    </row>
    <row r="3062" spans="17:21" ht="15.75">
      <c r="Q3062" s="5">
        <v>2372601399</v>
      </c>
      <c r="R3062" s="5">
        <v>2372601399</v>
      </c>
      <c r="S3062" s="5">
        <v>2372601399</v>
      </c>
      <c r="U3062"/>
    </row>
    <row r="3063" spans="17:21" ht="15.75">
      <c r="Q3063" s="5">
        <v>2372601407</v>
      </c>
      <c r="R3063" s="5">
        <v>2372601407</v>
      </c>
      <c r="S3063" s="5">
        <v>2372601407</v>
      </c>
      <c r="U3063"/>
    </row>
    <row r="3064" spans="17:21" ht="15.75">
      <c r="Q3064" s="5">
        <v>2372601415</v>
      </c>
      <c r="R3064" s="5">
        <v>2372601415</v>
      </c>
      <c r="S3064" s="5">
        <v>2372601415</v>
      </c>
      <c r="U3064"/>
    </row>
    <row r="3065" spans="17:21" ht="15.75">
      <c r="Q3065" s="5">
        <v>2372601449</v>
      </c>
      <c r="R3065" s="5">
        <v>2372601449</v>
      </c>
      <c r="S3065" s="5">
        <v>2372601449</v>
      </c>
      <c r="U3065"/>
    </row>
    <row r="3066" spans="17:21" ht="15.75">
      <c r="Q3066" s="5">
        <v>2372601456</v>
      </c>
      <c r="R3066" s="5">
        <v>2372601456</v>
      </c>
      <c r="S3066" s="5">
        <v>2372601456</v>
      </c>
      <c r="U3066"/>
    </row>
    <row r="3067" spans="17:21" ht="15.75">
      <c r="Q3067" s="5">
        <v>2372601498</v>
      </c>
      <c r="R3067" s="5">
        <v>2372601498</v>
      </c>
      <c r="S3067" s="5">
        <v>2372601498</v>
      </c>
      <c r="U3067"/>
    </row>
    <row r="3068" spans="17:21" ht="15.75">
      <c r="Q3068" s="5">
        <v>2372601506</v>
      </c>
      <c r="R3068" s="5">
        <v>2372601506</v>
      </c>
      <c r="S3068" s="5">
        <v>2372601506</v>
      </c>
      <c r="U3068"/>
    </row>
    <row r="3069" spans="17:21" ht="15.75">
      <c r="Q3069" s="5">
        <v>2372601522</v>
      </c>
      <c r="R3069" s="5">
        <v>2372601522</v>
      </c>
      <c r="S3069" s="5">
        <v>2372601522</v>
      </c>
      <c r="U3069"/>
    </row>
    <row r="3070" spans="17:21" ht="15.75">
      <c r="Q3070" s="5">
        <v>2372601555</v>
      </c>
      <c r="R3070" s="5">
        <v>2372601555</v>
      </c>
      <c r="S3070" s="5">
        <v>2372601555</v>
      </c>
      <c r="U3070"/>
    </row>
    <row r="3071" spans="17:21" ht="15.75">
      <c r="Q3071" s="5">
        <v>2372601571</v>
      </c>
      <c r="R3071" s="5">
        <v>2372601571</v>
      </c>
      <c r="S3071" s="5">
        <v>2372601571</v>
      </c>
      <c r="U3071"/>
    </row>
    <row r="3072" spans="17:21" ht="15.75">
      <c r="Q3072" s="5">
        <v>2372601589</v>
      </c>
      <c r="R3072" s="5">
        <v>2372601589</v>
      </c>
      <c r="S3072" s="5">
        <v>2372601589</v>
      </c>
      <c r="U3072"/>
    </row>
    <row r="3073" spans="17:21" ht="15.75">
      <c r="Q3073" s="5">
        <v>2372601597</v>
      </c>
      <c r="R3073" s="5">
        <v>2372601597</v>
      </c>
      <c r="S3073" s="5">
        <v>2372601597</v>
      </c>
      <c r="U3073"/>
    </row>
    <row r="3074" spans="17:21" ht="15.75">
      <c r="Q3074" s="5">
        <v>2372601613</v>
      </c>
      <c r="R3074" s="5">
        <v>2372601613</v>
      </c>
      <c r="S3074" s="5">
        <v>2372601613</v>
      </c>
      <c r="U3074"/>
    </row>
    <row r="3075" spans="17:21" ht="15.75">
      <c r="Q3075" s="5">
        <v>2372601621</v>
      </c>
      <c r="R3075" s="5">
        <v>2372601621</v>
      </c>
      <c r="S3075" s="5">
        <v>2372601621</v>
      </c>
      <c r="U3075"/>
    </row>
    <row r="3076" spans="17:21" ht="15.75">
      <c r="Q3076" s="5">
        <v>2372601639</v>
      </c>
      <c r="R3076" s="5">
        <v>2372601639</v>
      </c>
      <c r="S3076" s="5">
        <v>2372601639</v>
      </c>
      <c r="U3076"/>
    </row>
    <row r="3077" spans="17:21" ht="15.75">
      <c r="Q3077" s="5">
        <v>2372601688</v>
      </c>
      <c r="R3077" s="5">
        <v>2372601688</v>
      </c>
      <c r="S3077" s="5">
        <v>2372601688</v>
      </c>
      <c r="U3077"/>
    </row>
    <row r="3078" spans="17:21" ht="15.75">
      <c r="Q3078" s="5">
        <v>2372601696</v>
      </c>
      <c r="R3078" s="5">
        <v>2372601696</v>
      </c>
      <c r="S3078" s="5">
        <v>2372601696</v>
      </c>
      <c r="U3078"/>
    </row>
    <row r="3079" spans="17:21" ht="15.75">
      <c r="Q3079" s="5">
        <v>2372601738</v>
      </c>
      <c r="R3079" s="5">
        <v>2372601738</v>
      </c>
      <c r="S3079" s="5">
        <v>2372601738</v>
      </c>
      <c r="U3079"/>
    </row>
    <row r="3080" spans="17:21" ht="15.75">
      <c r="Q3080" s="5">
        <v>2372601746</v>
      </c>
      <c r="R3080" s="5">
        <v>2372601746</v>
      </c>
      <c r="S3080" s="5">
        <v>2372601746</v>
      </c>
      <c r="U3080"/>
    </row>
    <row r="3081" spans="17:21" ht="15.75">
      <c r="Q3081" s="5">
        <v>2372601761</v>
      </c>
      <c r="R3081" s="5">
        <v>2372601761</v>
      </c>
      <c r="S3081" s="5">
        <v>2372601761</v>
      </c>
      <c r="U3081"/>
    </row>
    <row r="3082" spans="17:21" ht="15.75">
      <c r="Q3082" s="5">
        <v>2372601779</v>
      </c>
      <c r="R3082" s="5">
        <v>2372601779</v>
      </c>
      <c r="S3082" s="5">
        <v>2372601779</v>
      </c>
      <c r="U3082"/>
    </row>
    <row r="3083" spans="17:21" ht="15.75">
      <c r="Q3083" s="5">
        <v>2372601795</v>
      </c>
      <c r="R3083" s="5">
        <v>2372601795</v>
      </c>
      <c r="S3083" s="5">
        <v>2372601795</v>
      </c>
      <c r="U3083"/>
    </row>
    <row r="3084" spans="17:21" ht="15.75">
      <c r="Q3084" s="5">
        <v>2372601811</v>
      </c>
      <c r="R3084" s="5">
        <v>2372601811</v>
      </c>
      <c r="S3084" s="5">
        <v>2372601811</v>
      </c>
      <c r="U3084"/>
    </row>
    <row r="3085" spans="17:21" ht="15.75">
      <c r="Q3085" s="5">
        <v>2372601837</v>
      </c>
      <c r="R3085" s="5">
        <v>2372601837</v>
      </c>
      <c r="S3085" s="5">
        <v>2372601837</v>
      </c>
      <c r="U3085"/>
    </row>
    <row r="3086" spans="17:21" ht="15.75">
      <c r="Q3086" s="5">
        <v>2372601886</v>
      </c>
      <c r="R3086" s="5">
        <v>2372601886</v>
      </c>
      <c r="S3086" s="5">
        <v>2372601886</v>
      </c>
      <c r="U3086"/>
    </row>
    <row r="3087" spans="17:21" ht="15.75">
      <c r="Q3087" s="5">
        <v>2372601928</v>
      </c>
      <c r="R3087" s="5">
        <v>2372601928</v>
      </c>
      <c r="S3087" s="5">
        <v>2372601928</v>
      </c>
      <c r="U3087"/>
    </row>
    <row r="3088" spans="17:21" ht="15.75">
      <c r="Q3088" s="5">
        <v>2372601969</v>
      </c>
      <c r="R3088" s="5">
        <v>2372601969</v>
      </c>
      <c r="S3088" s="5">
        <v>2372601969</v>
      </c>
      <c r="U3088"/>
    </row>
    <row r="3089" spans="17:21" ht="15.75">
      <c r="Q3089" s="5">
        <v>2372601977</v>
      </c>
      <c r="R3089" s="5">
        <v>2372601977</v>
      </c>
      <c r="S3089" s="5">
        <v>2372601977</v>
      </c>
      <c r="U3089"/>
    </row>
    <row r="3090" spans="17:21" ht="15.75">
      <c r="Q3090" s="5">
        <v>2372601993</v>
      </c>
      <c r="R3090" s="5">
        <v>2372601993</v>
      </c>
      <c r="S3090" s="5">
        <v>2372601993</v>
      </c>
      <c r="U3090"/>
    </row>
    <row r="3091" spans="17:21" ht="15.75">
      <c r="Q3091" s="5">
        <v>2372602033</v>
      </c>
      <c r="R3091" s="5">
        <v>2372602033</v>
      </c>
      <c r="S3091" s="5">
        <v>2372602033</v>
      </c>
      <c r="U3091"/>
    </row>
    <row r="3092" spans="17:21" ht="15.75">
      <c r="Q3092" s="5">
        <v>2372602041</v>
      </c>
      <c r="R3092" s="5">
        <v>2372602041</v>
      </c>
      <c r="S3092" s="5">
        <v>2372602041</v>
      </c>
      <c r="U3092"/>
    </row>
    <row r="3093" spans="17:21" ht="15.75">
      <c r="Q3093" s="5">
        <v>2372602058</v>
      </c>
      <c r="R3093" s="5">
        <v>2372602058</v>
      </c>
      <c r="S3093" s="5">
        <v>2372602058</v>
      </c>
      <c r="U3093"/>
    </row>
    <row r="3094" spans="17:21" ht="15.75">
      <c r="Q3094" s="5">
        <v>2372602074</v>
      </c>
      <c r="R3094" s="5">
        <v>2372602074</v>
      </c>
      <c r="S3094" s="5">
        <v>2372602074</v>
      </c>
      <c r="U3094"/>
    </row>
    <row r="3095" spans="17:21" ht="15.75">
      <c r="Q3095" s="5">
        <v>2372602082</v>
      </c>
      <c r="R3095" s="5">
        <v>2372602082</v>
      </c>
      <c r="S3095" s="5">
        <v>2372602082</v>
      </c>
      <c r="U3095"/>
    </row>
    <row r="3096" spans="17:21" ht="15.75">
      <c r="Q3096" s="5">
        <v>2372602090</v>
      </c>
      <c r="R3096" s="5">
        <v>2372602090</v>
      </c>
      <c r="S3096" s="5">
        <v>2372602090</v>
      </c>
      <c r="U3096"/>
    </row>
    <row r="3097" spans="17:21" ht="15.75">
      <c r="Q3097" s="5">
        <v>2372602108</v>
      </c>
      <c r="R3097" s="5">
        <v>2372602108</v>
      </c>
      <c r="S3097" s="5">
        <v>2372602108</v>
      </c>
      <c r="U3097"/>
    </row>
    <row r="3098" spans="17:21" ht="15.75">
      <c r="Q3098" s="5">
        <v>2372602116</v>
      </c>
      <c r="R3098" s="5">
        <v>2372602116</v>
      </c>
      <c r="S3098" s="5">
        <v>2372602116</v>
      </c>
      <c r="U3098"/>
    </row>
    <row r="3099" spans="17:21" ht="15.75">
      <c r="Q3099" s="5">
        <v>2372602132</v>
      </c>
      <c r="R3099" s="5">
        <v>2372602132</v>
      </c>
      <c r="S3099" s="5">
        <v>2372602132</v>
      </c>
      <c r="U3099"/>
    </row>
    <row r="3100" spans="17:21" ht="15.75">
      <c r="Q3100" s="5">
        <v>2372602140</v>
      </c>
      <c r="R3100" s="5">
        <v>2372602140</v>
      </c>
      <c r="S3100" s="5">
        <v>2372602140</v>
      </c>
      <c r="U3100"/>
    </row>
    <row r="3101" spans="17:21" ht="15.75">
      <c r="Q3101" s="5">
        <v>2372602207</v>
      </c>
      <c r="R3101" s="5">
        <v>2372602207</v>
      </c>
      <c r="S3101" s="5">
        <v>2372602207</v>
      </c>
      <c r="U3101"/>
    </row>
    <row r="3102" spans="17:21" ht="15.75">
      <c r="Q3102" s="5">
        <v>2372602223</v>
      </c>
      <c r="R3102" s="5">
        <v>2372602223</v>
      </c>
      <c r="S3102" s="5">
        <v>2372602223</v>
      </c>
      <c r="U3102"/>
    </row>
    <row r="3103" spans="17:21" ht="15.75">
      <c r="Q3103" s="5">
        <v>2372602231</v>
      </c>
      <c r="R3103" s="5">
        <v>2372602231</v>
      </c>
      <c r="S3103" s="5">
        <v>2372602231</v>
      </c>
      <c r="U3103"/>
    </row>
    <row r="3104" spans="17:21" ht="15.75">
      <c r="Q3104" s="5">
        <v>2372602306</v>
      </c>
      <c r="R3104" s="5">
        <v>2372602306</v>
      </c>
      <c r="S3104" s="5">
        <v>2372602306</v>
      </c>
      <c r="U3104"/>
    </row>
    <row r="3105" spans="17:21" ht="15.75">
      <c r="Q3105" s="5">
        <v>2372602322</v>
      </c>
      <c r="R3105" s="5">
        <v>2372602322</v>
      </c>
      <c r="S3105" s="5">
        <v>2372602322</v>
      </c>
      <c r="U3105"/>
    </row>
    <row r="3106" spans="17:21" ht="15.75">
      <c r="Q3106" s="5">
        <v>2372602330</v>
      </c>
      <c r="R3106" s="5">
        <v>2372602330</v>
      </c>
      <c r="S3106" s="5">
        <v>2372602330</v>
      </c>
      <c r="U3106"/>
    </row>
    <row r="3107" spans="17:21" ht="15.75">
      <c r="Q3107" s="5">
        <v>2372602355</v>
      </c>
      <c r="R3107" s="5">
        <v>2372602355</v>
      </c>
      <c r="S3107" s="5">
        <v>2372602355</v>
      </c>
      <c r="U3107"/>
    </row>
    <row r="3108" spans="17:21" ht="15.75">
      <c r="Q3108" s="5">
        <v>2372602363</v>
      </c>
      <c r="R3108" s="5">
        <v>2372602363</v>
      </c>
      <c r="S3108" s="5">
        <v>2372602363</v>
      </c>
      <c r="U3108"/>
    </row>
    <row r="3109" spans="17:21" ht="15.75">
      <c r="Q3109" s="5">
        <v>2372602413</v>
      </c>
      <c r="R3109" s="5">
        <v>2372602413</v>
      </c>
      <c r="S3109" s="5">
        <v>2372602413</v>
      </c>
      <c r="U3109"/>
    </row>
    <row r="3110" spans="17:21" ht="15.75">
      <c r="Q3110" s="5">
        <v>2372602421</v>
      </c>
      <c r="R3110" s="5">
        <v>2372602421</v>
      </c>
      <c r="S3110" s="5">
        <v>2372602421</v>
      </c>
      <c r="U3110"/>
    </row>
    <row r="3111" spans="17:21" ht="15.75">
      <c r="Q3111" s="5">
        <v>2372602447</v>
      </c>
      <c r="R3111" s="5">
        <v>2372602447</v>
      </c>
      <c r="S3111" s="5">
        <v>2372602447</v>
      </c>
      <c r="U3111"/>
    </row>
    <row r="3112" spans="17:21" ht="15.75">
      <c r="Q3112" s="5">
        <v>2372602462</v>
      </c>
      <c r="R3112" s="5">
        <v>2372602462</v>
      </c>
      <c r="S3112" s="5">
        <v>2372602462</v>
      </c>
      <c r="U3112"/>
    </row>
    <row r="3113" spans="17:21" ht="15.75">
      <c r="Q3113" s="5">
        <v>2372602470</v>
      </c>
      <c r="R3113" s="5">
        <v>2372602470</v>
      </c>
      <c r="S3113" s="5">
        <v>2372602470</v>
      </c>
      <c r="U3113"/>
    </row>
    <row r="3114" spans="17:21" ht="15.75">
      <c r="Q3114" s="5">
        <v>2372602488</v>
      </c>
      <c r="R3114" s="5">
        <v>2372602488</v>
      </c>
      <c r="S3114" s="5">
        <v>2372602488</v>
      </c>
      <c r="U3114"/>
    </row>
    <row r="3115" spans="17:21" ht="15.75">
      <c r="Q3115" s="5">
        <v>2372602496</v>
      </c>
      <c r="R3115" s="5">
        <v>2372602496</v>
      </c>
      <c r="S3115" s="5">
        <v>2372602496</v>
      </c>
      <c r="U3115"/>
    </row>
    <row r="3116" spans="17:21" ht="15.75">
      <c r="Q3116" s="5">
        <v>2372602538</v>
      </c>
      <c r="R3116" s="5">
        <v>2372602538</v>
      </c>
      <c r="S3116" s="5">
        <v>2372602538</v>
      </c>
      <c r="U3116"/>
    </row>
    <row r="3117" spans="17:21" ht="15.75">
      <c r="Q3117" s="5">
        <v>2372602579</v>
      </c>
      <c r="R3117" s="5">
        <v>2372602579</v>
      </c>
      <c r="S3117" s="5">
        <v>2372602579</v>
      </c>
      <c r="U3117"/>
    </row>
    <row r="3118" spans="17:21" ht="15.75">
      <c r="Q3118" s="5">
        <v>2372602587</v>
      </c>
      <c r="R3118" s="5">
        <v>2372602587</v>
      </c>
      <c r="S3118" s="5">
        <v>2372602587</v>
      </c>
      <c r="U3118"/>
    </row>
    <row r="3119" spans="17:21" ht="15.75">
      <c r="Q3119" s="5">
        <v>2372602603</v>
      </c>
      <c r="R3119" s="5">
        <v>2372602603</v>
      </c>
      <c r="S3119" s="5">
        <v>2372602603</v>
      </c>
      <c r="U3119"/>
    </row>
    <row r="3120" spans="17:21" ht="15.75">
      <c r="Q3120" s="5">
        <v>2372602645</v>
      </c>
      <c r="R3120" s="5">
        <v>2372602645</v>
      </c>
      <c r="S3120" s="5">
        <v>2372602645</v>
      </c>
      <c r="U3120"/>
    </row>
    <row r="3121" spans="17:21" ht="15.75">
      <c r="Q3121" s="5">
        <v>2372602652</v>
      </c>
      <c r="R3121" s="5">
        <v>2372602652</v>
      </c>
      <c r="S3121" s="5">
        <v>2372602652</v>
      </c>
      <c r="U3121"/>
    </row>
    <row r="3122" spans="17:21" ht="15.75">
      <c r="Q3122" s="5">
        <v>2372602660</v>
      </c>
      <c r="R3122" s="5">
        <v>2372602660</v>
      </c>
      <c r="S3122" s="5">
        <v>2372602660</v>
      </c>
      <c r="U3122"/>
    </row>
    <row r="3123" spans="17:21" ht="15.75">
      <c r="Q3123" s="5">
        <v>2372602686</v>
      </c>
      <c r="R3123" s="5">
        <v>2372602686</v>
      </c>
      <c r="S3123" s="5">
        <v>2372602686</v>
      </c>
      <c r="U3123"/>
    </row>
    <row r="3124" spans="17:21" ht="15.75">
      <c r="Q3124" s="5">
        <v>2372602694</v>
      </c>
      <c r="R3124" s="5">
        <v>2372602694</v>
      </c>
      <c r="S3124" s="5">
        <v>2372602694</v>
      </c>
      <c r="U3124"/>
    </row>
    <row r="3125" spans="17:21" ht="15.75">
      <c r="Q3125" s="5">
        <v>2372700076</v>
      </c>
      <c r="R3125" s="5">
        <v>2372700076</v>
      </c>
      <c r="S3125" s="5">
        <v>2372700076</v>
      </c>
      <c r="U3125"/>
    </row>
    <row r="3126" spans="17:21" ht="15.75">
      <c r="Q3126" s="5">
        <v>2372700126</v>
      </c>
      <c r="R3126" s="5">
        <v>2372700126</v>
      </c>
      <c r="S3126" s="5">
        <v>2372700126</v>
      </c>
      <c r="U3126"/>
    </row>
    <row r="3127" spans="17:21" ht="15.75">
      <c r="Q3127" s="5">
        <v>2372700142</v>
      </c>
      <c r="R3127" s="5">
        <v>2372700142</v>
      </c>
      <c r="S3127" s="5">
        <v>2372700142</v>
      </c>
      <c r="U3127"/>
    </row>
    <row r="3128" spans="17:21" ht="15.75">
      <c r="Q3128" s="5">
        <v>2372700167</v>
      </c>
      <c r="R3128" s="5">
        <v>2372700167</v>
      </c>
      <c r="S3128" s="5">
        <v>2372700167</v>
      </c>
      <c r="U3128"/>
    </row>
    <row r="3129" spans="17:21" ht="15.75">
      <c r="Q3129" s="5">
        <v>2372700175</v>
      </c>
      <c r="R3129" s="5">
        <v>2372700175</v>
      </c>
      <c r="S3129" s="5">
        <v>2372700175</v>
      </c>
      <c r="U3129"/>
    </row>
    <row r="3130" spans="17:21" ht="15.75">
      <c r="Q3130" s="5">
        <v>2372700183</v>
      </c>
      <c r="R3130" s="5">
        <v>2372700183</v>
      </c>
      <c r="S3130" s="5">
        <v>2372700183</v>
      </c>
      <c r="U3130"/>
    </row>
    <row r="3131" spans="17:21" ht="15.75">
      <c r="Q3131" s="5">
        <v>2372700241</v>
      </c>
      <c r="R3131" s="5">
        <v>2372700241</v>
      </c>
      <c r="S3131" s="5">
        <v>2372700241</v>
      </c>
      <c r="U3131"/>
    </row>
    <row r="3132" spans="17:21" ht="15.75">
      <c r="Q3132" s="5">
        <v>2372700258</v>
      </c>
      <c r="R3132" s="5">
        <v>2372700258</v>
      </c>
      <c r="S3132" s="5">
        <v>2372700258</v>
      </c>
      <c r="U3132"/>
    </row>
    <row r="3133" spans="17:21" ht="15.75">
      <c r="Q3133" s="5">
        <v>2372700274</v>
      </c>
      <c r="R3133" s="5">
        <v>2372700274</v>
      </c>
      <c r="S3133" s="5">
        <v>2372700274</v>
      </c>
      <c r="U3133"/>
    </row>
    <row r="3134" spans="17:21" ht="15.75">
      <c r="Q3134" s="5">
        <v>2372700308</v>
      </c>
      <c r="R3134" s="5">
        <v>2372700308</v>
      </c>
      <c r="S3134" s="5">
        <v>2372700308</v>
      </c>
      <c r="U3134"/>
    </row>
    <row r="3135" spans="17:21" ht="15.75">
      <c r="Q3135" s="5">
        <v>2372700324</v>
      </c>
      <c r="R3135" s="5">
        <v>2372700324</v>
      </c>
      <c r="S3135" s="5">
        <v>2372700324</v>
      </c>
      <c r="U3135"/>
    </row>
    <row r="3136" spans="17:21" ht="15.75">
      <c r="Q3136" s="5">
        <v>2372700357</v>
      </c>
      <c r="R3136" s="5">
        <v>2372700357</v>
      </c>
      <c r="S3136" s="5">
        <v>2372700357</v>
      </c>
      <c r="U3136"/>
    </row>
    <row r="3137" spans="17:21" ht="15.75">
      <c r="Q3137" s="5">
        <v>2372700415</v>
      </c>
      <c r="R3137" s="5">
        <v>2372700415</v>
      </c>
      <c r="S3137" s="5">
        <v>2372700415</v>
      </c>
      <c r="U3137"/>
    </row>
    <row r="3138" spans="17:21" ht="15.75">
      <c r="Q3138" s="5">
        <v>2372700456</v>
      </c>
      <c r="R3138" s="5">
        <v>2372700456</v>
      </c>
      <c r="S3138" s="5">
        <v>2372700456</v>
      </c>
      <c r="U3138"/>
    </row>
    <row r="3139" spans="17:21" ht="15.75">
      <c r="Q3139" s="5">
        <v>2372700472</v>
      </c>
      <c r="R3139" s="5">
        <v>2372700472</v>
      </c>
      <c r="S3139" s="5">
        <v>2372700472</v>
      </c>
      <c r="U3139"/>
    </row>
    <row r="3140" spans="17:21" ht="15.75">
      <c r="Q3140" s="5">
        <v>2372700480</v>
      </c>
      <c r="R3140" s="5">
        <v>2372700480</v>
      </c>
      <c r="S3140" s="5">
        <v>2372700480</v>
      </c>
      <c r="U3140"/>
    </row>
    <row r="3141" spans="17:21" ht="15.75">
      <c r="Q3141" s="5">
        <v>2372700514</v>
      </c>
      <c r="R3141" s="5">
        <v>2372700514</v>
      </c>
      <c r="S3141" s="5">
        <v>2372700514</v>
      </c>
      <c r="U3141"/>
    </row>
    <row r="3142" spans="17:21" ht="15.75">
      <c r="Q3142" s="5">
        <v>2372700530</v>
      </c>
      <c r="R3142" s="5">
        <v>2372700530</v>
      </c>
      <c r="S3142" s="5">
        <v>2372700530</v>
      </c>
      <c r="U3142"/>
    </row>
    <row r="3143" spans="17:21" ht="15.75">
      <c r="Q3143" s="5">
        <v>2372700548</v>
      </c>
      <c r="R3143" s="5">
        <v>2372700548</v>
      </c>
      <c r="S3143" s="5">
        <v>2372700548</v>
      </c>
      <c r="U3143"/>
    </row>
    <row r="3144" spans="17:21" ht="15.75">
      <c r="Q3144" s="5">
        <v>2372700662</v>
      </c>
      <c r="R3144" s="5">
        <v>2372700662</v>
      </c>
      <c r="S3144" s="5">
        <v>2372700662</v>
      </c>
      <c r="U3144"/>
    </row>
    <row r="3145" spans="17:21" ht="15.75">
      <c r="Q3145" s="5">
        <v>2372700688</v>
      </c>
      <c r="R3145" s="5">
        <v>2372700688</v>
      </c>
      <c r="S3145" s="5">
        <v>2372700688</v>
      </c>
      <c r="U3145"/>
    </row>
    <row r="3146" spans="17:21" ht="15.75">
      <c r="Q3146" s="5">
        <v>2372700738</v>
      </c>
      <c r="R3146" s="5">
        <v>2372700738</v>
      </c>
      <c r="S3146" s="5">
        <v>2372700738</v>
      </c>
      <c r="U3146"/>
    </row>
    <row r="3147" spans="17:21" ht="15.75">
      <c r="Q3147" s="5">
        <v>2372700753</v>
      </c>
      <c r="R3147" s="5">
        <v>2372700753</v>
      </c>
      <c r="S3147" s="5">
        <v>2372700753</v>
      </c>
      <c r="U3147"/>
    </row>
    <row r="3148" spans="17:21" ht="15.75">
      <c r="Q3148" s="5">
        <v>2372700761</v>
      </c>
      <c r="R3148" s="5">
        <v>2372700761</v>
      </c>
      <c r="S3148" s="5">
        <v>2372700761</v>
      </c>
      <c r="U3148"/>
    </row>
    <row r="3149" spans="17:21" ht="15.75">
      <c r="Q3149" s="5">
        <v>2372700787</v>
      </c>
      <c r="R3149" s="5">
        <v>2372700787</v>
      </c>
      <c r="S3149" s="5">
        <v>2372700787</v>
      </c>
      <c r="U3149"/>
    </row>
    <row r="3150" spans="17:21" ht="15.75">
      <c r="Q3150" s="5">
        <v>2372700795</v>
      </c>
      <c r="R3150" s="5">
        <v>2372700795</v>
      </c>
      <c r="S3150" s="5">
        <v>2372700795</v>
      </c>
      <c r="U3150"/>
    </row>
    <row r="3151" spans="17:21" ht="15.75">
      <c r="Q3151" s="5">
        <v>2372700829</v>
      </c>
      <c r="R3151" s="5">
        <v>2372700829</v>
      </c>
      <c r="S3151" s="5">
        <v>2372700829</v>
      </c>
      <c r="U3151"/>
    </row>
    <row r="3152" spans="17:21" ht="15.75">
      <c r="Q3152" s="5">
        <v>2372700852</v>
      </c>
      <c r="R3152" s="5">
        <v>2372700852</v>
      </c>
      <c r="S3152" s="5">
        <v>2372700852</v>
      </c>
      <c r="U3152"/>
    </row>
    <row r="3153" spans="17:21" ht="15.75">
      <c r="Q3153" s="5">
        <v>2372700878</v>
      </c>
      <c r="R3153" s="5">
        <v>2372700878</v>
      </c>
      <c r="S3153" s="5">
        <v>2372700878</v>
      </c>
      <c r="U3153"/>
    </row>
    <row r="3154" spans="17:21" ht="15.75">
      <c r="Q3154" s="5">
        <v>2372700894</v>
      </c>
      <c r="R3154" s="5">
        <v>2372700894</v>
      </c>
      <c r="S3154" s="5">
        <v>2372700894</v>
      </c>
      <c r="U3154"/>
    </row>
    <row r="3155" spans="17:21" ht="15.75">
      <c r="Q3155" s="5">
        <v>2372700936</v>
      </c>
      <c r="R3155" s="5">
        <v>2372700936</v>
      </c>
      <c r="S3155" s="5">
        <v>2372700936</v>
      </c>
      <c r="U3155"/>
    </row>
    <row r="3156" spans="17:21" ht="15.75">
      <c r="Q3156" s="5">
        <v>2372700951</v>
      </c>
      <c r="R3156" s="5">
        <v>2372700951</v>
      </c>
      <c r="S3156" s="5">
        <v>2372700951</v>
      </c>
      <c r="U3156"/>
    </row>
    <row r="3157" spans="17:21" ht="15.75">
      <c r="Q3157" s="5">
        <v>2372700969</v>
      </c>
      <c r="R3157" s="5">
        <v>2372700969</v>
      </c>
      <c r="S3157" s="5">
        <v>2372700969</v>
      </c>
      <c r="U3157"/>
    </row>
    <row r="3158" spans="17:21" ht="15.75">
      <c r="Q3158" s="5">
        <v>2372700993</v>
      </c>
      <c r="R3158" s="5">
        <v>2372700993</v>
      </c>
      <c r="S3158" s="5">
        <v>2372700993</v>
      </c>
      <c r="U3158"/>
    </row>
    <row r="3159" spans="17:21" ht="15.75">
      <c r="Q3159" s="5">
        <v>2372701009</v>
      </c>
      <c r="R3159" s="5">
        <v>2372701009</v>
      </c>
      <c r="S3159" s="5">
        <v>2372701009</v>
      </c>
      <c r="U3159"/>
    </row>
    <row r="3160" spans="17:21" ht="15.75">
      <c r="Q3160" s="5">
        <v>2372701017</v>
      </c>
      <c r="R3160" s="5">
        <v>2372701017</v>
      </c>
      <c r="S3160" s="5">
        <v>2372701017</v>
      </c>
      <c r="U3160"/>
    </row>
    <row r="3161" spans="17:21" ht="15.75">
      <c r="Q3161" s="5">
        <v>2372701025</v>
      </c>
      <c r="R3161" s="5">
        <v>2372701025</v>
      </c>
      <c r="S3161" s="5">
        <v>2372701025</v>
      </c>
      <c r="U3161"/>
    </row>
    <row r="3162" spans="17:21" ht="15.75">
      <c r="Q3162" s="5">
        <v>2372701066</v>
      </c>
      <c r="R3162" s="5">
        <v>2372701066</v>
      </c>
      <c r="S3162" s="5">
        <v>2372701066</v>
      </c>
      <c r="U3162"/>
    </row>
    <row r="3163" spans="17:21" ht="15.75">
      <c r="Q3163" s="5">
        <v>2372701082</v>
      </c>
      <c r="R3163" s="5">
        <v>2372701082</v>
      </c>
      <c r="S3163" s="5">
        <v>2372701082</v>
      </c>
      <c r="U3163"/>
    </row>
    <row r="3164" spans="17:21" ht="15.75">
      <c r="Q3164" s="5">
        <v>2372701090</v>
      </c>
      <c r="R3164" s="5">
        <v>2372701090</v>
      </c>
      <c r="S3164" s="5">
        <v>2372701090</v>
      </c>
      <c r="U3164"/>
    </row>
    <row r="3165" spans="17:21" ht="15.75">
      <c r="Q3165" s="5">
        <v>2372701132</v>
      </c>
      <c r="R3165" s="5">
        <v>2372701132</v>
      </c>
      <c r="S3165" s="5">
        <v>2372701132</v>
      </c>
      <c r="U3165"/>
    </row>
    <row r="3166" spans="17:21" ht="15.75">
      <c r="Q3166" s="5">
        <v>2372701199</v>
      </c>
      <c r="R3166" s="5">
        <v>2372701199</v>
      </c>
      <c r="S3166" s="5">
        <v>2372701199</v>
      </c>
      <c r="U3166"/>
    </row>
    <row r="3167" spans="17:21" ht="15.75">
      <c r="Q3167" s="5">
        <v>2372701207</v>
      </c>
      <c r="R3167" s="5">
        <v>2372701207</v>
      </c>
      <c r="S3167" s="5">
        <v>2372701207</v>
      </c>
      <c r="U3167"/>
    </row>
    <row r="3168" spans="17:21" ht="15.75">
      <c r="Q3168" s="5">
        <v>2372800074</v>
      </c>
      <c r="R3168" s="5">
        <v>2372800074</v>
      </c>
      <c r="S3168" s="5">
        <v>2372800074</v>
      </c>
      <c r="U3168"/>
    </row>
    <row r="3169" spans="17:21" ht="15.75">
      <c r="Q3169" s="5">
        <v>2372800165</v>
      </c>
      <c r="R3169" s="5">
        <v>2372800165</v>
      </c>
      <c r="S3169" s="5">
        <v>2372800165</v>
      </c>
      <c r="U3169"/>
    </row>
    <row r="3170" spans="17:21" ht="15.75">
      <c r="Q3170" s="5">
        <v>2372800215</v>
      </c>
      <c r="R3170" s="5">
        <v>2372800215</v>
      </c>
      <c r="S3170" s="5">
        <v>2372800215</v>
      </c>
      <c r="U3170"/>
    </row>
    <row r="3171" spans="17:21" ht="15.75">
      <c r="Q3171" s="5">
        <v>2372800322</v>
      </c>
      <c r="R3171" s="5">
        <v>2372800322</v>
      </c>
      <c r="S3171" s="5">
        <v>2372800322</v>
      </c>
      <c r="U3171"/>
    </row>
    <row r="3172" spans="17:21" ht="15.75">
      <c r="Q3172" s="5">
        <v>2372800348</v>
      </c>
      <c r="R3172" s="5">
        <v>2372800348</v>
      </c>
      <c r="S3172" s="5">
        <v>2372800348</v>
      </c>
      <c r="U3172"/>
    </row>
    <row r="3173" spans="17:21" ht="15.75">
      <c r="Q3173" s="5">
        <v>2372800355</v>
      </c>
      <c r="R3173" s="5">
        <v>2372800355</v>
      </c>
      <c r="S3173" s="5">
        <v>2372800355</v>
      </c>
      <c r="U3173"/>
    </row>
    <row r="3174" spans="17:21" ht="15.75">
      <c r="Q3174" s="5">
        <v>2372800413</v>
      </c>
      <c r="R3174" s="5">
        <v>2372800413</v>
      </c>
      <c r="S3174" s="5">
        <v>2372800413</v>
      </c>
      <c r="U3174"/>
    </row>
    <row r="3175" spans="17:21" ht="15.75">
      <c r="Q3175" s="5">
        <v>2372800421</v>
      </c>
      <c r="R3175" s="5">
        <v>2372800421</v>
      </c>
      <c r="S3175" s="5">
        <v>2372800421</v>
      </c>
      <c r="U3175"/>
    </row>
    <row r="3176" spans="17:21" ht="15.75">
      <c r="Q3176" s="5">
        <v>2372800447</v>
      </c>
      <c r="R3176" s="5">
        <v>2372800447</v>
      </c>
      <c r="S3176" s="5">
        <v>2372800447</v>
      </c>
      <c r="U3176"/>
    </row>
    <row r="3177" spans="17:21" ht="15.75">
      <c r="Q3177" s="5">
        <v>2372800470</v>
      </c>
      <c r="R3177" s="5">
        <v>2372800470</v>
      </c>
      <c r="S3177" s="5">
        <v>2372800470</v>
      </c>
      <c r="U3177"/>
    </row>
    <row r="3178" spans="17:21" ht="15.75">
      <c r="Q3178" s="5">
        <v>2372800488</v>
      </c>
      <c r="R3178" s="5">
        <v>2372800488</v>
      </c>
      <c r="S3178" s="5">
        <v>2372800488</v>
      </c>
      <c r="U3178"/>
    </row>
    <row r="3179" spans="17:21" ht="15.75">
      <c r="Q3179" s="5">
        <v>2372800496</v>
      </c>
      <c r="R3179" s="5">
        <v>2372800496</v>
      </c>
      <c r="S3179" s="5">
        <v>2372800496</v>
      </c>
      <c r="U3179"/>
    </row>
    <row r="3180" spans="17:21" ht="15.75">
      <c r="Q3180" s="5">
        <v>2372800538</v>
      </c>
      <c r="R3180" s="5">
        <v>2372800538</v>
      </c>
      <c r="S3180" s="5">
        <v>2372800538</v>
      </c>
      <c r="U3180"/>
    </row>
    <row r="3181" spans="17:21" ht="15.75">
      <c r="Q3181" s="5">
        <v>2372800561</v>
      </c>
      <c r="R3181" s="5">
        <v>2372800561</v>
      </c>
      <c r="S3181" s="5">
        <v>2372800561</v>
      </c>
      <c r="U3181"/>
    </row>
    <row r="3182" spans="17:21" ht="15.75">
      <c r="Q3182" s="5">
        <v>2372800579</v>
      </c>
      <c r="R3182" s="5">
        <v>2372800579</v>
      </c>
      <c r="S3182" s="5">
        <v>2372800579</v>
      </c>
      <c r="U3182"/>
    </row>
    <row r="3183" spans="17:21" ht="15.75">
      <c r="Q3183" s="5">
        <v>2372800603</v>
      </c>
      <c r="R3183" s="5">
        <v>2372800603</v>
      </c>
      <c r="S3183" s="5">
        <v>2372800603</v>
      </c>
      <c r="U3183"/>
    </row>
    <row r="3184" spans="17:21" ht="15.75">
      <c r="Q3184" s="5">
        <v>2372800728</v>
      </c>
      <c r="R3184" s="5">
        <v>2372800728</v>
      </c>
      <c r="S3184" s="5">
        <v>2372800728</v>
      </c>
      <c r="U3184"/>
    </row>
    <row r="3185" spans="17:21" ht="15.75">
      <c r="Q3185" s="5">
        <v>2372800736</v>
      </c>
      <c r="R3185" s="5">
        <v>2372800736</v>
      </c>
      <c r="S3185" s="5">
        <v>2372800736</v>
      </c>
      <c r="U3185"/>
    </row>
    <row r="3186" spans="17:21" ht="15.75">
      <c r="Q3186" s="5">
        <v>2372800751</v>
      </c>
      <c r="R3186" s="5">
        <v>2372800751</v>
      </c>
      <c r="S3186" s="5">
        <v>2372800751</v>
      </c>
      <c r="U3186"/>
    </row>
    <row r="3187" spans="17:21" ht="15.75">
      <c r="Q3187" s="5">
        <v>2372800785</v>
      </c>
      <c r="R3187" s="5">
        <v>2372800785</v>
      </c>
      <c r="S3187" s="5">
        <v>2372800785</v>
      </c>
      <c r="U3187"/>
    </row>
    <row r="3188" spans="17:21" ht="15.75">
      <c r="Q3188" s="5">
        <v>2372800819</v>
      </c>
      <c r="R3188" s="5">
        <v>2372800819</v>
      </c>
      <c r="S3188" s="5">
        <v>2372800819</v>
      </c>
      <c r="U3188"/>
    </row>
    <row r="3189" spans="17:21" ht="15.75">
      <c r="Q3189" s="5">
        <v>2372800827</v>
      </c>
      <c r="R3189" s="5">
        <v>2372800827</v>
      </c>
      <c r="S3189" s="5">
        <v>2372800827</v>
      </c>
      <c r="U3189"/>
    </row>
    <row r="3190" spans="17:21" ht="15.75">
      <c r="Q3190" s="5">
        <v>2372800835</v>
      </c>
      <c r="R3190" s="5">
        <v>2372800835</v>
      </c>
      <c r="S3190" s="5">
        <v>2372800835</v>
      </c>
      <c r="U3190"/>
    </row>
    <row r="3191" spans="17:21" ht="15.75">
      <c r="Q3191" s="5">
        <v>2372800843</v>
      </c>
      <c r="R3191" s="5">
        <v>2372800843</v>
      </c>
      <c r="S3191" s="5">
        <v>2372800843</v>
      </c>
      <c r="U3191"/>
    </row>
    <row r="3192" spans="17:21" ht="15.75">
      <c r="Q3192" s="5">
        <v>2372800876</v>
      </c>
      <c r="R3192" s="5">
        <v>2372800876</v>
      </c>
      <c r="S3192" s="5">
        <v>2372800876</v>
      </c>
      <c r="U3192"/>
    </row>
    <row r="3193" spans="17:21" ht="15.75">
      <c r="Q3193" s="5">
        <v>2372800884</v>
      </c>
      <c r="R3193" s="5">
        <v>2372800884</v>
      </c>
      <c r="S3193" s="5">
        <v>2372800884</v>
      </c>
      <c r="U3193"/>
    </row>
    <row r="3194" spans="17:21" ht="15.75">
      <c r="Q3194" s="5">
        <v>2372800900</v>
      </c>
      <c r="R3194" s="5">
        <v>2372800900</v>
      </c>
      <c r="S3194" s="5">
        <v>2372800900</v>
      </c>
      <c r="U3194"/>
    </row>
    <row r="3195" spans="17:21" ht="15.75">
      <c r="Q3195" s="5">
        <v>2372800918</v>
      </c>
      <c r="R3195" s="5">
        <v>2372800918</v>
      </c>
      <c r="S3195" s="5">
        <v>2372800918</v>
      </c>
      <c r="U3195"/>
    </row>
    <row r="3196" spans="17:21" ht="15.75">
      <c r="Q3196" s="5">
        <v>2372800926</v>
      </c>
      <c r="R3196" s="5">
        <v>2372800926</v>
      </c>
      <c r="S3196" s="5">
        <v>2372800926</v>
      </c>
      <c r="U3196"/>
    </row>
    <row r="3197" spans="17:21" ht="15.75">
      <c r="Q3197" s="5">
        <v>2372800942</v>
      </c>
      <c r="R3197" s="5">
        <v>2372800942</v>
      </c>
      <c r="S3197" s="5">
        <v>2372800942</v>
      </c>
      <c r="U3197"/>
    </row>
    <row r="3198" spans="17:21" ht="15.75">
      <c r="Q3198" s="5">
        <v>2372800975</v>
      </c>
      <c r="R3198" s="5">
        <v>2372800975</v>
      </c>
      <c r="S3198" s="5">
        <v>2372800975</v>
      </c>
      <c r="U3198"/>
    </row>
    <row r="3199" spans="17:21" ht="15.75">
      <c r="Q3199" s="5">
        <v>2372900015</v>
      </c>
      <c r="R3199" s="5">
        <v>2372900015</v>
      </c>
      <c r="S3199" s="5">
        <v>2372900015</v>
      </c>
      <c r="U3199"/>
    </row>
    <row r="3200" spans="17:21" ht="15.75">
      <c r="Q3200" s="5">
        <v>2372900056</v>
      </c>
      <c r="R3200" s="5">
        <v>2372900056</v>
      </c>
      <c r="S3200" s="5">
        <v>2372900056</v>
      </c>
      <c r="U3200"/>
    </row>
    <row r="3201" spans="17:21" ht="15.75">
      <c r="Q3201" s="5">
        <v>2372900155</v>
      </c>
      <c r="R3201" s="5">
        <v>2372900155</v>
      </c>
      <c r="S3201" s="5">
        <v>2372900155</v>
      </c>
      <c r="U3201"/>
    </row>
    <row r="3202" spans="17:21" ht="15.75">
      <c r="Q3202" s="5">
        <v>2372900288</v>
      </c>
      <c r="R3202" s="5">
        <v>2372900288</v>
      </c>
      <c r="S3202" s="5">
        <v>2372900288</v>
      </c>
      <c r="U3202"/>
    </row>
    <row r="3203" spans="17:21" ht="15.75">
      <c r="Q3203" s="5">
        <v>2372900353</v>
      </c>
      <c r="R3203" s="5">
        <v>2372900353</v>
      </c>
      <c r="S3203" s="5">
        <v>2372900353</v>
      </c>
      <c r="U3203"/>
    </row>
    <row r="3204" spans="17:21" ht="15.75">
      <c r="Q3204" s="5">
        <v>2372900403</v>
      </c>
      <c r="R3204" s="5">
        <v>2372900403</v>
      </c>
      <c r="S3204" s="5">
        <v>2372900403</v>
      </c>
      <c r="U3204"/>
    </row>
    <row r="3205" spans="17:21" ht="15.75">
      <c r="Q3205" s="5">
        <v>2372900411</v>
      </c>
      <c r="R3205" s="5">
        <v>2372900411</v>
      </c>
      <c r="S3205" s="5">
        <v>2372900411</v>
      </c>
      <c r="U3205"/>
    </row>
    <row r="3206" spans="17:21" ht="15.75">
      <c r="Q3206" s="5">
        <v>2372900445</v>
      </c>
      <c r="R3206" s="5">
        <v>2372900445</v>
      </c>
      <c r="S3206" s="5">
        <v>2372900445</v>
      </c>
      <c r="U3206"/>
    </row>
    <row r="3207" spans="17:21" ht="15.75">
      <c r="Q3207" s="5">
        <v>2372900478</v>
      </c>
      <c r="R3207" s="5">
        <v>2372900478</v>
      </c>
      <c r="S3207" s="5">
        <v>2372900478</v>
      </c>
      <c r="U3207"/>
    </row>
    <row r="3208" spans="17:21" ht="15.75">
      <c r="Q3208" s="5">
        <v>2372900494</v>
      </c>
      <c r="R3208" s="5">
        <v>2372900494</v>
      </c>
      <c r="S3208" s="5">
        <v>2372900494</v>
      </c>
      <c r="U3208"/>
    </row>
    <row r="3209" spans="17:21" ht="15.75">
      <c r="Q3209" s="5">
        <v>2372900528</v>
      </c>
      <c r="R3209" s="5">
        <v>2372900528</v>
      </c>
      <c r="S3209" s="5">
        <v>2372900528</v>
      </c>
      <c r="U3209"/>
    </row>
    <row r="3210" spans="17:21" ht="15.75">
      <c r="Q3210" s="5">
        <v>2372900551</v>
      </c>
      <c r="R3210" s="5">
        <v>2372900551</v>
      </c>
      <c r="S3210" s="5">
        <v>2372900551</v>
      </c>
      <c r="U3210"/>
    </row>
    <row r="3211" spans="17:21" ht="15.75">
      <c r="Q3211" s="5">
        <v>2372900585</v>
      </c>
      <c r="R3211" s="5">
        <v>2372900585</v>
      </c>
      <c r="S3211" s="5">
        <v>2372900585</v>
      </c>
      <c r="U3211"/>
    </row>
    <row r="3212" spans="17:21" ht="15.75">
      <c r="Q3212" s="5">
        <v>2372900627</v>
      </c>
      <c r="R3212" s="5">
        <v>2372900627</v>
      </c>
      <c r="S3212" s="5">
        <v>2372900627</v>
      </c>
      <c r="U3212"/>
    </row>
    <row r="3213" spans="17:21" ht="15.75">
      <c r="Q3213" s="5">
        <v>2372900692</v>
      </c>
      <c r="R3213" s="5">
        <v>2372900692</v>
      </c>
      <c r="S3213" s="5">
        <v>2372900692</v>
      </c>
      <c r="U3213"/>
    </row>
    <row r="3214" spans="17:21" ht="15.75">
      <c r="Q3214" s="5">
        <v>2372900700</v>
      </c>
      <c r="R3214" s="5">
        <v>2372900700</v>
      </c>
      <c r="S3214" s="5">
        <v>2372900700</v>
      </c>
      <c r="U3214"/>
    </row>
    <row r="3215" spans="17:21" ht="15.75">
      <c r="Q3215" s="5">
        <v>2372900718</v>
      </c>
      <c r="R3215" s="5">
        <v>2372900718</v>
      </c>
      <c r="S3215" s="5">
        <v>2372900718</v>
      </c>
      <c r="U3215"/>
    </row>
    <row r="3216" spans="17:21" ht="15.75">
      <c r="Q3216" s="5">
        <v>2372900726</v>
      </c>
      <c r="R3216" s="5">
        <v>2372900726</v>
      </c>
      <c r="S3216" s="5">
        <v>2372900726</v>
      </c>
      <c r="U3216"/>
    </row>
    <row r="3217" spans="17:21" ht="15.75">
      <c r="Q3217" s="5">
        <v>2372900734</v>
      </c>
      <c r="R3217" s="5">
        <v>2372900734</v>
      </c>
      <c r="S3217" s="5">
        <v>2372900734</v>
      </c>
      <c r="U3217"/>
    </row>
    <row r="3218" spans="17:21" ht="15.75">
      <c r="Q3218" s="5">
        <v>2372900742</v>
      </c>
      <c r="R3218" s="5">
        <v>2372900742</v>
      </c>
      <c r="S3218" s="5">
        <v>2372900742</v>
      </c>
      <c r="U3218"/>
    </row>
    <row r="3219" spans="17:21" ht="15.75">
      <c r="Q3219" s="5">
        <v>2372900817</v>
      </c>
      <c r="R3219" s="5">
        <v>2372900817</v>
      </c>
      <c r="S3219" s="5">
        <v>2372900817</v>
      </c>
      <c r="U3219"/>
    </row>
    <row r="3220" spans="17:21" ht="15.75">
      <c r="Q3220" s="5">
        <v>2372900833</v>
      </c>
      <c r="R3220" s="5">
        <v>2372900833</v>
      </c>
      <c r="S3220" s="5">
        <v>2372900833</v>
      </c>
      <c r="U3220"/>
    </row>
    <row r="3221" spans="17:21" ht="15.75">
      <c r="Q3221" s="5">
        <v>2372900841</v>
      </c>
      <c r="R3221" s="5">
        <v>2372900841</v>
      </c>
      <c r="S3221" s="5">
        <v>2372900841</v>
      </c>
      <c r="U3221"/>
    </row>
    <row r="3222" spans="17:21" ht="15.75">
      <c r="Q3222" s="5">
        <v>2372900866</v>
      </c>
      <c r="R3222" s="5">
        <v>2372900866</v>
      </c>
      <c r="S3222" s="5">
        <v>2372900866</v>
      </c>
      <c r="U3222"/>
    </row>
    <row r="3223" spans="17:21" ht="15.75">
      <c r="Q3223" s="5">
        <v>2372900874</v>
      </c>
      <c r="R3223" s="5">
        <v>2372900874</v>
      </c>
      <c r="S3223" s="5">
        <v>2372900874</v>
      </c>
      <c r="U3223"/>
    </row>
    <row r="3224" spans="17:21" ht="15.75">
      <c r="Q3224" s="5">
        <v>2372900882</v>
      </c>
      <c r="R3224" s="5">
        <v>2372900882</v>
      </c>
      <c r="S3224" s="5">
        <v>2372900882</v>
      </c>
      <c r="U3224"/>
    </row>
    <row r="3225" spans="17:21" ht="15.75">
      <c r="Q3225" s="5">
        <v>2372900908</v>
      </c>
      <c r="R3225" s="5">
        <v>2372900908</v>
      </c>
      <c r="S3225" s="5">
        <v>2372900908</v>
      </c>
      <c r="U3225"/>
    </row>
    <row r="3226" spans="17:21" ht="15.75">
      <c r="Q3226" s="5">
        <v>2372900924</v>
      </c>
      <c r="R3226" s="5">
        <v>2372900924</v>
      </c>
      <c r="S3226" s="5">
        <v>2372900924</v>
      </c>
      <c r="U3226"/>
    </row>
    <row r="3227" spans="17:21" ht="15.75">
      <c r="Q3227" s="5">
        <v>2372901021</v>
      </c>
      <c r="R3227" s="5">
        <v>2372901021</v>
      </c>
      <c r="S3227" s="5">
        <v>2372901021</v>
      </c>
      <c r="U3227"/>
    </row>
    <row r="3228" spans="17:21" ht="15.75">
      <c r="Q3228" s="5">
        <v>2372901039</v>
      </c>
      <c r="R3228" s="5">
        <v>2372901039</v>
      </c>
      <c r="S3228" s="5">
        <v>2372901039</v>
      </c>
      <c r="U3228"/>
    </row>
    <row r="3229" spans="17:21" ht="15.75">
      <c r="Q3229" s="5">
        <v>2372901104</v>
      </c>
      <c r="R3229" s="5">
        <v>2372901104</v>
      </c>
      <c r="S3229" s="5">
        <v>2372901104</v>
      </c>
      <c r="U3229"/>
    </row>
    <row r="3230" spans="17:21" ht="15.75">
      <c r="Q3230" s="5">
        <v>2372901112</v>
      </c>
      <c r="R3230" s="5">
        <v>2372901112</v>
      </c>
      <c r="S3230" s="5">
        <v>2372901112</v>
      </c>
      <c r="U3230"/>
    </row>
    <row r="3231" spans="17:21" ht="15.75">
      <c r="Q3231" s="5">
        <v>2372901161</v>
      </c>
      <c r="R3231" s="5">
        <v>2372901161</v>
      </c>
      <c r="S3231" s="5">
        <v>2372901161</v>
      </c>
      <c r="U3231"/>
    </row>
    <row r="3232" spans="17:21" ht="15.75">
      <c r="Q3232" s="5">
        <v>2372901179</v>
      </c>
      <c r="R3232" s="5">
        <v>2372901179</v>
      </c>
      <c r="S3232" s="5">
        <v>2372901179</v>
      </c>
      <c r="U3232"/>
    </row>
    <row r="3233" spans="17:21" ht="15.75">
      <c r="Q3233" s="5">
        <v>2372901195</v>
      </c>
      <c r="R3233" s="5">
        <v>2372901195</v>
      </c>
      <c r="S3233" s="5">
        <v>2372901195</v>
      </c>
      <c r="U3233"/>
    </row>
    <row r="3234" spans="17:21" ht="15.75">
      <c r="Q3234" s="5">
        <v>2372901203</v>
      </c>
      <c r="R3234" s="5">
        <v>2372901203</v>
      </c>
      <c r="S3234" s="5">
        <v>2372901203</v>
      </c>
      <c r="U3234"/>
    </row>
    <row r="3235" spans="17:21" ht="15.75">
      <c r="Q3235" s="5">
        <v>2372901260</v>
      </c>
      <c r="R3235" s="5">
        <v>2372901260</v>
      </c>
      <c r="S3235" s="5">
        <v>2372901260</v>
      </c>
      <c r="U3235"/>
    </row>
    <row r="3236" spans="17:21" ht="15.75">
      <c r="Q3236" s="5">
        <v>2372901302</v>
      </c>
      <c r="R3236" s="5">
        <v>2372901302</v>
      </c>
      <c r="S3236" s="5">
        <v>2372901302</v>
      </c>
      <c r="U3236"/>
    </row>
    <row r="3237" spans="17:21" ht="15.75">
      <c r="Q3237" s="5">
        <v>2372901328</v>
      </c>
      <c r="R3237" s="5">
        <v>2372901328</v>
      </c>
      <c r="S3237" s="5">
        <v>2372901328</v>
      </c>
      <c r="U3237"/>
    </row>
    <row r="3238" spans="17:21" ht="15.75">
      <c r="Q3238" s="5">
        <v>2372901336</v>
      </c>
      <c r="R3238" s="5">
        <v>2372901336</v>
      </c>
      <c r="S3238" s="5">
        <v>2372901336</v>
      </c>
      <c r="U3238"/>
    </row>
    <row r="3239" spans="17:21" ht="15.75">
      <c r="Q3239" s="5">
        <v>2372901344</v>
      </c>
      <c r="R3239" s="5">
        <v>2372901344</v>
      </c>
      <c r="S3239" s="5">
        <v>2372901344</v>
      </c>
      <c r="U3239"/>
    </row>
    <row r="3240" spans="17:21" ht="15.75">
      <c r="Q3240" s="5">
        <v>2372901385</v>
      </c>
      <c r="R3240" s="5">
        <v>2372901385</v>
      </c>
      <c r="S3240" s="5">
        <v>2372901385</v>
      </c>
      <c r="U3240"/>
    </row>
    <row r="3241" spans="17:21" ht="15.75">
      <c r="Q3241" s="5">
        <v>2372901401</v>
      </c>
      <c r="R3241" s="5">
        <v>2372901401</v>
      </c>
      <c r="S3241" s="5">
        <v>2372901401</v>
      </c>
      <c r="U3241"/>
    </row>
    <row r="3242" spans="17:21" ht="15.75">
      <c r="Q3242" s="5">
        <v>2372901435</v>
      </c>
      <c r="R3242" s="5">
        <v>2372901435</v>
      </c>
      <c r="S3242" s="5">
        <v>2372901435</v>
      </c>
      <c r="U3242"/>
    </row>
    <row r="3243" spans="17:21" ht="15.75">
      <c r="Q3243" s="5">
        <v>2372901443</v>
      </c>
      <c r="R3243" s="5">
        <v>2372901443</v>
      </c>
      <c r="S3243" s="5">
        <v>2372901443</v>
      </c>
      <c r="U3243"/>
    </row>
    <row r="3244" spans="17:21" ht="15.75">
      <c r="Q3244" s="5">
        <v>2372901492</v>
      </c>
      <c r="R3244" s="5">
        <v>2372901492</v>
      </c>
      <c r="S3244" s="5">
        <v>2372901492</v>
      </c>
      <c r="U3244"/>
    </row>
    <row r="3245" spans="17:21" ht="15.75">
      <c r="Q3245" s="5">
        <v>2372901518</v>
      </c>
      <c r="R3245" s="5">
        <v>2372901518</v>
      </c>
      <c r="S3245" s="5">
        <v>2372901518</v>
      </c>
      <c r="U3245"/>
    </row>
    <row r="3246" spans="17:21" ht="15.75">
      <c r="Q3246" s="5">
        <v>2372901575</v>
      </c>
      <c r="R3246" s="5">
        <v>2372901575</v>
      </c>
      <c r="S3246" s="5">
        <v>2372901575</v>
      </c>
      <c r="U3246"/>
    </row>
    <row r="3247" spans="17:21" ht="15.75">
      <c r="Q3247" s="5">
        <v>2372901583</v>
      </c>
      <c r="R3247" s="5">
        <v>2372901583</v>
      </c>
      <c r="S3247" s="5">
        <v>2372901583</v>
      </c>
      <c r="U3247"/>
    </row>
    <row r="3248" spans="17:21" ht="15.75">
      <c r="Q3248" s="5">
        <v>2372901591</v>
      </c>
      <c r="R3248" s="5">
        <v>2372901591</v>
      </c>
      <c r="S3248" s="5">
        <v>2372901591</v>
      </c>
      <c r="U3248"/>
    </row>
    <row r="3249" spans="17:21" ht="15.75">
      <c r="Q3249" s="5">
        <v>2372901609</v>
      </c>
      <c r="R3249" s="5">
        <v>2372901609</v>
      </c>
      <c r="S3249" s="5">
        <v>2372901609</v>
      </c>
      <c r="U3249"/>
    </row>
    <row r="3250" spans="17:21" ht="15.75">
      <c r="Q3250" s="5">
        <v>2372901617</v>
      </c>
      <c r="R3250" s="5">
        <v>2372901617</v>
      </c>
      <c r="S3250" s="5">
        <v>2372901617</v>
      </c>
      <c r="U3250"/>
    </row>
    <row r="3251" spans="17:21" ht="15.75">
      <c r="Q3251" s="5">
        <v>2372901625</v>
      </c>
      <c r="R3251" s="5">
        <v>2372901625</v>
      </c>
      <c r="S3251" s="5">
        <v>2372901625</v>
      </c>
      <c r="U3251"/>
    </row>
    <row r="3252" spans="17:21" ht="15.75">
      <c r="Q3252" s="5">
        <v>2372901633</v>
      </c>
      <c r="R3252" s="5">
        <v>2372901633</v>
      </c>
      <c r="S3252" s="5">
        <v>2372901633</v>
      </c>
      <c r="U3252"/>
    </row>
    <row r="3253" spans="17:21" ht="15.75">
      <c r="Q3253" s="5">
        <v>2372901658</v>
      </c>
      <c r="R3253" s="5">
        <v>2372901658</v>
      </c>
      <c r="S3253" s="5">
        <v>2372901658</v>
      </c>
      <c r="U3253"/>
    </row>
    <row r="3254" spans="17:21" ht="15.75">
      <c r="Q3254" s="5">
        <v>2372901674</v>
      </c>
      <c r="R3254" s="5">
        <v>2372901674</v>
      </c>
      <c r="S3254" s="5">
        <v>2372901674</v>
      </c>
      <c r="U3254"/>
    </row>
    <row r="3255" spans="17:21" ht="15.75">
      <c r="Q3255" s="5">
        <v>2372901708</v>
      </c>
      <c r="R3255" s="5">
        <v>2372901708</v>
      </c>
      <c r="S3255" s="5">
        <v>2372901708</v>
      </c>
      <c r="U3255"/>
    </row>
    <row r="3256" spans="17:21" ht="15.75">
      <c r="Q3256" s="5">
        <v>2372901716</v>
      </c>
      <c r="R3256" s="5">
        <v>2372901716</v>
      </c>
      <c r="S3256" s="5">
        <v>2372901716</v>
      </c>
      <c r="U3256"/>
    </row>
    <row r="3257" spans="17:21" ht="15.75">
      <c r="Q3257" s="5">
        <v>2372901732</v>
      </c>
      <c r="R3257" s="5">
        <v>2372901732</v>
      </c>
      <c r="S3257" s="5">
        <v>2372901732</v>
      </c>
      <c r="U3257"/>
    </row>
    <row r="3258" spans="17:21" ht="15.75">
      <c r="Q3258" s="5">
        <v>2372901740</v>
      </c>
      <c r="R3258" s="5">
        <v>2372901740</v>
      </c>
      <c r="S3258" s="5">
        <v>2372901740</v>
      </c>
      <c r="U3258"/>
    </row>
    <row r="3259" spans="17:21" ht="15.75">
      <c r="Q3259" s="5">
        <v>2372901757</v>
      </c>
      <c r="R3259" s="5">
        <v>2372901757</v>
      </c>
      <c r="S3259" s="5">
        <v>2372901757</v>
      </c>
      <c r="U3259"/>
    </row>
    <row r="3260" spans="17:21" ht="15.75">
      <c r="Q3260" s="5">
        <v>2372901765</v>
      </c>
      <c r="R3260" s="5">
        <v>2372901765</v>
      </c>
      <c r="S3260" s="5">
        <v>2372901765</v>
      </c>
      <c r="U3260"/>
    </row>
    <row r="3261" spans="17:21" ht="15.75">
      <c r="Q3261" s="5">
        <v>2372901781</v>
      </c>
      <c r="R3261" s="5">
        <v>2372901781</v>
      </c>
      <c r="S3261" s="5">
        <v>2372901781</v>
      </c>
      <c r="U3261"/>
    </row>
    <row r="3262" spans="17:21" ht="15.75">
      <c r="Q3262" s="5">
        <v>2372901823</v>
      </c>
      <c r="R3262" s="5">
        <v>2372901823</v>
      </c>
      <c r="S3262" s="5">
        <v>2372901823</v>
      </c>
      <c r="U3262"/>
    </row>
    <row r="3263" spans="17:21" ht="15.75">
      <c r="Q3263" s="5">
        <v>2373000229</v>
      </c>
      <c r="R3263" s="5">
        <v>2373000229</v>
      </c>
      <c r="S3263" s="5">
        <v>2373000229</v>
      </c>
      <c r="U3263"/>
    </row>
    <row r="3264" spans="17:21" ht="15.75">
      <c r="Q3264" s="5">
        <v>2373000237</v>
      </c>
      <c r="R3264" s="5">
        <v>2373000237</v>
      </c>
      <c r="S3264" s="5">
        <v>2373000237</v>
      </c>
      <c r="U3264"/>
    </row>
    <row r="3265" spans="17:21" ht="15.75">
      <c r="Q3265" s="5">
        <v>2373000245</v>
      </c>
      <c r="R3265" s="5">
        <v>2373000245</v>
      </c>
      <c r="S3265" s="5">
        <v>2373000245</v>
      </c>
      <c r="U3265"/>
    </row>
    <row r="3266" spans="17:21" ht="15.75">
      <c r="Q3266" s="5">
        <v>2373000252</v>
      </c>
      <c r="R3266" s="5">
        <v>2373000252</v>
      </c>
      <c r="S3266" s="5">
        <v>2373000252</v>
      </c>
      <c r="U3266"/>
    </row>
    <row r="3267" spans="17:21" ht="15.75">
      <c r="Q3267" s="5">
        <v>2373000260</v>
      </c>
      <c r="R3267" s="5">
        <v>2373000260</v>
      </c>
      <c r="S3267" s="5">
        <v>2373000260</v>
      </c>
      <c r="U3267"/>
    </row>
    <row r="3268" spans="17:21" ht="15.75">
      <c r="Q3268" s="5">
        <v>2373000351</v>
      </c>
      <c r="R3268" s="5">
        <v>2373000351</v>
      </c>
      <c r="S3268" s="5">
        <v>2373000351</v>
      </c>
      <c r="U3268"/>
    </row>
    <row r="3269" spans="17:21" ht="15.75">
      <c r="Q3269" s="5">
        <v>2373000427</v>
      </c>
      <c r="R3269" s="5">
        <v>2373000427</v>
      </c>
      <c r="S3269" s="5">
        <v>2373000427</v>
      </c>
      <c r="U3269"/>
    </row>
    <row r="3270" spans="17:21" ht="15.75">
      <c r="Q3270" s="5">
        <v>2373000435</v>
      </c>
      <c r="R3270" s="5">
        <v>2373000435</v>
      </c>
      <c r="S3270" s="5">
        <v>2373000435</v>
      </c>
      <c r="U3270"/>
    </row>
    <row r="3271" spans="17:21" ht="15.75">
      <c r="Q3271" s="5">
        <v>2373000443</v>
      </c>
      <c r="R3271" s="5">
        <v>2373000443</v>
      </c>
      <c r="S3271" s="5">
        <v>2373000443</v>
      </c>
      <c r="U3271"/>
    </row>
    <row r="3272" spans="17:21" ht="15.75">
      <c r="Q3272" s="5">
        <v>2373000450</v>
      </c>
      <c r="R3272" s="5">
        <v>2373000450</v>
      </c>
      <c r="S3272" s="5">
        <v>2373000450</v>
      </c>
      <c r="U3272"/>
    </row>
    <row r="3273" spans="17:21" ht="15.75">
      <c r="Q3273" s="5">
        <v>2373000476</v>
      </c>
      <c r="R3273" s="5">
        <v>2373000476</v>
      </c>
      <c r="S3273" s="5">
        <v>2373000476</v>
      </c>
      <c r="U3273"/>
    </row>
    <row r="3274" spans="17:21" ht="15.75">
      <c r="Q3274" s="5">
        <v>2373000492</v>
      </c>
      <c r="R3274" s="5">
        <v>2373000492</v>
      </c>
      <c r="S3274" s="5">
        <v>2373000492</v>
      </c>
      <c r="U3274"/>
    </row>
    <row r="3275" spans="17:21" ht="15.75">
      <c r="Q3275" s="5">
        <v>2373000500</v>
      </c>
      <c r="R3275" s="5">
        <v>2373000500</v>
      </c>
      <c r="S3275" s="5">
        <v>2373000500</v>
      </c>
      <c r="U3275"/>
    </row>
    <row r="3276" spans="17:21" ht="15.75">
      <c r="Q3276" s="5">
        <v>2373000534</v>
      </c>
      <c r="R3276" s="5">
        <v>2373000534</v>
      </c>
      <c r="S3276" s="5">
        <v>2373000534</v>
      </c>
      <c r="U3276"/>
    </row>
    <row r="3277" spans="17:21" ht="15.75">
      <c r="Q3277" s="5">
        <v>2373000575</v>
      </c>
      <c r="R3277" s="5">
        <v>2373000575</v>
      </c>
      <c r="S3277" s="5">
        <v>2373000575</v>
      </c>
      <c r="U3277"/>
    </row>
    <row r="3278" spans="17:21" ht="15.75">
      <c r="Q3278" s="5">
        <v>2373000583</v>
      </c>
      <c r="R3278" s="5">
        <v>2373000583</v>
      </c>
      <c r="S3278" s="5">
        <v>2373000583</v>
      </c>
      <c r="U3278"/>
    </row>
    <row r="3279" spans="17:21" ht="15.75">
      <c r="Q3279" s="5">
        <v>2373000609</v>
      </c>
      <c r="R3279" s="5">
        <v>2373000609</v>
      </c>
      <c r="S3279" s="5">
        <v>2373000609</v>
      </c>
      <c r="U3279"/>
    </row>
    <row r="3280" spans="17:21" ht="15.75">
      <c r="Q3280" s="5">
        <v>2373000633</v>
      </c>
      <c r="R3280" s="5">
        <v>2373000633</v>
      </c>
      <c r="S3280" s="5">
        <v>2373000633</v>
      </c>
      <c r="U3280"/>
    </row>
    <row r="3281" spans="17:21" ht="15.75">
      <c r="Q3281" s="5">
        <v>2373000674</v>
      </c>
      <c r="R3281" s="5">
        <v>2373000674</v>
      </c>
      <c r="S3281" s="5">
        <v>2373000674</v>
      </c>
      <c r="U3281"/>
    </row>
    <row r="3282" spans="17:21" ht="15.75">
      <c r="Q3282" s="5">
        <v>2373000682</v>
      </c>
      <c r="R3282" s="5">
        <v>2373000682</v>
      </c>
      <c r="S3282" s="5">
        <v>2373000682</v>
      </c>
      <c r="U3282"/>
    </row>
    <row r="3283" spans="17:21" ht="15.75">
      <c r="Q3283" s="5">
        <v>2373000690</v>
      </c>
      <c r="R3283" s="5">
        <v>2373000690</v>
      </c>
      <c r="S3283" s="5">
        <v>2373000690</v>
      </c>
      <c r="U3283"/>
    </row>
    <row r="3284" spans="17:21" ht="15.75">
      <c r="Q3284" s="5">
        <v>2373000781</v>
      </c>
      <c r="R3284" s="5">
        <v>2373000781</v>
      </c>
      <c r="S3284" s="5">
        <v>2373000781</v>
      </c>
      <c r="U3284"/>
    </row>
    <row r="3285" spans="17:21" ht="15.75">
      <c r="Q3285" s="5">
        <v>2373000815</v>
      </c>
      <c r="R3285" s="5">
        <v>2373000815</v>
      </c>
      <c r="S3285" s="5">
        <v>2373000815</v>
      </c>
      <c r="U3285"/>
    </row>
    <row r="3286" spans="17:21" ht="15.75">
      <c r="Q3286" s="5">
        <v>2373000856</v>
      </c>
      <c r="R3286" s="5">
        <v>2373000856</v>
      </c>
      <c r="S3286" s="5">
        <v>2373000856</v>
      </c>
      <c r="U3286"/>
    </row>
    <row r="3287" spans="17:21" ht="15.75">
      <c r="Q3287" s="5">
        <v>2373000864</v>
      </c>
      <c r="R3287" s="5">
        <v>2373000864</v>
      </c>
      <c r="S3287" s="5">
        <v>2373000864</v>
      </c>
      <c r="U3287"/>
    </row>
    <row r="3288" spans="17:21" ht="15.75">
      <c r="Q3288" s="5">
        <v>2373000898</v>
      </c>
      <c r="R3288" s="5">
        <v>2373000898</v>
      </c>
      <c r="S3288" s="5">
        <v>2373000898</v>
      </c>
      <c r="U3288"/>
    </row>
    <row r="3289" spans="17:21" ht="15.75">
      <c r="Q3289" s="5">
        <v>2373000906</v>
      </c>
      <c r="R3289" s="5">
        <v>2373000906</v>
      </c>
      <c r="S3289" s="5">
        <v>2373000906</v>
      </c>
      <c r="U3289"/>
    </row>
    <row r="3290" spans="17:21" ht="15.75">
      <c r="Q3290" s="5">
        <v>2373000948</v>
      </c>
      <c r="R3290" s="5">
        <v>2373000948</v>
      </c>
      <c r="S3290" s="5">
        <v>2373000948</v>
      </c>
      <c r="U3290"/>
    </row>
    <row r="3291" spans="17:21" ht="15.75">
      <c r="Q3291" s="5">
        <v>2373000971</v>
      </c>
      <c r="R3291" s="5">
        <v>2373000971</v>
      </c>
      <c r="S3291" s="5">
        <v>2373000971</v>
      </c>
      <c r="U3291"/>
    </row>
    <row r="3292" spans="17:21" ht="15.75">
      <c r="Q3292" s="5">
        <v>2373000989</v>
      </c>
      <c r="R3292" s="5">
        <v>2373000989</v>
      </c>
      <c r="S3292" s="5">
        <v>2373000989</v>
      </c>
      <c r="U3292"/>
    </row>
    <row r="3293" spans="17:21" ht="15.75">
      <c r="Q3293" s="5">
        <v>2373001086</v>
      </c>
      <c r="R3293" s="5">
        <v>2373001086</v>
      </c>
      <c r="S3293" s="5">
        <v>2373001086</v>
      </c>
      <c r="U3293"/>
    </row>
    <row r="3294" spans="17:21" ht="15.75">
      <c r="Q3294" s="5">
        <v>2373001102</v>
      </c>
      <c r="R3294" s="5">
        <v>2373001102</v>
      </c>
      <c r="S3294" s="5">
        <v>2373001102</v>
      </c>
      <c r="U3294"/>
    </row>
    <row r="3295" spans="17:21" ht="15.75">
      <c r="Q3295" s="5">
        <v>2373001151</v>
      </c>
      <c r="R3295" s="5">
        <v>2373001151</v>
      </c>
      <c r="S3295" s="5">
        <v>2373001151</v>
      </c>
      <c r="U3295"/>
    </row>
    <row r="3296" spans="17:21" ht="15.75">
      <c r="Q3296" s="5">
        <v>2373001193</v>
      </c>
      <c r="R3296" s="5">
        <v>2373001193</v>
      </c>
      <c r="S3296" s="5">
        <v>2373001193</v>
      </c>
      <c r="U3296"/>
    </row>
    <row r="3297" spans="17:21" ht="15.75">
      <c r="Q3297" s="5">
        <v>2373001201</v>
      </c>
      <c r="R3297" s="5">
        <v>2373001201</v>
      </c>
      <c r="S3297" s="5">
        <v>2373001201</v>
      </c>
      <c r="U3297"/>
    </row>
    <row r="3298" spans="17:21" ht="15.75">
      <c r="Q3298" s="5">
        <v>2373001219</v>
      </c>
      <c r="R3298" s="5">
        <v>2373001219</v>
      </c>
      <c r="S3298" s="5">
        <v>2373001219</v>
      </c>
      <c r="U3298"/>
    </row>
    <row r="3299" spans="17:21" ht="15.75">
      <c r="Q3299" s="5">
        <v>2373001243</v>
      </c>
      <c r="R3299" s="5">
        <v>2373001243</v>
      </c>
      <c r="S3299" s="5">
        <v>2373001243</v>
      </c>
      <c r="U3299"/>
    </row>
    <row r="3300" spans="17:21" ht="15.75">
      <c r="Q3300" s="5">
        <v>2373001300</v>
      </c>
      <c r="R3300" s="5">
        <v>2373001300</v>
      </c>
      <c r="S3300" s="5">
        <v>2373001300</v>
      </c>
      <c r="U3300"/>
    </row>
    <row r="3301" spans="17:21" ht="15.75">
      <c r="Q3301" s="5">
        <v>2373001318</v>
      </c>
      <c r="R3301" s="5">
        <v>2373001318</v>
      </c>
      <c r="S3301" s="5">
        <v>2373001318</v>
      </c>
      <c r="U3301"/>
    </row>
    <row r="3302" spans="17:21" ht="15.75">
      <c r="Q3302" s="5">
        <v>2373001342</v>
      </c>
      <c r="R3302" s="5">
        <v>2373001342</v>
      </c>
      <c r="S3302" s="5">
        <v>2373001342</v>
      </c>
      <c r="U3302"/>
    </row>
    <row r="3303" spans="17:21" ht="15.75">
      <c r="Q3303" s="5">
        <v>2373001375</v>
      </c>
      <c r="R3303" s="5">
        <v>2373001375</v>
      </c>
      <c r="S3303" s="5">
        <v>2373001375</v>
      </c>
      <c r="U3303"/>
    </row>
    <row r="3304" spans="17:21" ht="15.75">
      <c r="Q3304" s="5">
        <v>2373001383</v>
      </c>
      <c r="R3304" s="5">
        <v>2373001383</v>
      </c>
      <c r="S3304" s="5">
        <v>2373001383</v>
      </c>
      <c r="U3304"/>
    </row>
    <row r="3305" spans="17:21" ht="15.75">
      <c r="Q3305" s="5">
        <v>2373001391</v>
      </c>
      <c r="R3305" s="5">
        <v>2373001391</v>
      </c>
      <c r="S3305" s="5">
        <v>2373001391</v>
      </c>
      <c r="U3305"/>
    </row>
    <row r="3306" spans="17:21" ht="15.75">
      <c r="Q3306" s="5">
        <v>2373001433</v>
      </c>
      <c r="R3306" s="5">
        <v>2373001433</v>
      </c>
      <c r="S3306" s="5">
        <v>2373001433</v>
      </c>
      <c r="U3306"/>
    </row>
    <row r="3307" spans="17:21" ht="15.75">
      <c r="Q3307" s="5">
        <v>2373001482</v>
      </c>
      <c r="R3307" s="5">
        <v>2373001482</v>
      </c>
      <c r="S3307" s="5">
        <v>2373001482</v>
      </c>
      <c r="U3307"/>
    </row>
    <row r="3308" spans="17:21" ht="15.75">
      <c r="Q3308" s="5">
        <v>2373001490</v>
      </c>
      <c r="R3308" s="5">
        <v>2373001490</v>
      </c>
      <c r="S3308" s="5">
        <v>2373001490</v>
      </c>
      <c r="U3308"/>
    </row>
    <row r="3309" spans="17:21" ht="15.75">
      <c r="Q3309" s="5">
        <v>2373001508</v>
      </c>
      <c r="R3309" s="5">
        <v>2373001508</v>
      </c>
      <c r="S3309" s="5">
        <v>2373001508</v>
      </c>
      <c r="U3309"/>
    </row>
    <row r="3310" spans="17:21" ht="15.75">
      <c r="Q3310" s="5">
        <v>2373001524</v>
      </c>
      <c r="R3310" s="5">
        <v>2373001524</v>
      </c>
      <c r="S3310" s="5">
        <v>2373001524</v>
      </c>
      <c r="U3310"/>
    </row>
    <row r="3311" spans="17:21" ht="15.75">
      <c r="Q3311" s="5">
        <v>2373001581</v>
      </c>
      <c r="R3311" s="5">
        <v>2373001581</v>
      </c>
      <c r="S3311" s="5">
        <v>2373001581</v>
      </c>
      <c r="U3311"/>
    </row>
    <row r="3312" spans="17:21" ht="15.75">
      <c r="Q3312" s="5">
        <v>2373001607</v>
      </c>
      <c r="R3312" s="5">
        <v>2373001607</v>
      </c>
      <c r="S3312" s="5">
        <v>2373001607</v>
      </c>
      <c r="U3312"/>
    </row>
    <row r="3313" spans="17:21" ht="15.75">
      <c r="Q3313" s="5">
        <v>2373001631</v>
      </c>
      <c r="R3313" s="5">
        <v>2373001631</v>
      </c>
      <c r="S3313" s="5">
        <v>2373001631</v>
      </c>
      <c r="U3313"/>
    </row>
    <row r="3314" spans="17:21" ht="15.75">
      <c r="Q3314" s="5">
        <v>2373001656</v>
      </c>
      <c r="R3314" s="5">
        <v>2373001656</v>
      </c>
      <c r="S3314" s="5">
        <v>2373001656</v>
      </c>
      <c r="U3314"/>
    </row>
    <row r="3315" spans="17:21" ht="15.75">
      <c r="Q3315" s="5">
        <v>2373001664</v>
      </c>
      <c r="R3315" s="5">
        <v>2373001664</v>
      </c>
      <c r="S3315" s="5">
        <v>2373001664</v>
      </c>
      <c r="U3315"/>
    </row>
    <row r="3316" spans="17:21" ht="15.75">
      <c r="Q3316" s="5">
        <v>2373001680</v>
      </c>
      <c r="R3316" s="5">
        <v>2373001680</v>
      </c>
      <c r="S3316" s="5">
        <v>2373001680</v>
      </c>
      <c r="U3316"/>
    </row>
    <row r="3317" spans="17:21" ht="15.75">
      <c r="Q3317" s="5">
        <v>2373001698</v>
      </c>
      <c r="R3317" s="5">
        <v>2373001698</v>
      </c>
      <c r="S3317" s="5">
        <v>2373001698</v>
      </c>
      <c r="U3317"/>
    </row>
    <row r="3318" spans="17:21" ht="15.75">
      <c r="Q3318" s="5">
        <v>2373001722</v>
      </c>
      <c r="R3318" s="5">
        <v>2373001722</v>
      </c>
      <c r="S3318" s="5">
        <v>2373001722</v>
      </c>
      <c r="U3318"/>
    </row>
    <row r="3319" spans="17:21" ht="15.75">
      <c r="Q3319" s="5">
        <v>2373001748</v>
      </c>
      <c r="R3319" s="5">
        <v>2373001748</v>
      </c>
      <c r="S3319" s="5">
        <v>2373001748</v>
      </c>
      <c r="U3319"/>
    </row>
    <row r="3320" spans="17:21" ht="15.75">
      <c r="Q3320" s="5">
        <v>2373001755</v>
      </c>
      <c r="R3320" s="5">
        <v>2373001755</v>
      </c>
      <c r="S3320" s="5">
        <v>2373001755</v>
      </c>
      <c r="U3320"/>
    </row>
    <row r="3321" spans="17:21" ht="15.75">
      <c r="Q3321" s="5">
        <v>2373001789</v>
      </c>
      <c r="R3321" s="5">
        <v>2373001789</v>
      </c>
      <c r="S3321" s="5">
        <v>2373001789</v>
      </c>
      <c r="U3321"/>
    </row>
    <row r="3322" spans="17:21" ht="15.75">
      <c r="Q3322" s="5">
        <v>2373001805</v>
      </c>
      <c r="R3322" s="5">
        <v>2373001805</v>
      </c>
      <c r="S3322" s="5">
        <v>2373001805</v>
      </c>
      <c r="U3322"/>
    </row>
    <row r="3323" spans="17:21" ht="15.75">
      <c r="Q3323" s="5">
        <v>2373001839</v>
      </c>
      <c r="R3323" s="5">
        <v>2373001839</v>
      </c>
      <c r="S3323" s="5">
        <v>2373001839</v>
      </c>
      <c r="U3323"/>
    </row>
    <row r="3324" spans="17:21" ht="15.75">
      <c r="Q3324" s="5">
        <v>2373001870</v>
      </c>
      <c r="R3324" s="5">
        <v>2373001870</v>
      </c>
      <c r="S3324" s="5">
        <v>2373001870</v>
      </c>
      <c r="U3324"/>
    </row>
    <row r="3325" spans="17:21" ht="15.75">
      <c r="Q3325" s="5">
        <v>2373001888</v>
      </c>
      <c r="R3325" s="5">
        <v>2373001888</v>
      </c>
      <c r="S3325" s="5">
        <v>2373001888</v>
      </c>
      <c r="U3325"/>
    </row>
    <row r="3326" spans="17:21" ht="15.75">
      <c r="Q3326" s="5">
        <v>2373001912</v>
      </c>
      <c r="R3326" s="5">
        <v>2373001912</v>
      </c>
      <c r="S3326" s="5">
        <v>2373001912</v>
      </c>
      <c r="U3326"/>
    </row>
    <row r="3327" spans="17:21" ht="15.75">
      <c r="Q3327" s="5">
        <v>2373002001</v>
      </c>
      <c r="R3327" s="5">
        <v>2373002001</v>
      </c>
      <c r="S3327" s="5">
        <v>2373002001</v>
      </c>
      <c r="U3327"/>
    </row>
    <row r="3328" spans="17:21" ht="15.75">
      <c r="Q3328" s="5">
        <v>2373002050</v>
      </c>
      <c r="R3328" s="5">
        <v>2373002050</v>
      </c>
      <c r="S3328" s="5">
        <v>2373002050</v>
      </c>
      <c r="U3328"/>
    </row>
    <row r="3329" spans="17:21" ht="15.75">
      <c r="Q3329" s="5">
        <v>2373002068</v>
      </c>
      <c r="R3329" s="5">
        <v>2373002068</v>
      </c>
      <c r="S3329" s="5">
        <v>2373002068</v>
      </c>
      <c r="U3329"/>
    </row>
    <row r="3330" spans="17:21" ht="15.75">
      <c r="Q3330" s="5">
        <v>2373002076</v>
      </c>
      <c r="R3330" s="5">
        <v>2373002076</v>
      </c>
      <c r="S3330" s="5">
        <v>2373002076</v>
      </c>
      <c r="U3330"/>
    </row>
    <row r="3331" spans="17:21" ht="15.75">
      <c r="Q3331" s="5">
        <v>2373002084</v>
      </c>
      <c r="R3331" s="5">
        <v>2373002084</v>
      </c>
      <c r="S3331" s="5">
        <v>2373002084</v>
      </c>
      <c r="U3331"/>
    </row>
    <row r="3332" spans="17:21" ht="15.75">
      <c r="Q3332" s="5">
        <v>2373002100</v>
      </c>
      <c r="R3332" s="5">
        <v>2373002100</v>
      </c>
      <c r="S3332" s="5">
        <v>2373002100</v>
      </c>
      <c r="U3332"/>
    </row>
    <row r="3333" spans="17:21" ht="15.75">
      <c r="Q3333" s="5">
        <v>2373002118</v>
      </c>
      <c r="R3333" s="5">
        <v>2373002118</v>
      </c>
      <c r="S3333" s="5">
        <v>2373002118</v>
      </c>
      <c r="U3333"/>
    </row>
    <row r="3334" spans="17:21" ht="15.75">
      <c r="Q3334" s="5">
        <v>2373002126</v>
      </c>
      <c r="R3334" s="5">
        <v>2373002126</v>
      </c>
      <c r="S3334" s="5">
        <v>2373002126</v>
      </c>
      <c r="U3334"/>
    </row>
    <row r="3335" spans="17:21" ht="15.75">
      <c r="Q3335" s="5">
        <v>2373002134</v>
      </c>
      <c r="R3335" s="5">
        <v>2373002134</v>
      </c>
      <c r="S3335" s="5">
        <v>2373002134</v>
      </c>
      <c r="U3335"/>
    </row>
    <row r="3336" spans="17:21" ht="15.75">
      <c r="Q3336" s="5">
        <v>2373002142</v>
      </c>
      <c r="R3336" s="5">
        <v>2373002142</v>
      </c>
      <c r="S3336" s="5">
        <v>2373002142</v>
      </c>
      <c r="U3336"/>
    </row>
    <row r="3337" spans="17:21" ht="15.75">
      <c r="Q3337" s="5">
        <v>2373002167</v>
      </c>
      <c r="R3337" s="5">
        <v>2373002167</v>
      </c>
      <c r="S3337" s="5">
        <v>2373002167</v>
      </c>
      <c r="U3337"/>
    </row>
    <row r="3338" spans="17:21" ht="15.75">
      <c r="Q3338" s="5">
        <v>2373002191</v>
      </c>
      <c r="R3338" s="5">
        <v>2373002191</v>
      </c>
      <c r="S3338" s="5">
        <v>2373002191</v>
      </c>
      <c r="U3338"/>
    </row>
    <row r="3339" spans="17:21" ht="15.75">
      <c r="Q3339" s="5">
        <v>2373002217</v>
      </c>
      <c r="R3339" s="5">
        <v>2373002217</v>
      </c>
      <c r="S3339" s="5">
        <v>2373002217</v>
      </c>
      <c r="U3339"/>
    </row>
    <row r="3340" spans="17:21" ht="15.75">
      <c r="Q3340" s="5">
        <v>2373002225</v>
      </c>
      <c r="R3340" s="5">
        <v>2373002225</v>
      </c>
      <c r="S3340" s="5">
        <v>2373002225</v>
      </c>
      <c r="U3340"/>
    </row>
    <row r="3341" spans="17:21" ht="15.75">
      <c r="Q3341" s="5">
        <v>2373002233</v>
      </c>
      <c r="R3341" s="5">
        <v>2373002233</v>
      </c>
      <c r="S3341" s="5">
        <v>2373002233</v>
      </c>
      <c r="U3341"/>
    </row>
    <row r="3342" spans="17:21" ht="15.75">
      <c r="Q3342" s="5">
        <v>2373002266</v>
      </c>
      <c r="R3342" s="5">
        <v>2373002266</v>
      </c>
      <c r="S3342" s="5">
        <v>2373002266</v>
      </c>
      <c r="U3342"/>
    </row>
    <row r="3343" spans="17:21" ht="15.75">
      <c r="Q3343" s="5">
        <v>2373002274</v>
      </c>
      <c r="R3343" s="5">
        <v>2373002274</v>
      </c>
      <c r="S3343" s="5">
        <v>2373002274</v>
      </c>
      <c r="U3343"/>
    </row>
    <row r="3344" spans="17:21" ht="15.75">
      <c r="Q3344" s="5">
        <v>2373002290</v>
      </c>
      <c r="R3344" s="5">
        <v>2373002290</v>
      </c>
      <c r="S3344" s="5">
        <v>2373002290</v>
      </c>
      <c r="U3344"/>
    </row>
    <row r="3345" spans="17:21" ht="15.75">
      <c r="Q3345" s="5">
        <v>2373002324</v>
      </c>
      <c r="R3345" s="5">
        <v>2373002324</v>
      </c>
      <c r="S3345" s="5">
        <v>2373002324</v>
      </c>
      <c r="U3345"/>
    </row>
    <row r="3346" spans="17:21" ht="15.75">
      <c r="Q3346" s="5">
        <v>2373002357</v>
      </c>
      <c r="R3346" s="5">
        <v>2373002357</v>
      </c>
      <c r="S3346" s="5">
        <v>2373002357</v>
      </c>
      <c r="U3346"/>
    </row>
    <row r="3347" spans="17:21" ht="15.75">
      <c r="Q3347" s="5">
        <v>2373002365</v>
      </c>
      <c r="R3347" s="5">
        <v>2373002365</v>
      </c>
      <c r="S3347" s="5">
        <v>2373002365</v>
      </c>
      <c r="U3347"/>
    </row>
    <row r="3348" spans="17:21" ht="15.75">
      <c r="Q3348" s="5">
        <v>2373002381</v>
      </c>
      <c r="R3348" s="5">
        <v>2373002381</v>
      </c>
      <c r="S3348" s="5">
        <v>2373002381</v>
      </c>
      <c r="U3348"/>
    </row>
    <row r="3349" spans="17:21" ht="15.75">
      <c r="Q3349" s="5">
        <v>2373002415</v>
      </c>
      <c r="R3349" s="5">
        <v>2373002415</v>
      </c>
      <c r="S3349" s="5">
        <v>2373002415</v>
      </c>
      <c r="U3349"/>
    </row>
    <row r="3350" spans="17:21" ht="15.75">
      <c r="Q3350" s="5">
        <v>2373002423</v>
      </c>
      <c r="R3350" s="5">
        <v>2373002423</v>
      </c>
      <c r="S3350" s="5">
        <v>2373002423</v>
      </c>
      <c r="U3350"/>
    </row>
    <row r="3351" spans="17:21" ht="15.75">
      <c r="Q3351" s="5">
        <v>2373002449</v>
      </c>
      <c r="R3351" s="5">
        <v>2373002449</v>
      </c>
      <c r="S3351" s="5">
        <v>2373002449</v>
      </c>
      <c r="U3351"/>
    </row>
    <row r="3352" spans="17:21" ht="15.75">
      <c r="Q3352" s="5">
        <v>2373002456</v>
      </c>
      <c r="R3352" s="5">
        <v>2373002456</v>
      </c>
      <c r="S3352" s="5">
        <v>2373002456</v>
      </c>
      <c r="U3352"/>
    </row>
    <row r="3353" spans="17:21" ht="15.75">
      <c r="Q3353" s="5">
        <v>2373002498</v>
      </c>
      <c r="R3353" s="5">
        <v>2373002498</v>
      </c>
      <c r="S3353" s="5">
        <v>2373002498</v>
      </c>
      <c r="U3353"/>
    </row>
    <row r="3354" spans="17:21" ht="15.75">
      <c r="Q3354" s="5">
        <v>2373002530</v>
      </c>
      <c r="R3354" s="5">
        <v>2373002530</v>
      </c>
      <c r="S3354" s="5">
        <v>2373002530</v>
      </c>
      <c r="U3354"/>
    </row>
    <row r="3355" spans="17:21" ht="15.75">
      <c r="Q3355" s="5">
        <v>2373002589</v>
      </c>
      <c r="R3355" s="5">
        <v>2373002589</v>
      </c>
      <c r="S3355" s="5">
        <v>2373002589</v>
      </c>
      <c r="U3355"/>
    </row>
    <row r="3356" spans="17:21" ht="15.75">
      <c r="Q3356" s="5">
        <v>2373002605</v>
      </c>
      <c r="R3356" s="5">
        <v>2373002605</v>
      </c>
      <c r="S3356" s="5">
        <v>2373002605</v>
      </c>
      <c r="U3356"/>
    </row>
    <row r="3357" spans="17:21" ht="15.75">
      <c r="Q3357" s="5">
        <v>2373002613</v>
      </c>
      <c r="R3357" s="5">
        <v>2373002613</v>
      </c>
      <c r="S3357" s="5">
        <v>2373002613</v>
      </c>
      <c r="U3357"/>
    </row>
    <row r="3358" spans="17:21" ht="15.75">
      <c r="Q3358" s="5">
        <v>2373002621</v>
      </c>
      <c r="R3358" s="5">
        <v>2373002621</v>
      </c>
      <c r="S3358" s="5">
        <v>2373002621</v>
      </c>
      <c r="U3358"/>
    </row>
    <row r="3359" spans="17:21" ht="15.75">
      <c r="Q3359" s="5">
        <v>2373002654</v>
      </c>
      <c r="R3359" s="5">
        <v>2373002654</v>
      </c>
      <c r="S3359" s="5">
        <v>2373002654</v>
      </c>
      <c r="U3359"/>
    </row>
    <row r="3360" spans="17:21" ht="15.75">
      <c r="Q3360" s="5">
        <v>2373002662</v>
      </c>
      <c r="R3360" s="5">
        <v>2373002662</v>
      </c>
      <c r="S3360" s="5">
        <v>2373002662</v>
      </c>
      <c r="U3360"/>
    </row>
    <row r="3361" spans="17:21" ht="15.75">
      <c r="Q3361" s="5">
        <v>2373002688</v>
      </c>
      <c r="R3361" s="5">
        <v>2373002688</v>
      </c>
      <c r="S3361" s="5">
        <v>2373002688</v>
      </c>
      <c r="U3361"/>
    </row>
    <row r="3362" spans="17:21" ht="15.75">
      <c r="Q3362" s="5">
        <v>2373002704</v>
      </c>
      <c r="R3362" s="5">
        <v>2373002704</v>
      </c>
      <c r="S3362" s="5">
        <v>2373002704</v>
      </c>
      <c r="U3362"/>
    </row>
    <row r="3363" spans="17:21" ht="15.75">
      <c r="Q3363" s="5">
        <v>2373002720</v>
      </c>
      <c r="R3363" s="5">
        <v>2373002720</v>
      </c>
      <c r="S3363" s="5">
        <v>2373002720</v>
      </c>
      <c r="U3363"/>
    </row>
    <row r="3364" spans="17:21" ht="15.75">
      <c r="Q3364" s="5">
        <v>2373002746</v>
      </c>
      <c r="R3364" s="5">
        <v>2373002746</v>
      </c>
      <c r="S3364" s="5">
        <v>2373002746</v>
      </c>
      <c r="U3364"/>
    </row>
    <row r="3365" spans="17:21" ht="15.75">
      <c r="Q3365" s="5">
        <v>2373002761</v>
      </c>
      <c r="R3365" s="5">
        <v>2373002761</v>
      </c>
      <c r="S3365" s="5">
        <v>2373002761</v>
      </c>
      <c r="U3365"/>
    </row>
    <row r="3366" spans="17:21" ht="15.75">
      <c r="Q3366" s="5">
        <v>2373002779</v>
      </c>
      <c r="R3366" s="5">
        <v>2373002779</v>
      </c>
      <c r="S3366" s="5">
        <v>2373002779</v>
      </c>
      <c r="U3366"/>
    </row>
    <row r="3367" spans="17:21" ht="15.75">
      <c r="Q3367" s="5">
        <v>2373002795</v>
      </c>
      <c r="R3367" s="5">
        <v>2373002795</v>
      </c>
      <c r="S3367" s="5">
        <v>2373002795</v>
      </c>
      <c r="U3367"/>
    </row>
    <row r="3368" spans="17:21" ht="15.75">
      <c r="Q3368" s="5">
        <v>2373002811</v>
      </c>
      <c r="R3368" s="5">
        <v>2373002811</v>
      </c>
      <c r="S3368" s="5">
        <v>2373002811</v>
      </c>
      <c r="U3368"/>
    </row>
    <row r="3369" spans="17:21" ht="15.75">
      <c r="Q3369" s="5">
        <v>2373002837</v>
      </c>
      <c r="R3369" s="5">
        <v>2373002837</v>
      </c>
      <c r="S3369" s="5">
        <v>2373002837</v>
      </c>
      <c r="U3369"/>
    </row>
    <row r="3370" spans="17:21" ht="15.75">
      <c r="Q3370" s="5">
        <v>2373002878</v>
      </c>
      <c r="R3370" s="5">
        <v>2373002878</v>
      </c>
      <c r="S3370" s="5">
        <v>2373002878</v>
      </c>
      <c r="U3370"/>
    </row>
    <row r="3371" spans="17:21" ht="15.75">
      <c r="Q3371" s="5">
        <v>2373002894</v>
      </c>
      <c r="R3371" s="5">
        <v>2373002894</v>
      </c>
      <c r="S3371" s="5">
        <v>2373002894</v>
      </c>
      <c r="U3371"/>
    </row>
    <row r="3372" spans="17:21" ht="15.75">
      <c r="Q3372" s="5">
        <v>2373002902</v>
      </c>
      <c r="R3372" s="5">
        <v>2373002902</v>
      </c>
      <c r="S3372" s="5">
        <v>2373002902</v>
      </c>
      <c r="U3372"/>
    </row>
    <row r="3373" spans="17:21" ht="15.75">
      <c r="Q3373" s="5">
        <v>2373002910</v>
      </c>
      <c r="R3373" s="5">
        <v>2373002910</v>
      </c>
      <c r="S3373" s="5">
        <v>2373002910</v>
      </c>
      <c r="U3373"/>
    </row>
    <row r="3374" spans="17:21" ht="15.75">
      <c r="Q3374" s="5">
        <v>2373002928</v>
      </c>
      <c r="R3374" s="5">
        <v>2373002928</v>
      </c>
      <c r="S3374" s="5">
        <v>2373002928</v>
      </c>
      <c r="U3374"/>
    </row>
    <row r="3375" spans="17:21" ht="15.75">
      <c r="Q3375" s="5">
        <v>2373002936</v>
      </c>
      <c r="R3375" s="5">
        <v>2373002936</v>
      </c>
      <c r="S3375" s="5">
        <v>2373002936</v>
      </c>
      <c r="U3375"/>
    </row>
    <row r="3376" spans="17:21" ht="15.75">
      <c r="Q3376" s="5">
        <v>2373002951</v>
      </c>
      <c r="R3376" s="5">
        <v>2373002951</v>
      </c>
      <c r="S3376" s="5">
        <v>2373002951</v>
      </c>
      <c r="U3376"/>
    </row>
    <row r="3377" spans="17:21" ht="15.75">
      <c r="Q3377" s="5">
        <v>2373002977</v>
      </c>
      <c r="R3377" s="5">
        <v>2373002977</v>
      </c>
      <c r="S3377" s="5">
        <v>2373002977</v>
      </c>
      <c r="U3377"/>
    </row>
    <row r="3378" spans="17:21" ht="15.75">
      <c r="Q3378" s="5">
        <v>2373002985</v>
      </c>
      <c r="R3378" s="5">
        <v>2373002985</v>
      </c>
      <c r="S3378" s="5">
        <v>2373002985</v>
      </c>
      <c r="U3378"/>
    </row>
    <row r="3379" spans="17:21" ht="15.75">
      <c r="Q3379" s="5">
        <v>2373002993</v>
      </c>
      <c r="R3379" s="5">
        <v>2373002993</v>
      </c>
      <c r="S3379" s="5">
        <v>2373002993</v>
      </c>
      <c r="U3379"/>
    </row>
    <row r="3380" spans="17:21" ht="15.75">
      <c r="Q3380" s="5">
        <v>2373003041</v>
      </c>
      <c r="R3380" s="5">
        <v>2373003041</v>
      </c>
      <c r="S3380" s="5">
        <v>2373003041</v>
      </c>
      <c r="U3380"/>
    </row>
    <row r="3381" spans="17:21" ht="15.75">
      <c r="Q3381" s="5">
        <v>2373003066</v>
      </c>
      <c r="R3381" s="5">
        <v>2373003066</v>
      </c>
      <c r="S3381" s="5">
        <v>2373003066</v>
      </c>
      <c r="U3381"/>
    </row>
    <row r="3382" spans="17:21" ht="15.75">
      <c r="Q3382" s="5">
        <v>2373003082</v>
      </c>
      <c r="R3382" s="5">
        <v>2373003082</v>
      </c>
      <c r="S3382" s="5">
        <v>2373003082</v>
      </c>
      <c r="U3382"/>
    </row>
    <row r="3383" spans="17:21" ht="15.75">
      <c r="Q3383" s="5">
        <v>2373003116</v>
      </c>
      <c r="R3383" s="5">
        <v>2373003116</v>
      </c>
      <c r="S3383" s="5">
        <v>2373003116</v>
      </c>
      <c r="U3383"/>
    </row>
    <row r="3384" spans="17:21" ht="15.75">
      <c r="Q3384" s="5">
        <v>2373003140</v>
      </c>
      <c r="R3384" s="5">
        <v>2373003140</v>
      </c>
      <c r="S3384" s="5">
        <v>2373003140</v>
      </c>
      <c r="U3384"/>
    </row>
    <row r="3385" spans="17:21" ht="15.75">
      <c r="Q3385" s="5">
        <v>2373003165</v>
      </c>
      <c r="R3385" s="5">
        <v>2373003165</v>
      </c>
      <c r="S3385" s="5">
        <v>2373003165</v>
      </c>
      <c r="U3385"/>
    </row>
    <row r="3386" spans="17:21" ht="15.75">
      <c r="Q3386" s="5">
        <v>2373003181</v>
      </c>
      <c r="R3386" s="5">
        <v>2373003181</v>
      </c>
      <c r="S3386" s="5">
        <v>2373003181</v>
      </c>
      <c r="U3386"/>
    </row>
    <row r="3387" spans="17:21" ht="15.75">
      <c r="Q3387" s="5">
        <v>2373003215</v>
      </c>
      <c r="R3387" s="5">
        <v>2373003215</v>
      </c>
      <c r="S3387" s="5">
        <v>2373003215</v>
      </c>
      <c r="U3387"/>
    </row>
    <row r="3388" spans="17:21" ht="15.75">
      <c r="Q3388" s="5">
        <v>2373003223</v>
      </c>
      <c r="R3388" s="5">
        <v>2373003223</v>
      </c>
      <c r="S3388" s="5">
        <v>2373003223</v>
      </c>
      <c r="U3388"/>
    </row>
    <row r="3389" spans="17:21" ht="15.75">
      <c r="Q3389" s="5">
        <v>2373003231</v>
      </c>
      <c r="R3389" s="5">
        <v>2373003231</v>
      </c>
      <c r="S3389" s="5">
        <v>2373003231</v>
      </c>
      <c r="U3389"/>
    </row>
    <row r="3390" spans="17:21" ht="15.75">
      <c r="Q3390" s="5">
        <v>2373003249</v>
      </c>
      <c r="R3390" s="5">
        <v>2373003249</v>
      </c>
      <c r="S3390" s="5">
        <v>2373003249</v>
      </c>
      <c r="U3390"/>
    </row>
    <row r="3391" spans="17:21" ht="15.75">
      <c r="Q3391" s="5">
        <v>2373003256</v>
      </c>
      <c r="R3391" s="5">
        <v>2373003256</v>
      </c>
      <c r="S3391" s="5">
        <v>2373003256</v>
      </c>
      <c r="U3391"/>
    </row>
    <row r="3392" spans="17:21" ht="15.75">
      <c r="Q3392" s="5">
        <v>2373003264</v>
      </c>
      <c r="R3392" s="5">
        <v>2373003264</v>
      </c>
      <c r="S3392" s="5">
        <v>2373003264</v>
      </c>
      <c r="U3392"/>
    </row>
    <row r="3393" spans="17:21" ht="15.75">
      <c r="Q3393" s="5">
        <v>2373003272</v>
      </c>
      <c r="R3393" s="5">
        <v>2373003272</v>
      </c>
      <c r="S3393" s="5">
        <v>2373003272</v>
      </c>
      <c r="U3393"/>
    </row>
    <row r="3394" spans="17:21" ht="15.75">
      <c r="Q3394" s="5">
        <v>2373003280</v>
      </c>
      <c r="R3394" s="5">
        <v>2373003280</v>
      </c>
      <c r="S3394" s="5">
        <v>2373003280</v>
      </c>
      <c r="U3394"/>
    </row>
    <row r="3395" spans="17:21" ht="15.75">
      <c r="Q3395" s="5">
        <v>2373003298</v>
      </c>
      <c r="R3395" s="5">
        <v>2373003298</v>
      </c>
      <c r="S3395" s="5">
        <v>2373003298</v>
      </c>
      <c r="U3395"/>
    </row>
    <row r="3396" spans="17:21" ht="15.75">
      <c r="Q3396" s="5">
        <v>2373003330</v>
      </c>
      <c r="R3396" s="5">
        <v>2373003330</v>
      </c>
      <c r="S3396" s="5">
        <v>2373003330</v>
      </c>
      <c r="U3396"/>
    </row>
    <row r="3397" spans="17:21" ht="15.75">
      <c r="Q3397" s="5">
        <v>2373003355</v>
      </c>
      <c r="R3397" s="5">
        <v>2373003355</v>
      </c>
      <c r="S3397" s="5">
        <v>2373003355</v>
      </c>
      <c r="U3397"/>
    </row>
    <row r="3398" spans="17:21" ht="15.75">
      <c r="Q3398" s="5">
        <v>2373003363</v>
      </c>
      <c r="R3398" s="5">
        <v>2373003363</v>
      </c>
      <c r="S3398" s="5">
        <v>2373003363</v>
      </c>
      <c r="U3398"/>
    </row>
    <row r="3399" spans="17:21" ht="15.75">
      <c r="Q3399" s="5">
        <v>2373003371</v>
      </c>
      <c r="R3399" s="5">
        <v>2373003371</v>
      </c>
      <c r="S3399" s="5">
        <v>2373003371</v>
      </c>
      <c r="U3399"/>
    </row>
    <row r="3400" spans="17:21" ht="15.75">
      <c r="Q3400" s="5">
        <v>2373003389</v>
      </c>
      <c r="R3400" s="5">
        <v>2373003389</v>
      </c>
      <c r="S3400" s="5">
        <v>2373003389</v>
      </c>
      <c r="U3400"/>
    </row>
    <row r="3401" spans="17:21" ht="15.75">
      <c r="Q3401" s="5">
        <v>2373003397</v>
      </c>
      <c r="R3401" s="5">
        <v>2373003397</v>
      </c>
      <c r="S3401" s="5">
        <v>2373003397</v>
      </c>
      <c r="U3401"/>
    </row>
    <row r="3402" spans="17:21" ht="15.75">
      <c r="Q3402" s="5">
        <v>2373003405</v>
      </c>
      <c r="R3402" s="5">
        <v>2373003405</v>
      </c>
      <c r="S3402" s="5">
        <v>2373003405</v>
      </c>
      <c r="U3402"/>
    </row>
    <row r="3403" spans="17:21" ht="15.75">
      <c r="Q3403" s="5">
        <v>2373003421</v>
      </c>
      <c r="R3403" s="5">
        <v>2373003421</v>
      </c>
      <c r="S3403" s="5">
        <v>2373003421</v>
      </c>
      <c r="U3403"/>
    </row>
    <row r="3404" spans="17:21" ht="15.75">
      <c r="Q3404" s="5">
        <v>2373003454</v>
      </c>
      <c r="R3404" s="5">
        <v>2373003454</v>
      </c>
      <c r="S3404" s="5">
        <v>2373003454</v>
      </c>
      <c r="U3404"/>
    </row>
    <row r="3405" spans="17:21" ht="15.75">
      <c r="Q3405" s="5">
        <v>2373003488</v>
      </c>
      <c r="R3405" s="5">
        <v>2373003488</v>
      </c>
      <c r="S3405" s="5">
        <v>2373003488</v>
      </c>
      <c r="U3405"/>
    </row>
    <row r="3406" spans="17:21" ht="15.75">
      <c r="Q3406" s="5">
        <v>2373003496</v>
      </c>
      <c r="R3406" s="5">
        <v>2373003496</v>
      </c>
      <c r="S3406" s="5">
        <v>2373003496</v>
      </c>
      <c r="U3406"/>
    </row>
    <row r="3407" spans="17:21" ht="15.75">
      <c r="Q3407" s="5">
        <v>2373003504</v>
      </c>
      <c r="R3407" s="5">
        <v>2373003504</v>
      </c>
      <c r="S3407" s="5">
        <v>2373003504</v>
      </c>
      <c r="U3407"/>
    </row>
    <row r="3408" spans="17:21" ht="15.75">
      <c r="Q3408" s="5">
        <v>2373003512</v>
      </c>
      <c r="R3408" s="5">
        <v>2373003512</v>
      </c>
      <c r="S3408" s="5">
        <v>2373003512</v>
      </c>
      <c r="U3408"/>
    </row>
    <row r="3409" spans="17:21" ht="15.75">
      <c r="Q3409" s="5">
        <v>2373003553</v>
      </c>
      <c r="R3409" s="5">
        <v>2373003553</v>
      </c>
      <c r="S3409" s="5">
        <v>2373003553</v>
      </c>
      <c r="U3409"/>
    </row>
    <row r="3410" spans="17:21" ht="15.75">
      <c r="Q3410" s="5">
        <v>2373003603</v>
      </c>
      <c r="R3410" s="5">
        <v>2373003603</v>
      </c>
      <c r="S3410" s="5">
        <v>2373003603</v>
      </c>
      <c r="U3410"/>
    </row>
    <row r="3411" spans="17:21" ht="15.75">
      <c r="Q3411" s="5">
        <v>2373003629</v>
      </c>
      <c r="R3411" s="5">
        <v>2373003629</v>
      </c>
      <c r="S3411" s="5">
        <v>2373003629</v>
      </c>
      <c r="U3411"/>
    </row>
    <row r="3412" spans="17:21" ht="15.75">
      <c r="Q3412" s="5">
        <v>2373003645</v>
      </c>
      <c r="R3412" s="5">
        <v>2373003645</v>
      </c>
      <c r="S3412" s="5">
        <v>2373003645</v>
      </c>
      <c r="U3412"/>
    </row>
    <row r="3413" spans="17:21" ht="15.75">
      <c r="Q3413" s="5">
        <v>2373003660</v>
      </c>
      <c r="R3413" s="5">
        <v>2373003660</v>
      </c>
      <c r="S3413" s="5">
        <v>2373003660</v>
      </c>
      <c r="U3413"/>
    </row>
    <row r="3414" spans="17:21" ht="15.75">
      <c r="Q3414" s="5">
        <v>2373003678</v>
      </c>
      <c r="R3414" s="5">
        <v>2373003678</v>
      </c>
      <c r="S3414" s="5">
        <v>2373003678</v>
      </c>
      <c r="U3414"/>
    </row>
    <row r="3415" spans="17:21" ht="15.75">
      <c r="Q3415" s="5">
        <v>2373003686</v>
      </c>
      <c r="R3415" s="5">
        <v>2373003686</v>
      </c>
      <c r="S3415" s="5">
        <v>2373003686</v>
      </c>
      <c r="U3415"/>
    </row>
    <row r="3416" spans="17:21" ht="15.75">
      <c r="Q3416" s="5">
        <v>2373003694</v>
      </c>
      <c r="R3416" s="5">
        <v>2373003694</v>
      </c>
      <c r="S3416" s="5">
        <v>2373003694</v>
      </c>
      <c r="U3416"/>
    </row>
    <row r="3417" spans="17:21" ht="15.75">
      <c r="Q3417" s="5">
        <v>2373003710</v>
      </c>
      <c r="R3417" s="5">
        <v>2373003710</v>
      </c>
      <c r="S3417" s="5">
        <v>2373003710</v>
      </c>
      <c r="U3417"/>
    </row>
    <row r="3418" spans="17:21" ht="15.75">
      <c r="Q3418" s="5">
        <v>2373003728</v>
      </c>
      <c r="R3418" s="5">
        <v>2373003728</v>
      </c>
      <c r="S3418" s="5">
        <v>2373003728</v>
      </c>
      <c r="U3418"/>
    </row>
    <row r="3419" spans="17:21" ht="15.75">
      <c r="Q3419" s="5">
        <v>2373003744</v>
      </c>
      <c r="R3419" s="5">
        <v>2373003744</v>
      </c>
      <c r="S3419" s="5">
        <v>2373003744</v>
      </c>
      <c r="U3419"/>
    </row>
    <row r="3420" spans="17:21" ht="15.75">
      <c r="Q3420" s="5">
        <v>2373003751</v>
      </c>
      <c r="R3420" s="5">
        <v>2373003751</v>
      </c>
      <c r="S3420" s="5">
        <v>2373003751</v>
      </c>
      <c r="U3420"/>
    </row>
    <row r="3421" spans="17:21" ht="15.75">
      <c r="Q3421" s="5">
        <v>2373003801</v>
      </c>
      <c r="R3421" s="5">
        <v>2373003801</v>
      </c>
      <c r="S3421" s="5">
        <v>2373003801</v>
      </c>
      <c r="U3421"/>
    </row>
    <row r="3422" spans="17:21" ht="15.75">
      <c r="Q3422" s="5">
        <v>2373003819</v>
      </c>
      <c r="R3422" s="5">
        <v>2373003819</v>
      </c>
      <c r="S3422" s="5">
        <v>2373003819</v>
      </c>
      <c r="U3422"/>
    </row>
    <row r="3423" spans="17:21" ht="15.75">
      <c r="Q3423" s="5">
        <v>2373003835</v>
      </c>
      <c r="R3423" s="5">
        <v>2373003835</v>
      </c>
      <c r="S3423" s="5">
        <v>2373003835</v>
      </c>
      <c r="U3423"/>
    </row>
    <row r="3424" spans="17:21" ht="15.75">
      <c r="Q3424" s="5">
        <v>2373003868</v>
      </c>
      <c r="R3424" s="5">
        <v>2373003868</v>
      </c>
      <c r="S3424" s="5">
        <v>2373003868</v>
      </c>
      <c r="U3424"/>
    </row>
    <row r="3425" spans="17:21" ht="15.75">
      <c r="Q3425" s="5">
        <v>2373003892</v>
      </c>
      <c r="R3425" s="5">
        <v>2373003892</v>
      </c>
      <c r="S3425" s="5">
        <v>2373003892</v>
      </c>
      <c r="U3425"/>
    </row>
    <row r="3426" spans="17:21" ht="15.75">
      <c r="Q3426" s="5">
        <v>2373003900</v>
      </c>
      <c r="R3426" s="5">
        <v>2373003900</v>
      </c>
      <c r="S3426" s="5">
        <v>2373003900</v>
      </c>
      <c r="U3426"/>
    </row>
    <row r="3427" spans="17:21" ht="15.75">
      <c r="Q3427" s="5">
        <v>2373003926</v>
      </c>
      <c r="R3427" s="5">
        <v>2373003926</v>
      </c>
      <c r="S3427" s="5">
        <v>2373003926</v>
      </c>
      <c r="U3427"/>
    </row>
    <row r="3428" spans="17:21" ht="15.75">
      <c r="Q3428" s="5">
        <v>2373003942</v>
      </c>
      <c r="R3428" s="5">
        <v>2373003942</v>
      </c>
      <c r="S3428" s="5">
        <v>2373003942</v>
      </c>
      <c r="U3428"/>
    </row>
    <row r="3429" spans="17:21" ht="15.75">
      <c r="Q3429" s="5">
        <v>2373003967</v>
      </c>
      <c r="R3429" s="5">
        <v>2373003967</v>
      </c>
      <c r="S3429" s="5">
        <v>2373003967</v>
      </c>
      <c r="U3429"/>
    </row>
    <row r="3430" spans="17:21" ht="15.75">
      <c r="Q3430" s="5">
        <v>2373003991</v>
      </c>
      <c r="R3430" s="5">
        <v>2373003991</v>
      </c>
      <c r="S3430" s="5">
        <v>2373003991</v>
      </c>
      <c r="U3430"/>
    </row>
    <row r="3431" spans="17:21" ht="15.75">
      <c r="Q3431" s="5">
        <v>2373004007</v>
      </c>
      <c r="R3431" s="5">
        <v>2373004007</v>
      </c>
      <c r="S3431" s="5">
        <v>2373004007</v>
      </c>
      <c r="U3431"/>
    </row>
    <row r="3432" spans="17:21" ht="15.75">
      <c r="Q3432" s="5">
        <v>2373004015</v>
      </c>
      <c r="R3432" s="5">
        <v>2373004015</v>
      </c>
      <c r="S3432" s="5">
        <v>2373004015</v>
      </c>
      <c r="U3432"/>
    </row>
    <row r="3433" spans="17:21" ht="15.75">
      <c r="Q3433" s="5">
        <v>2373004023</v>
      </c>
      <c r="R3433" s="5">
        <v>2373004023</v>
      </c>
      <c r="S3433" s="5">
        <v>2373004023</v>
      </c>
      <c r="U3433"/>
    </row>
    <row r="3434" spans="17:21" ht="15.75">
      <c r="Q3434" s="5">
        <v>2373004031</v>
      </c>
      <c r="R3434" s="5">
        <v>2373004031</v>
      </c>
      <c r="S3434" s="5">
        <v>2373004031</v>
      </c>
      <c r="U3434"/>
    </row>
    <row r="3435" spans="17:21" ht="15.75">
      <c r="Q3435" s="5">
        <v>2373100045</v>
      </c>
      <c r="R3435" s="5">
        <v>2373100045</v>
      </c>
      <c r="S3435" s="5">
        <v>2373100045</v>
      </c>
      <c r="U3435"/>
    </row>
    <row r="3436" spans="17:21" ht="15.75">
      <c r="Q3436" s="5">
        <v>2373100060</v>
      </c>
      <c r="R3436" s="5">
        <v>2373100060</v>
      </c>
      <c r="S3436" s="5">
        <v>2373100060</v>
      </c>
      <c r="U3436"/>
    </row>
    <row r="3437" spans="17:21" ht="15.75">
      <c r="Q3437" s="5">
        <v>2373100078</v>
      </c>
      <c r="R3437" s="5">
        <v>2373100078</v>
      </c>
      <c r="S3437" s="5">
        <v>2373100078</v>
      </c>
      <c r="U3437"/>
    </row>
    <row r="3438" spans="17:21" ht="15.75">
      <c r="Q3438" s="5">
        <v>2373100086</v>
      </c>
      <c r="R3438" s="5">
        <v>2373100086</v>
      </c>
      <c r="S3438" s="5">
        <v>2373100086</v>
      </c>
      <c r="U3438"/>
    </row>
    <row r="3439" spans="17:21" ht="15.75">
      <c r="Q3439" s="5">
        <v>2373100177</v>
      </c>
      <c r="R3439" s="5">
        <v>2373100177</v>
      </c>
      <c r="S3439" s="5">
        <v>2373100177</v>
      </c>
      <c r="U3439"/>
    </row>
    <row r="3440" spans="17:21" ht="15.75">
      <c r="Q3440" s="5">
        <v>2373100185</v>
      </c>
      <c r="R3440" s="5">
        <v>2373100185</v>
      </c>
      <c r="S3440" s="5">
        <v>2373100185</v>
      </c>
      <c r="U3440"/>
    </row>
    <row r="3441" spans="17:21" ht="15.75">
      <c r="Q3441" s="5">
        <v>2373100227</v>
      </c>
      <c r="R3441" s="5">
        <v>2373100227</v>
      </c>
      <c r="S3441" s="5">
        <v>2373100227</v>
      </c>
      <c r="U3441"/>
    </row>
    <row r="3442" spans="17:21" ht="15.75">
      <c r="Q3442" s="5">
        <v>2373100342</v>
      </c>
      <c r="R3442" s="5">
        <v>2373100342</v>
      </c>
      <c r="S3442" s="5">
        <v>2373100342</v>
      </c>
      <c r="U3442"/>
    </row>
    <row r="3443" spans="17:21" ht="15.75">
      <c r="Q3443" s="5">
        <v>2373100367</v>
      </c>
      <c r="R3443" s="5">
        <v>2373100367</v>
      </c>
      <c r="S3443" s="5">
        <v>2373100367</v>
      </c>
      <c r="U3443"/>
    </row>
    <row r="3444" spans="17:21" ht="15.75">
      <c r="Q3444" s="5">
        <v>2373100409</v>
      </c>
      <c r="R3444" s="5">
        <v>2373100409</v>
      </c>
      <c r="S3444" s="5">
        <v>2373100409</v>
      </c>
      <c r="U3444"/>
    </row>
    <row r="3445" spans="17:21" ht="15.75">
      <c r="Q3445" s="5">
        <v>2373100532</v>
      </c>
      <c r="R3445" s="5">
        <v>2373100532</v>
      </c>
      <c r="S3445" s="5">
        <v>2373100532</v>
      </c>
      <c r="U3445"/>
    </row>
    <row r="3446" spans="17:21" ht="15.75">
      <c r="Q3446" s="5">
        <v>2373100540</v>
      </c>
      <c r="R3446" s="5">
        <v>2373100540</v>
      </c>
      <c r="S3446" s="5">
        <v>2373100540</v>
      </c>
      <c r="U3446"/>
    </row>
    <row r="3447" spans="17:21" ht="15.75">
      <c r="Q3447" s="5">
        <v>2373100557</v>
      </c>
      <c r="R3447" s="5">
        <v>2373100557</v>
      </c>
      <c r="S3447" s="5">
        <v>2373100557</v>
      </c>
      <c r="U3447"/>
    </row>
    <row r="3448" spans="17:21" ht="15.75">
      <c r="Q3448" s="5">
        <v>2373100565</v>
      </c>
      <c r="R3448" s="5">
        <v>2373100565</v>
      </c>
      <c r="S3448" s="5">
        <v>2373100565</v>
      </c>
      <c r="U3448"/>
    </row>
    <row r="3449" spans="17:21" ht="15.75">
      <c r="Q3449" s="5">
        <v>2373100573</v>
      </c>
      <c r="R3449" s="5">
        <v>2373100573</v>
      </c>
      <c r="S3449" s="5">
        <v>2373100573</v>
      </c>
      <c r="U3449"/>
    </row>
    <row r="3450" spans="17:21" ht="15.75">
      <c r="Q3450" s="5">
        <v>2373100664</v>
      </c>
      <c r="R3450" s="5">
        <v>2373100664</v>
      </c>
      <c r="S3450" s="5">
        <v>2373100664</v>
      </c>
      <c r="U3450"/>
    </row>
    <row r="3451" spans="17:21" ht="15.75">
      <c r="Q3451" s="5">
        <v>2373100722</v>
      </c>
      <c r="R3451" s="5">
        <v>2373100722</v>
      </c>
      <c r="S3451" s="5">
        <v>2373100722</v>
      </c>
      <c r="U3451"/>
    </row>
    <row r="3452" spans="17:21" ht="15.75">
      <c r="Q3452" s="5">
        <v>2373100797</v>
      </c>
      <c r="R3452" s="5">
        <v>2373100797</v>
      </c>
      <c r="S3452" s="5">
        <v>2373100797</v>
      </c>
      <c r="U3452"/>
    </row>
    <row r="3453" spans="17:21" ht="15.75">
      <c r="Q3453" s="5">
        <v>2373100813</v>
      </c>
      <c r="R3453" s="5">
        <v>2373100813</v>
      </c>
      <c r="S3453" s="5">
        <v>2373100813</v>
      </c>
      <c r="U3453"/>
    </row>
    <row r="3454" spans="17:21" ht="15.75">
      <c r="Q3454" s="5">
        <v>2373100847</v>
      </c>
      <c r="R3454" s="5">
        <v>2373100847</v>
      </c>
      <c r="S3454" s="5">
        <v>2373100847</v>
      </c>
      <c r="U3454"/>
    </row>
    <row r="3455" spans="17:21" ht="15.75">
      <c r="Q3455" s="5">
        <v>2373100912</v>
      </c>
      <c r="R3455" s="5">
        <v>2373100912</v>
      </c>
      <c r="S3455" s="5">
        <v>2373100912</v>
      </c>
      <c r="U3455"/>
    </row>
    <row r="3456" spans="17:21" ht="15.75">
      <c r="Q3456" s="5">
        <v>2373100961</v>
      </c>
      <c r="R3456" s="5">
        <v>2373100961</v>
      </c>
      <c r="S3456" s="5">
        <v>2373100961</v>
      </c>
      <c r="U3456"/>
    </row>
    <row r="3457" spans="17:21" ht="15.75">
      <c r="Q3457" s="5">
        <v>2373100987</v>
      </c>
      <c r="R3457" s="5">
        <v>2373100987</v>
      </c>
      <c r="S3457" s="5">
        <v>2373100987</v>
      </c>
      <c r="U3457"/>
    </row>
    <row r="3458" spans="17:21" ht="15.75">
      <c r="Q3458" s="5">
        <v>2373101019</v>
      </c>
      <c r="R3458" s="5">
        <v>2373101019</v>
      </c>
      <c r="S3458" s="5">
        <v>2373101019</v>
      </c>
      <c r="U3458"/>
    </row>
    <row r="3459" spans="17:21" ht="15.75">
      <c r="Q3459" s="5">
        <v>2373101027</v>
      </c>
      <c r="R3459" s="5">
        <v>2373101027</v>
      </c>
      <c r="S3459" s="5">
        <v>2373101027</v>
      </c>
      <c r="U3459"/>
    </row>
    <row r="3460" spans="17:21" ht="15.75">
      <c r="Q3460" s="5">
        <v>2373101035</v>
      </c>
      <c r="R3460" s="5">
        <v>2373101035</v>
      </c>
      <c r="S3460" s="5">
        <v>2373101035</v>
      </c>
      <c r="U3460"/>
    </row>
    <row r="3461" spans="17:21" ht="15.75">
      <c r="Q3461" s="5">
        <v>2373101084</v>
      </c>
      <c r="R3461" s="5">
        <v>2373101084</v>
      </c>
      <c r="S3461" s="5">
        <v>2373101084</v>
      </c>
      <c r="U3461"/>
    </row>
    <row r="3462" spans="17:21" ht="15.75">
      <c r="Q3462" s="5">
        <v>2373101134</v>
      </c>
      <c r="R3462" s="5">
        <v>2373101134</v>
      </c>
      <c r="S3462" s="5">
        <v>2373101134</v>
      </c>
      <c r="U3462"/>
    </row>
    <row r="3463" spans="17:21" ht="15.75">
      <c r="Q3463" s="5">
        <v>2373101142</v>
      </c>
      <c r="R3463" s="5">
        <v>2373101142</v>
      </c>
      <c r="S3463" s="5">
        <v>2373101142</v>
      </c>
      <c r="U3463"/>
    </row>
    <row r="3464" spans="17:21" ht="15.75">
      <c r="Q3464" s="5">
        <v>2373101159</v>
      </c>
      <c r="R3464" s="5">
        <v>2373101159</v>
      </c>
      <c r="S3464" s="5">
        <v>2373101159</v>
      </c>
      <c r="U3464"/>
    </row>
    <row r="3465" spans="17:21" ht="15.75">
      <c r="Q3465" s="5">
        <v>2373101175</v>
      </c>
      <c r="R3465" s="5">
        <v>2373101175</v>
      </c>
      <c r="S3465" s="5">
        <v>2373101175</v>
      </c>
      <c r="U3465"/>
    </row>
    <row r="3466" spans="17:21" ht="15.75">
      <c r="Q3466" s="5">
        <v>2373101183</v>
      </c>
      <c r="R3466" s="5">
        <v>2373101183</v>
      </c>
      <c r="S3466" s="5">
        <v>2373101183</v>
      </c>
      <c r="U3466"/>
    </row>
    <row r="3467" spans="17:21" ht="15.75">
      <c r="Q3467" s="5">
        <v>2373101191</v>
      </c>
      <c r="R3467" s="5">
        <v>2373101191</v>
      </c>
      <c r="S3467" s="5">
        <v>2373101191</v>
      </c>
      <c r="U3467"/>
    </row>
    <row r="3468" spans="17:21" ht="15.75">
      <c r="Q3468" s="5">
        <v>2373101209</v>
      </c>
      <c r="R3468" s="5">
        <v>2373101209</v>
      </c>
      <c r="S3468" s="5">
        <v>2373101209</v>
      </c>
      <c r="U3468"/>
    </row>
    <row r="3469" spans="17:21" ht="15.75">
      <c r="Q3469" s="5">
        <v>2373101225</v>
      </c>
      <c r="R3469" s="5">
        <v>2373101225</v>
      </c>
      <c r="S3469" s="5">
        <v>2373101225</v>
      </c>
      <c r="U3469"/>
    </row>
    <row r="3470" spans="17:21" ht="15.75">
      <c r="Q3470" s="5">
        <v>2373101233</v>
      </c>
      <c r="R3470" s="5">
        <v>2373101233</v>
      </c>
      <c r="S3470" s="5">
        <v>2373101233</v>
      </c>
      <c r="U3470"/>
    </row>
    <row r="3471" spans="17:21" ht="15.75">
      <c r="Q3471" s="5">
        <v>2373101258</v>
      </c>
      <c r="R3471" s="5">
        <v>2373101258</v>
      </c>
      <c r="S3471" s="5">
        <v>2373101258</v>
      </c>
      <c r="U3471"/>
    </row>
    <row r="3472" spans="17:21" ht="15.75">
      <c r="Q3472" s="5">
        <v>2373101266</v>
      </c>
      <c r="R3472" s="5">
        <v>2373101266</v>
      </c>
      <c r="S3472" s="5">
        <v>2373101266</v>
      </c>
      <c r="U3472"/>
    </row>
    <row r="3473" spans="17:21" ht="15.75">
      <c r="Q3473" s="5">
        <v>2373101324</v>
      </c>
      <c r="R3473" s="5">
        <v>2373101324</v>
      </c>
      <c r="S3473" s="5">
        <v>2373101324</v>
      </c>
      <c r="U3473"/>
    </row>
    <row r="3474" spans="17:21" ht="15.75">
      <c r="Q3474" s="5">
        <v>2373101340</v>
      </c>
      <c r="R3474" s="5">
        <v>2373101340</v>
      </c>
      <c r="S3474" s="5">
        <v>2373101340</v>
      </c>
      <c r="U3474"/>
    </row>
    <row r="3475" spans="17:21" ht="15.75">
      <c r="Q3475" s="5">
        <v>2373101431</v>
      </c>
      <c r="R3475" s="5">
        <v>2373101431</v>
      </c>
      <c r="S3475" s="5">
        <v>2373101431</v>
      </c>
      <c r="U3475"/>
    </row>
    <row r="3476" spans="17:21" ht="15.75">
      <c r="Q3476" s="5">
        <v>2373101456</v>
      </c>
      <c r="R3476" s="5">
        <v>2373101456</v>
      </c>
      <c r="S3476" s="5">
        <v>2373101456</v>
      </c>
      <c r="U3476"/>
    </row>
    <row r="3477" spans="17:21" ht="15.75">
      <c r="Q3477" s="5">
        <v>2373101472</v>
      </c>
      <c r="R3477" s="5">
        <v>2373101472</v>
      </c>
      <c r="S3477" s="5">
        <v>2373101472</v>
      </c>
      <c r="U3477"/>
    </row>
    <row r="3478" spans="17:21" ht="15.75">
      <c r="Q3478" s="5">
        <v>2373101498</v>
      </c>
      <c r="R3478" s="5">
        <v>2373101498</v>
      </c>
      <c r="S3478" s="5">
        <v>2373101498</v>
      </c>
      <c r="U3478"/>
    </row>
    <row r="3479" spans="17:21" ht="15.75">
      <c r="Q3479" s="5">
        <v>2373101530</v>
      </c>
      <c r="R3479" s="5">
        <v>2373101530</v>
      </c>
      <c r="S3479" s="5">
        <v>2373101530</v>
      </c>
      <c r="U3479"/>
    </row>
    <row r="3480" spans="17:21" ht="15.75">
      <c r="Q3480" s="5">
        <v>2373101571</v>
      </c>
      <c r="R3480" s="5">
        <v>2373101571</v>
      </c>
      <c r="S3480" s="5">
        <v>2373101571</v>
      </c>
      <c r="U3480"/>
    </row>
    <row r="3481" spans="17:21" ht="15.75">
      <c r="Q3481" s="5">
        <v>2373101589</v>
      </c>
      <c r="R3481" s="5">
        <v>2373101589</v>
      </c>
      <c r="S3481" s="5">
        <v>2373101589</v>
      </c>
      <c r="U3481"/>
    </row>
    <row r="3482" spans="17:21" ht="15.75">
      <c r="Q3482" s="5">
        <v>2373101605</v>
      </c>
      <c r="R3482" s="5">
        <v>2373101605</v>
      </c>
      <c r="S3482" s="5">
        <v>2373101605</v>
      </c>
      <c r="U3482"/>
    </row>
    <row r="3483" spans="17:21" ht="15.75">
      <c r="Q3483" s="5">
        <v>2373101621</v>
      </c>
      <c r="R3483" s="5">
        <v>2373101621</v>
      </c>
      <c r="S3483" s="5">
        <v>2373101621</v>
      </c>
      <c r="U3483"/>
    </row>
    <row r="3484" spans="17:21" ht="15.75">
      <c r="Q3484" s="5">
        <v>2373101639</v>
      </c>
      <c r="R3484" s="5">
        <v>2373101639</v>
      </c>
      <c r="S3484" s="5">
        <v>2373101639</v>
      </c>
      <c r="U3484"/>
    </row>
    <row r="3485" spans="17:21" ht="15.75">
      <c r="Q3485" s="5">
        <v>2373101647</v>
      </c>
      <c r="R3485" s="5">
        <v>2373101647</v>
      </c>
      <c r="S3485" s="5">
        <v>2373101647</v>
      </c>
      <c r="U3485"/>
    </row>
    <row r="3486" spans="17:21" ht="15.75">
      <c r="Q3486" s="5">
        <v>2373101688</v>
      </c>
      <c r="R3486" s="5">
        <v>2373101688</v>
      </c>
      <c r="S3486" s="5">
        <v>2373101688</v>
      </c>
      <c r="U3486"/>
    </row>
    <row r="3487" spans="17:21" ht="15.75">
      <c r="Q3487" s="5">
        <v>2373101696</v>
      </c>
      <c r="R3487" s="5">
        <v>2373101696</v>
      </c>
      <c r="S3487" s="5">
        <v>2373101696</v>
      </c>
      <c r="U3487"/>
    </row>
    <row r="3488" spans="17:21" ht="15.75">
      <c r="Q3488" s="5">
        <v>2373101704</v>
      </c>
      <c r="R3488" s="5">
        <v>2373101704</v>
      </c>
      <c r="S3488" s="5">
        <v>2373101704</v>
      </c>
      <c r="U3488"/>
    </row>
    <row r="3489" spans="17:21" ht="15.75">
      <c r="Q3489" s="5">
        <v>2373101738</v>
      </c>
      <c r="R3489" s="5">
        <v>2373101738</v>
      </c>
      <c r="S3489" s="5">
        <v>2373101738</v>
      </c>
      <c r="U3489"/>
    </row>
    <row r="3490" spans="17:21" ht="15.75">
      <c r="Q3490" s="5">
        <v>2373101811</v>
      </c>
      <c r="R3490" s="5">
        <v>2373101811</v>
      </c>
      <c r="S3490" s="5">
        <v>2373101811</v>
      </c>
      <c r="U3490"/>
    </row>
    <row r="3491" spans="17:21" ht="15.75">
      <c r="Q3491" s="5">
        <v>2373101829</v>
      </c>
      <c r="R3491" s="5">
        <v>2373101829</v>
      </c>
      <c r="S3491" s="5">
        <v>2373101829</v>
      </c>
      <c r="U3491"/>
    </row>
    <row r="3492" spans="17:21" ht="15.75">
      <c r="Q3492" s="5">
        <v>2373101845</v>
      </c>
      <c r="R3492" s="5">
        <v>2373101845</v>
      </c>
      <c r="S3492" s="5">
        <v>2373101845</v>
      </c>
      <c r="U3492"/>
    </row>
    <row r="3493" spans="17:21" ht="15.75">
      <c r="Q3493" s="5">
        <v>2373101886</v>
      </c>
      <c r="R3493" s="5">
        <v>2373101886</v>
      </c>
      <c r="S3493" s="5">
        <v>2373101886</v>
      </c>
      <c r="U3493"/>
    </row>
    <row r="3494" spans="17:21" ht="15.75">
      <c r="Q3494" s="5">
        <v>2373101902</v>
      </c>
      <c r="R3494" s="5">
        <v>2373101902</v>
      </c>
      <c r="S3494" s="5">
        <v>2373101902</v>
      </c>
      <c r="U3494"/>
    </row>
    <row r="3495" spans="17:21" ht="15.75">
      <c r="Q3495" s="5">
        <v>2373101910</v>
      </c>
      <c r="R3495" s="5">
        <v>2373101910</v>
      </c>
      <c r="S3495" s="5">
        <v>2373101910</v>
      </c>
      <c r="U3495"/>
    </row>
    <row r="3496" spans="17:21" ht="15.75">
      <c r="Q3496" s="5">
        <v>2373101928</v>
      </c>
      <c r="R3496" s="5">
        <v>2373101928</v>
      </c>
      <c r="S3496" s="5">
        <v>2373101928</v>
      </c>
      <c r="U3496"/>
    </row>
    <row r="3497" spans="17:21" ht="15.75">
      <c r="Q3497" s="5">
        <v>2373101944</v>
      </c>
      <c r="R3497" s="5">
        <v>2373101944</v>
      </c>
      <c r="S3497" s="5">
        <v>2373101944</v>
      </c>
      <c r="U3497"/>
    </row>
    <row r="3498" spans="17:21" ht="15.75">
      <c r="Q3498" s="5">
        <v>2373101951</v>
      </c>
      <c r="R3498" s="5">
        <v>2373101951</v>
      </c>
      <c r="S3498" s="5">
        <v>2373101951</v>
      </c>
      <c r="U3498"/>
    </row>
    <row r="3499" spans="17:21" ht="15.75">
      <c r="Q3499" s="5">
        <v>2373101969</v>
      </c>
      <c r="R3499" s="5">
        <v>2373101969</v>
      </c>
      <c r="S3499" s="5">
        <v>2373101969</v>
      </c>
      <c r="U3499"/>
    </row>
    <row r="3500" spans="17:21" ht="15.75">
      <c r="Q3500" s="5">
        <v>2373102009</v>
      </c>
      <c r="R3500" s="5">
        <v>2373102009</v>
      </c>
      <c r="S3500" s="5">
        <v>2373102009</v>
      </c>
      <c r="U3500"/>
    </row>
    <row r="3501" spans="17:21" ht="15.75">
      <c r="Q3501" s="5">
        <v>2373102041</v>
      </c>
      <c r="R3501" s="5">
        <v>2373102041</v>
      </c>
      <c r="S3501" s="5">
        <v>2373102041</v>
      </c>
      <c r="U3501"/>
    </row>
    <row r="3502" spans="17:21" ht="15.75">
      <c r="Q3502" s="5">
        <v>2373102090</v>
      </c>
      <c r="R3502" s="5">
        <v>2373102090</v>
      </c>
      <c r="S3502" s="5">
        <v>2373102090</v>
      </c>
      <c r="U3502"/>
    </row>
    <row r="3503" spans="17:21" ht="15.75">
      <c r="Q3503" s="5">
        <v>2373102124</v>
      </c>
      <c r="R3503" s="5">
        <v>2373102124</v>
      </c>
      <c r="S3503" s="5">
        <v>2373102124</v>
      </c>
      <c r="U3503"/>
    </row>
    <row r="3504" spans="17:21" ht="15.75">
      <c r="Q3504" s="5">
        <v>2373102132</v>
      </c>
      <c r="R3504" s="5">
        <v>2373102132</v>
      </c>
      <c r="S3504" s="5">
        <v>2373102132</v>
      </c>
      <c r="U3504"/>
    </row>
    <row r="3505" spans="17:21" ht="15.75">
      <c r="Q3505" s="5">
        <v>2373102165</v>
      </c>
      <c r="R3505" s="5">
        <v>2373102165</v>
      </c>
      <c r="S3505" s="5">
        <v>2373102165</v>
      </c>
      <c r="U3505"/>
    </row>
    <row r="3506" spans="17:21" ht="15.75">
      <c r="Q3506" s="5">
        <v>2373102173</v>
      </c>
      <c r="R3506" s="5">
        <v>2373102173</v>
      </c>
      <c r="S3506" s="5">
        <v>2373102173</v>
      </c>
      <c r="U3506"/>
    </row>
    <row r="3507" spans="17:21" ht="15.75">
      <c r="Q3507" s="5">
        <v>2373102181</v>
      </c>
      <c r="R3507" s="5">
        <v>2373102181</v>
      </c>
      <c r="S3507" s="5">
        <v>2373102181</v>
      </c>
      <c r="U3507"/>
    </row>
    <row r="3508" spans="17:21" ht="15.75">
      <c r="Q3508" s="5">
        <v>2373102215</v>
      </c>
      <c r="R3508" s="5">
        <v>2373102215</v>
      </c>
      <c r="S3508" s="5">
        <v>2373102215</v>
      </c>
      <c r="U3508"/>
    </row>
    <row r="3509" spans="17:21" ht="15.75">
      <c r="Q3509" s="5">
        <v>2373200050</v>
      </c>
      <c r="R3509" s="5">
        <v>2373200050</v>
      </c>
      <c r="S3509" s="5">
        <v>2373200050</v>
      </c>
      <c r="U3509"/>
    </row>
    <row r="3510" spans="17:21" ht="15.75">
      <c r="Q3510" s="5">
        <v>2373200068</v>
      </c>
      <c r="R3510" s="5">
        <v>2373200068</v>
      </c>
      <c r="S3510" s="5">
        <v>2373200068</v>
      </c>
      <c r="U3510"/>
    </row>
    <row r="3511" spans="17:21" ht="15.75">
      <c r="Q3511" s="5">
        <v>2373200076</v>
      </c>
      <c r="R3511" s="5">
        <v>2373200076</v>
      </c>
      <c r="S3511" s="5">
        <v>2373200076</v>
      </c>
      <c r="U3511"/>
    </row>
    <row r="3512" spans="17:21" ht="15.75">
      <c r="Q3512" s="5">
        <v>2373200092</v>
      </c>
      <c r="R3512" s="5">
        <v>2373200092</v>
      </c>
      <c r="S3512" s="5">
        <v>2373200092</v>
      </c>
      <c r="U3512"/>
    </row>
    <row r="3513" spans="17:21" ht="15.75">
      <c r="Q3513" s="5">
        <v>2373200118</v>
      </c>
      <c r="R3513" s="5">
        <v>2373200118</v>
      </c>
      <c r="S3513" s="5">
        <v>2373200118</v>
      </c>
      <c r="U3513"/>
    </row>
    <row r="3514" spans="17:21" ht="15.75">
      <c r="Q3514" s="5">
        <v>2373200134</v>
      </c>
      <c r="R3514" s="5">
        <v>2373200134</v>
      </c>
      <c r="S3514" s="5">
        <v>2373200134</v>
      </c>
      <c r="U3514"/>
    </row>
    <row r="3515" spans="17:21" ht="15.75">
      <c r="Q3515" s="5">
        <v>2373200142</v>
      </c>
      <c r="R3515" s="5">
        <v>2373200142</v>
      </c>
      <c r="S3515" s="5">
        <v>2373200142</v>
      </c>
      <c r="U3515"/>
    </row>
    <row r="3516" spans="17:21" ht="15.75">
      <c r="Q3516" s="5">
        <v>2373200175</v>
      </c>
      <c r="R3516" s="5">
        <v>2373200175</v>
      </c>
      <c r="S3516" s="5">
        <v>2373200175</v>
      </c>
      <c r="U3516"/>
    </row>
    <row r="3517" spans="17:21" ht="15.75">
      <c r="Q3517" s="5">
        <v>2373200217</v>
      </c>
      <c r="R3517" s="5">
        <v>2373200217</v>
      </c>
      <c r="S3517" s="5">
        <v>2373200217</v>
      </c>
      <c r="U3517"/>
    </row>
    <row r="3518" spans="17:21" ht="15.75">
      <c r="Q3518" s="5">
        <v>2373200225</v>
      </c>
      <c r="R3518" s="5">
        <v>2373200225</v>
      </c>
      <c r="S3518" s="5">
        <v>2373200225</v>
      </c>
      <c r="U3518"/>
    </row>
    <row r="3519" spans="17:21" ht="15.75">
      <c r="Q3519" s="5">
        <v>2373200266</v>
      </c>
      <c r="R3519" s="5">
        <v>2373200266</v>
      </c>
      <c r="S3519" s="5">
        <v>2373200266</v>
      </c>
      <c r="U3519"/>
    </row>
    <row r="3520" spans="17:21" ht="15.75">
      <c r="Q3520" s="5">
        <v>2373200282</v>
      </c>
      <c r="R3520" s="5">
        <v>2373200282</v>
      </c>
      <c r="S3520" s="5">
        <v>2373200282</v>
      </c>
      <c r="U3520"/>
    </row>
    <row r="3521" spans="17:21" ht="15.75">
      <c r="Q3521" s="5">
        <v>2373200290</v>
      </c>
      <c r="R3521" s="5">
        <v>2373200290</v>
      </c>
      <c r="S3521" s="5">
        <v>2373200290</v>
      </c>
      <c r="U3521"/>
    </row>
    <row r="3522" spans="17:21" ht="15.75">
      <c r="Q3522" s="5">
        <v>2373200316</v>
      </c>
      <c r="R3522" s="5">
        <v>2373200316</v>
      </c>
      <c r="S3522" s="5">
        <v>2373200316</v>
      </c>
      <c r="U3522"/>
    </row>
    <row r="3523" spans="17:21" ht="15.75">
      <c r="Q3523" s="5">
        <v>2373200324</v>
      </c>
      <c r="R3523" s="5">
        <v>2373200324</v>
      </c>
      <c r="S3523" s="5">
        <v>2373200324</v>
      </c>
      <c r="U3523"/>
    </row>
    <row r="3524" spans="17:21" ht="15.75">
      <c r="Q3524" s="5">
        <v>2373200340</v>
      </c>
      <c r="R3524" s="5">
        <v>2373200340</v>
      </c>
      <c r="S3524" s="5">
        <v>2373200340</v>
      </c>
      <c r="U3524"/>
    </row>
    <row r="3525" spans="17:21" ht="15.75">
      <c r="Q3525" s="5">
        <v>2373200365</v>
      </c>
      <c r="R3525" s="5">
        <v>2373200365</v>
      </c>
      <c r="S3525" s="5">
        <v>2373200365</v>
      </c>
      <c r="U3525"/>
    </row>
    <row r="3526" spans="17:21" ht="15.75">
      <c r="Q3526" s="5">
        <v>2373200373</v>
      </c>
      <c r="R3526" s="5">
        <v>2373200373</v>
      </c>
      <c r="S3526" s="5">
        <v>2373200373</v>
      </c>
      <c r="U3526"/>
    </row>
    <row r="3527" spans="17:21" ht="15.75">
      <c r="Q3527" s="5">
        <v>2373200381</v>
      </c>
      <c r="R3527" s="5">
        <v>2373200381</v>
      </c>
      <c r="S3527" s="5">
        <v>2373200381</v>
      </c>
      <c r="U3527"/>
    </row>
    <row r="3528" spans="17:21" ht="15.75">
      <c r="Q3528" s="5">
        <v>2373200399</v>
      </c>
      <c r="R3528" s="5">
        <v>2373200399</v>
      </c>
      <c r="S3528" s="5">
        <v>2373200399</v>
      </c>
      <c r="U3528"/>
    </row>
    <row r="3529" spans="17:21" ht="15.75">
      <c r="Q3529" s="5">
        <v>2373200449</v>
      </c>
      <c r="R3529" s="5">
        <v>2373200449</v>
      </c>
      <c r="S3529" s="5">
        <v>2373200449</v>
      </c>
      <c r="U3529"/>
    </row>
    <row r="3530" spans="17:21" ht="15.75">
      <c r="Q3530" s="5">
        <v>2373200456</v>
      </c>
      <c r="R3530" s="5">
        <v>2373200456</v>
      </c>
      <c r="S3530" s="5">
        <v>2373200456</v>
      </c>
      <c r="U3530"/>
    </row>
    <row r="3531" spans="17:21" ht="15.75">
      <c r="Q3531" s="5">
        <v>2373200472</v>
      </c>
      <c r="R3531" s="5">
        <v>2373200472</v>
      </c>
      <c r="S3531" s="5">
        <v>2373200472</v>
      </c>
      <c r="U3531"/>
    </row>
    <row r="3532" spans="17:21" ht="15.75">
      <c r="Q3532" s="5">
        <v>2373200480</v>
      </c>
      <c r="R3532" s="5">
        <v>2373200480</v>
      </c>
      <c r="S3532" s="5">
        <v>2373200480</v>
      </c>
      <c r="U3532"/>
    </row>
    <row r="3533" spans="17:21" ht="15.75">
      <c r="Q3533" s="5">
        <v>2373200506</v>
      </c>
      <c r="R3533" s="5">
        <v>2373200506</v>
      </c>
      <c r="S3533" s="5">
        <v>2373200506</v>
      </c>
      <c r="U3533"/>
    </row>
    <row r="3534" spans="17:21" ht="15.75">
      <c r="Q3534" s="5">
        <v>2373200514</v>
      </c>
      <c r="R3534" s="5">
        <v>2373200514</v>
      </c>
      <c r="S3534" s="5">
        <v>2373200514</v>
      </c>
      <c r="U3534"/>
    </row>
    <row r="3535" spans="17:21" ht="15.75">
      <c r="Q3535" s="5">
        <v>2373200522</v>
      </c>
      <c r="R3535" s="5">
        <v>2373200522</v>
      </c>
      <c r="S3535" s="5">
        <v>2373200522</v>
      </c>
      <c r="U3535"/>
    </row>
    <row r="3536" spans="17:21" ht="15.75">
      <c r="Q3536" s="5">
        <v>2373200548</v>
      </c>
      <c r="R3536" s="5">
        <v>2373200548</v>
      </c>
      <c r="S3536" s="5">
        <v>2373200548</v>
      </c>
      <c r="U3536"/>
    </row>
    <row r="3537" spans="17:21" ht="15.75">
      <c r="Q3537" s="5">
        <v>2373200555</v>
      </c>
      <c r="R3537" s="5">
        <v>2373200555</v>
      </c>
      <c r="S3537" s="5">
        <v>2373200555</v>
      </c>
      <c r="U3537"/>
    </row>
    <row r="3538" spans="17:21" ht="15.75">
      <c r="Q3538" s="5">
        <v>2373200563</v>
      </c>
      <c r="R3538" s="5">
        <v>2373200563</v>
      </c>
      <c r="S3538" s="5">
        <v>2373200563</v>
      </c>
      <c r="U3538"/>
    </row>
    <row r="3539" spans="17:21" ht="15.75">
      <c r="Q3539" s="5">
        <v>2373200571</v>
      </c>
      <c r="R3539" s="5">
        <v>2373200571</v>
      </c>
      <c r="S3539" s="5">
        <v>2373200571</v>
      </c>
      <c r="U3539"/>
    </row>
    <row r="3540" spans="17:21" ht="15.75">
      <c r="Q3540" s="5">
        <v>2373200597</v>
      </c>
      <c r="R3540" s="5">
        <v>2373200597</v>
      </c>
      <c r="S3540" s="5">
        <v>2373200597</v>
      </c>
      <c r="U3540"/>
    </row>
    <row r="3541" spans="17:21" ht="15.75">
      <c r="Q3541" s="5">
        <v>2373200605</v>
      </c>
      <c r="R3541" s="5">
        <v>2373200605</v>
      </c>
      <c r="S3541" s="5">
        <v>2373200605</v>
      </c>
      <c r="U3541"/>
    </row>
    <row r="3542" spans="17:21" ht="15.75">
      <c r="Q3542" s="5">
        <v>2373200621</v>
      </c>
      <c r="R3542" s="5">
        <v>2373200621</v>
      </c>
      <c r="S3542" s="5">
        <v>2373200621</v>
      </c>
      <c r="U3542"/>
    </row>
    <row r="3543" spans="17:21" ht="15.75">
      <c r="Q3543" s="5">
        <v>2373200639</v>
      </c>
      <c r="R3543" s="5">
        <v>2373200639</v>
      </c>
      <c r="S3543" s="5">
        <v>2373200639</v>
      </c>
      <c r="U3543"/>
    </row>
    <row r="3544" spans="17:21" ht="15.75">
      <c r="Q3544" s="5">
        <v>2373200654</v>
      </c>
      <c r="R3544" s="5">
        <v>2373200654</v>
      </c>
      <c r="S3544" s="5">
        <v>2373200654</v>
      </c>
      <c r="U3544"/>
    </row>
    <row r="3545" spans="17:21" ht="15.75">
      <c r="Q3545" s="5">
        <v>2373200662</v>
      </c>
      <c r="R3545" s="5">
        <v>2373200662</v>
      </c>
      <c r="S3545" s="5">
        <v>2373200662</v>
      </c>
      <c r="U3545"/>
    </row>
    <row r="3546" spans="17:21" ht="15.75">
      <c r="Q3546" s="5">
        <v>2373200670</v>
      </c>
      <c r="R3546" s="5">
        <v>2373200670</v>
      </c>
      <c r="S3546" s="5">
        <v>2373200670</v>
      </c>
      <c r="U3546"/>
    </row>
    <row r="3547" spans="17:21" ht="15.75">
      <c r="Q3547" s="5">
        <v>2373200696</v>
      </c>
      <c r="R3547" s="5">
        <v>2373200696</v>
      </c>
      <c r="S3547" s="5">
        <v>2373200696</v>
      </c>
      <c r="U3547"/>
    </row>
    <row r="3548" spans="17:21" ht="15.75">
      <c r="Q3548" s="5">
        <v>2373200712</v>
      </c>
      <c r="R3548" s="5">
        <v>2373200712</v>
      </c>
      <c r="S3548" s="5">
        <v>2373200712</v>
      </c>
      <c r="U3548"/>
    </row>
    <row r="3549" spans="17:21" ht="15.75">
      <c r="Q3549" s="5">
        <v>2373200746</v>
      </c>
      <c r="R3549" s="5">
        <v>2373200746</v>
      </c>
      <c r="S3549" s="5">
        <v>2373200746</v>
      </c>
      <c r="U3549"/>
    </row>
    <row r="3550" spans="17:21" ht="15.75">
      <c r="Q3550" s="5">
        <v>2373200795</v>
      </c>
      <c r="R3550" s="5">
        <v>2373200795</v>
      </c>
      <c r="S3550" s="5">
        <v>2373200795</v>
      </c>
      <c r="U3550"/>
    </row>
    <row r="3551" spans="17:21" ht="15.75">
      <c r="Q3551" s="5">
        <v>2373200811</v>
      </c>
      <c r="R3551" s="5">
        <v>2373200811</v>
      </c>
      <c r="S3551" s="5">
        <v>2373200811</v>
      </c>
      <c r="U3551"/>
    </row>
    <row r="3552" spans="17:21" ht="15.75">
      <c r="Q3552" s="5">
        <v>2373200829</v>
      </c>
      <c r="R3552" s="5">
        <v>2373200829</v>
      </c>
      <c r="S3552" s="5">
        <v>2373200829</v>
      </c>
      <c r="U3552"/>
    </row>
    <row r="3553" spans="17:21" ht="15.75">
      <c r="Q3553" s="5">
        <v>2373200837</v>
      </c>
      <c r="R3553" s="5">
        <v>2373200837</v>
      </c>
      <c r="S3553" s="5">
        <v>2373200837</v>
      </c>
      <c r="U3553"/>
    </row>
    <row r="3554" spans="17:21" ht="15.75">
      <c r="Q3554" s="5">
        <v>2373200860</v>
      </c>
      <c r="R3554" s="5">
        <v>2373200860</v>
      </c>
      <c r="S3554" s="5">
        <v>2373200860</v>
      </c>
      <c r="U3554"/>
    </row>
    <row r="3555" spans="17:21" ht="15.75">
      <c r="Q3555" s="5">
        <v>2373200878</v>
      </c>
      <c r="R3555" s="5">
        <v>2373200878</v>
      </c>
      <c r="S3555" s="5">
        <v>2373200878</v>
      </c>
      <c r="U3555"/>
    </row>
    <row r="3556" spans="17:21" ht="15.75">
      <c r="Q3556" s="5">
        <v>2373200886</v>
      </c>
      <c r="R3556" s="5">
        <v>2373200886</v>
      </c>
      <c r="S3556" s="5">
        <v>2373200886</v>
      </c>
      <c r="U3556"/>
    </row>
    <row r="3557" spans="17:21" ht="15.75">
      <c r="Q3557" s="5">
        <v>2373200910</v>
      </c>
      <c r="R3557" s="5">
        <v>2373200910</v>
      </c>
      <c r="S3557" s="5">
        <v>2373200910</v>
      </c>
      <c r="U3557"/>
    </row>
    <row r="3558" spans="17:21" ht="15.75">
      <c r="Q3558" s="5">
        <v>2373200928</v>
      </c>
      <c r="R3558" s="5">
        <v>2373200928</v>
      </c>
      <c r="S3558" s="5">
        <v>2373200928</v>
      </c>
      <c r="U3558"/>
    </row>
    <row r="3559" spans="17:21" ht="15.75">
      <c r="Q3559" s="5">
        <v>2373200936</v>
      </c>
      <c r="R3559" s="5">
        <v>2373200936</v>
      </c>
      <c r="S3559" s="5">
        <v>2373200936</v>
      </c>
      <c r="U3559"/>
    </row>
    <row r="3560" spans="17:21" ht="15.75">
      <c r="Q3560" s="5">
        <v>2373200944</v>
      </c>
      <c r="R3560" s="5">
        <v>2373200944</v>
      </c>
      <c r="S3560" s="5">
        <v>2373200944</v>
      </c>
      <c r="U3560"/>
    </row>
    <row r="3561" spans="17:21" ht="15.75">
      <c r="Q3561" s="5">
        <v>2373200951</v>
      </c>
      <c r="R3561" s="5">
        <v>2373200951</v>
      </c>
      <c r="S3561" s="5">
        <v>2373200951</v>
      </c>
      <c r="U3561"/>
    </row>
    <row r="3562" spans="17:21" ht="15.75">
      <c r="Q3562" s="5">
        <v>2373200969</v>
      </c>
      <c r="R3562" s="5">
        <v>2373200969</v>
      </c>
      <c r="S3562" s="5">
        <v>2373200969</v>
      </c>
      <c r="U3562"/>
    </row>
    <row r="3563" spans="17:21" ht="15.75">
      <c r="Q3563" s="5">
        <v>2373200993</v>
      </c>
      <c r="R3563" s="5">
        <v>2373200993</v>
      </c>
      <c r="S3563" s="5">
        <v>2373200993</v>
      </c>
      <c r="U3563"/>
    </row>
    <row r="3564" spans="17:21" ht="15.75">
      <c r="Q3564" s="5">
        <v>2373201017</v>
      </c>
      <c r="R3564" s="5">
        <v>2373201017</v>
      </c>
      <c r="S3564" s="5">
        <v>2373201017</v>
      </c>
      <c r="U3564"/>
    </row>
    <row r="3565" spans="17:21" ht="15.75">
      <c r="Q3565" s="5">
        <v>2373201074</v>
      </c>
      <c r="R3565" s="5">
        <v>2373201074</v>
      </c>
      <c r="S3565" s="5">
        <v>2373201074</v>
      </c>
      <c r="U3565"/>
    </row>
    <row r="3566" spans="17:21" ht="15.75">
      <c r="Q3566" s="5">
        <v>2373201108</v>
      </c>
      <c r="R3566" s="5">
        <v>2373201108</v>
      </c>
      <c r="S3566" s="5">
        <v>2373201108</v>
      </c>
      <c r="U3566"/>
    </row>
    <row r="3567" spans="17:21" ht="15.75">
      <c r="Q3567" s="5">
        <v>2373201132</v>
      </c>
      <c r="R3567" s="5">
        <v>2373201132</v>
      </c>
      <c r="S3567" s="5">
        <v>2373201132</v>
      </c>
      <c r="U3567"/>
    </row>
    <row r="3568" spans="17:21" ht="15.75">
      <c r="Q3568" s="5">
        <v>2373201181</v>
      </c>
      <c r="R3568" s="5">
        <v>2373201181</v>
      </c>
      <c r="S3568" s="5">
        <v>2373201181</v>
      </c>
      <c r="U3568"/>
    </row>
    <row r="3569" spans="17:21" ht="15.75">
      <c r="Q3569" s="5">
        <v>2373201199</v>
      </c>
      <c r="R3569" s="5">
        <v>2373201199</v>
      </c>
      <c r="S3569" s="5">
        <v>2373201199</v>
      </c>
      <c r="U3569"/>
    </row>
    <row r="3570" spans="17:21" ht="15.75">
      <c r="Q3570" s="5">
        <v>2373201207</v>
      </c>
      <c r="R3570" s="5">
        <v>2373201207</v>
      </c>
      <c r="S3570" s="5">
        <v>2373201207</v>
      </c>
      <c r="U3570"/>
    </row>
    <row r="3571" spans="17:21" ht="15.75">
      <c r="Q3571" s="5">
        <v>2373201223</v>
      </c>
      <c r="R3571" s="5">
        <v>2373201223</v>
      </c>
      <c r="S3571" s="5">
        <v>2373201223</v>
      </c>
      <c r="U3571"/>
    </row>
    <row r="3572" spans="17:21" ht="15.75">
      <c r="Q3572" s="5">
        <v>2373201256</v>
      </c>
      <c r="R3572" s="5">
        <v>2373201256</v>
      </c>
      <c r="S3572" s="5">
        <v>2373201256</v>
      </c>
      <c r="U3572"/>
    </row>
    <row r="3573" spans="17:21" ht="15.75">
      <c r="Q3573" s="5">
        <v>2373201272</v>
      </c>
      <c r="R3573" s="5">
        <v>2373201272</v>
      </c>
      <c r="S3573" s="5">
        <v>2373201272</v>
      </c>
      <c r="U3573"/>
    </row>
    <row r="3574" spans="17:21" ht="15.75">
      <c r="Q3574" s="5">
        <v>2373201306</v>
      </c>
      <c r="R3574" s="5">
        <v>2373201306</v>
      </c>
      <c r="S3574" s="5">
        <v>2373201306</v>
      </c>
      <c r="U3574"/>
    </row>
    <row r="3575" spans="17:21" ht="15.75">
      <c r="Q3575" s="5">
        <v>2373201322</v>
      </c>
      <c r="R3575" s="5">
        <v>2373201322</v>
      </c>
      <c r="S3575" s="5">
        <v>2373201322</v>
      </c>
      <c r="U3575"/>
    </row>
    <row r="3576" spans="17:21" ht="15.75">
      <c r="Q3576" s="5">
        <v>2373201355</v>
      </c>
      <c r="R3576" s="5">
        <v>2373201355</v>
      </c>
      <c r="S3576" s="5">
        <v>2373201355</v>
      </c>
      <c r="U3576"/>
    </row>
    <row r="3577" spans="17:21" ht="15.75">
      <c r="Q3577" s="5">
        <v>2373201413</v>
      </c>
      <c r="R3577" s="5">
        <v>2373201413</v>
      </c>
      <c r="S3577" s="5">
        <v>2373201413</v>
      </c>
      <c r="U3577"/>
    </row>
    <row r="3578" spans="17:21" ht="15.75">
      <c r="Q3578" s="5">
        <v>2373201454</v>
      </c>
      <c r="R3578" s="5">
        <v>2373201454</v>
      </c>
      <c r="S3578" s="5">
        <v>2373201454</v>
      </c>
      <c r="U3578"/>
    </row>
    <row r="3579" spans="17:21" ht="15.75">
      <c r="Q3579" s="5">
        <v>2373201462</v>
      </c>
      <c r="R3579" s="5">
        <v>2373201462</v>
      </c>
      <c r="S3579" s="5">
        <v>2373201462</v>
      </c>
      <c r="U3579"/>
    </row>
    <row r="3580" spans="17:21" ht="15.75">
      <c r="Q3580" s="5">
        <v>2373201488</v>
      </c>
      <c r="R3580" s="5">
        <v>2373201488</v>
      </c>
      <c r="S3580" s="5">
        <v>2373201488</v>
      </c>
      <c r="U3580"/>
    </row>
    <row r="3581" spans="17:21" ht="15.75">
      <c r="Q3581" s="5">
        <v>2373201504</v>
      </c>
      <c r="R3581" s="5">
        <v>2373201504</v>
      </c>
      <c r="S3581" s="5">
        <v>2373201504</v>
      </c>
      <c r="U3581"/>
    </row>
    <row r="3582" spans="17:21" ht="15.75">
      <c r="Q3582" s="5">
        <v>2373201520</v>
      </c>
      <c r="R3582" s="5">
        <v>2373201520</v>
      </c>
      <c r="S3582" s="5">
        <v>2373201520</v>
      </c>
      <c r="U3582"/>
    </row>
    <row r="3583" spans="17:21" ht="15.75">
      <c r="Q3583" s="5">
        <v>2373300116</v>
      </c>
      <c r="R3583" s="5">
        <v>2373300116</v>
      </c>
      <c r="S3583" s="5">
        <v>2373300116</v>
      </c>
      <c r="U3583"/>
    </row>
    <row r="3584" spans="17:21" ht="15.75">
      <c r="Q3584" s="5">
        <v>2373300124</v>
      </c>
      <c r="R3584" s="5">
        <v>2373300124</v>
      </c>
      <c r="S3584" s="5">
        <v>2373300124</v>
      </c>
      <c r="U3584"/>
    </row>
    <row r="3585" spans="17:21" ht="15.75">
      <c r="Q3585" s="5">
        <v>2373300132</v>
      </c>
      <c r="R3585" s="5">
        <v>2373300132</v>
      </c>
      <c r="S3585" s="5">
        <v>2373300132</v>
      </c>
      <c r="U3585"/>
    </row>
    <row r="3586" spans="17:21" ht="15.75">
      <c r="Q3586" s="5">
        <v>2373300140</v>
      </c>
      <c r="R3586" s="5">
        <v>2373300140</v>
      </c>
      <c r="S3586" s="5">
        <v>2373300140</v>
      </c>
      <c r="U3586"/>
    </row>
    <row r="3587" spans="17:21" ht="15.75">
      <c r="Q3587" s="5">
        <v>2373300173</v>
      </c>
      <c r="R3587" s="5">
        <v>2373300173</v>
      </c>
      <c r="S3587" s="5">
        <v>2373300173</v>
      </c>
      <c r="U3587"/>
    </row>
    <row r="3588" spans="17:21" ht="15.75">
      <c r="Q3588" s="5">
        <v>2373300181</v>
      </c>
      <c r="R3588" s="5">
        <v>2373300181</v>
      </c>
      <c r="S3588" s="5">
        <v>2373300181</v>
      </c>
      <c r="U3588"/>
    </row>
    <row r="3589" spans="17:21" ht="15.75">
      <c r="Q3589" s="5">
        <v>2373300199</v>
      </c>
      <c r="R3589" s="5">
        <v>2373300199</v>
      </c>
      <c r="S3589" s="5">
        <v>2373300199</v>
      </c>
      <c r="U3589"/>
    </row>
    <row r="3590" spans="17:21" ht="15.75">
      <c r="Q3590" s="5">
        <v>2373300207</v>
      </c>
      <c r="R3590" s="5">
        <v>2373300207</v>
      </c>
      <c r="S3590" s="5">
        <v>2373300207</v>
      </c>
      <c r="U3590"/>
    </row>
    <row r="3591" spans="17:21" ht="15.75">
      <c r="Q3591" s="5">
        <v>2373300215</v>
      </c>
      <c r="R3591" s="5">
        <v>2373300215</v>
      </c>
      <c r="S3591" s="5">
        <v>2373300215</v>
      </c>
      <c r="U3591"/>
    </row>
    <row r="3592" spans="17:21" ht="15.75">
      <c r="Q3592" s="5">
        <v>2373300223</v>
      </c>
      <c r="R3592" s="5">
        <v>2373300223</v>
      </c>
      <c r="S3592" s="5">
        <v>2373300223</v>
      </c>
      <c r="U3592"/>
    </row>
    <row r="3593" spans="17:21" ht="15.75">
      <c r="Q3593" s="5">
        <v>2373300272</v>
      </c>
      <c r="R3593" s="5">
        <v>2373300272</v>
      </c>
      <c r="S3593" s="5">
        <v>2373300272</v>
      </c>
      <c r="U3593"/>
    </row>
    <row r="3594" spans="17:21" ht="15.75">
      <c r="Q3594" s="5">
        <v>2373300280</v>
      </c>
      <c r="R3594" s="5">
        <v>2373300280</v>
      </c>
      <c r="S3594" s="5">
        <v>2373300280</v>
      </c>
      <c r="U3594"/>
    </row>
    <row r="3595" spans="17:21" ht="15.75">
      <c r="Q3595" s="5">
        <v>2373300371</v>
      </c>
      <c r="R3595" s="5">
        <v>2373300371</v>
      </c>
      <c r="S3595" s="5">
        <v>2373300371</v>
      </c>
      <c r="U3595"/>
    </row>
    <row r="3596" spans="17:21" ht="15.75">
      <c r="Q3596" s="5">
        <v>2373300389</v>
      </c>
      <c r="R3596" s="5">
        <v>2373300389</v>
      </c>
      <c r="S3596" s="5">
        <v>2373300389</v>
      </c>
      <c r="U3596"/>
    </row>
    <row r="3597" spans="17:21" ht="15.75">
      <c r="Q3597" s="5">
        <v>2373300447</v>
      </c>
      <c r="R3597" s="5">
        <v>2373300447</v>
      </c>
      <c r="S3597" s="5">
        <v>2373300447</v>
      </c>
      <c r="U3597"/>
    </row>
    <row r="3598" spans="17:21" ht="15.75">
      <c r="Q3598" s="5">
        <v>2373300462</v>
      </c>
      <c r="R3598" s="5">
        <v>2373300462</v>
      </c>
      <c r="S3598" s="5">
        <v>2373300462</v>
      </c>
      <c r="U3598"/>
    </row>
    <row r="3599" spans="17:21" ht="15.75">
      <c r="Q3599" s="5">
        <v>2373300470</v>
      </c>
      <c r="R3599" s="5">
        <v>2373300470</v>
      </c>
      <c r="S3599" s="5">
        <v>2373300470</v>
      </c>
      <c r="U3599"/>
    </row>
    <row r="3600" spans="17:21" ht="15.75">
      <c r="Q3600" s="5">
        <v>2373300488</v>
      </c>
      <c r="R3600" s="5">
        <v>2373300488</v>
      </c>
      <c r="S3600" s="5">
        <v>2373300488</v>
      </c>
      <c r="U3600"/>
    </row>
    <row r="3601" spans="17:21" ht="15.75">
      <c r="Q3601" s="5">
        <v>2373300496</v>
      </c>
      <c r="R3601" s="5">
        <v>2373300496</v>
      </c>
      <c r="S3601" s="5">
        <v>2373300496</v>
      </c>
      <c r="U3601"/>
    </row>
    <row r="3602" spans="17:21" ht="15.75">
      <c r="Q3602" s="5">
        <v>2373300520</v>
      </c>
      <c r="R3602" s="5">
        <v>2373300520</v>
      </c>
      <c r="S3602" s="5">
        <v>2373300520</v>
      </c>
      <c r="U3602"/>
    </row>
    <row r="3603" spans="17:21" ht="15.75">
      <c r="Q3603" s="5">
        <v>2373300546</v>
      </c>
      <c r="R3603" s="5">
        <v>2373300546</v>
      </c>
      <c r="S3603" s="5">
        <v>2373300546</v>
      </c>
      <c r="U3603"/>
    </row>
    <row r="3604" spans="17:21" ht="15.75">
      <c r="Q3604" s="5">
        <v>2373300652</v>
      </c>
      <c r="R3604" s="5">
        <v>2373300652</v>
      </c>
      <c r="S3604" s="5">
        <v>2373300652</v>
      </c>
      <c r="U3604"/>
    </row>
    <row r="3605" spans="17:21" ht="15.75">
      <c r="Q3605" s="5">
        <v>2373300660</v>
      </c>
      <c r="R3605" s="5">
        <v>2373300660</v>
      </c>
      <c r="S3605" s="5">
        <v>2373300660</v>
      </c>
      <c r="U3605"/>
    </row>
    <row r="3606" spans="17:21" ht="15.75">
      <c r="Q3606" s="5">
        <v>2373300678</v>
      </c>
      <c r="R3606" s="5">
        <v>2373300678</v>
      </c>
      <c r="S3606" s="5">
        <v>2373300678</v>
      </c>
      <c r="U3606"/>
    </row>
    <row r="3607" spans="17:21" ht="15.75">
      <c r="Q3607" s="5">
        <v>2373300686</v>
      </c>
      <c r="R3607" s="5">
        <v>2373300686</v>
      </c>
      <c r="S3607" s="5">
        <v>2373300686</v>
      </c>
      <c r="U3607"/>
    </row>
    <row r="3608" spans="17:21" ht="15.75">
      <c r="Q3608" s="5">
        <v>2373300744</v>
      </c>
      <c r="R3608" s="5">
        <v>2373300744</v>
      </c>
      <c r="S3608" s="5">
        <v>2373300744</v>
      </c>
      <c r="U3608"/>
    </row>
    <row r="3609" spans="17:21" ht="15.75">
      <c r="Q3609" s="5">
        <v>2373300751</v>
      </c>
      <c r="R3609" s="5">
        <v>2373300751</v>
      </c>
      <c r="S3609" s="5">
        <v>2373300751</v>
      </c>
      <c r="U3609"/>
    </row>
    <row r="3610" spans="17:21" ht="15.75">
      <c r="Q3610" s="5">
        <v>2373300769</v>
      </c>
      <c r="R3610" s="5">
        <v>2373300769</v>
      </c>
      <c r="S3610" s="5">
        <v>2373300769</v>
      </c>
      <c r="U3610"/>
    </row>
    <row r="3611" spans="17:21" ht="15.75">
      <c r="Q3611" s="5">
        <v>2373300819</v>
      </c>
      <c r="R3611" s="5">
        <v>2373300819</v>
      </c>
      <c r="S3611" s="5">
        <v>2373300819</v>
      </c>
      <c r="U3611"/>
    </row>
    <row r="3612" spans="17:21" ht="15.75">
      <c r="Q3612" s="5">
        <v>2373300835</v>
      </c>
      <c r="R3612" s="5">
        <v>2373300835</v>
      </c>
      <c r="S3612" s="5">
        <v>2373300835</v>
      </c>
      <c r="U3612"/>
    </row>
    <row r="3613" spans="17:21" ht="15.75">
      <c r="Q3613" s="5">
        <v>2373300884</v>
      </c>
      <c r="R3613" s="5">
        <v>2373300884</v>
      </c>
      <c r="S3613" s="5">
        <v>2373300884</v>
      </c>
      <c r="U3613"/>
    </row>
    <row r="3614" spans="17:21" ht="15.75">
      <c r="Q3614" s="5">
        <v>2373300934</v>
      </c>
      <c r="R3614" s="5">
        <v>2373300934</v>
      </c>
      <c r="S3614" s="5">
        <v>2373300934</v>
      </c>
      <c r="U3614"/>
    </row>
    <row r="3615" spans="17:21" ht="15.75">
      <c r="Q3615" s="5">
        <v>2373300975</v>
      </c>
      <c r="R3615" s="5">
        <v>2373300975</v>
      </c>
      <c r="S3615" s="5">
        <v>2373300975</v>
      </c>
      <c r="U3615"/>
    </row>
    <row r="3616" spans="17:21" ht="15.75">
      <c r="Q3616" s="5">
        <v>2373300983</v>
      </c>
      <c r="R3616" s="5">
        <v>2373300983</v>
      </c>
      <c r="S3616" s="5">
        <v>2373300983</v>
      </c>
      <c r="U3616"/>
    </row>
    <row r="3617" spans="17:21" ht="15.75">
      <c r="Q3617" s="5">
        <v>2373301015</v>
      </c>
      <c r="R3617" s="5">
        <v>2373301015</v>
      </c>
      <c r="S3617" s="5">
        <v>2373301015</v>
      </c>
      <c r="U3617"/>
    </row>
    <row r="3618" spans="17:21" ht="15.75">
      <c r="Q3618" s="5">
        <v>2373301049</v>
      </c>
      <c r="R3618" s="5">
        <v>2373301049</v>
      </c>
      <c r="S3618" s="5">
        <v>2373301049</v>
      </c>
      <c r="U3618"/>
    </row>
    <row r="3619" spans="17:21" ht="15.75">
      <c r="Q3619" s="5">
        <v>2373301098</v>
      </c>
      <c r="R3619" s="5">
        <v>2373301098</v>
      </c>
      <c r="S3619" s="5">
        <v>2373301098</v>
      </c>
      <c r="U3619"/>
    </row>
    <row r="3620" spans="17:21" ht="15.75">
      <c r="Q3620" s="5">
        <v>2373301106</v>
      </c>
      <c r="R3620" s="5">
        <v>2373301106</v>
      </c>
      <c r="S3620" s="5">
        <v>2373301106</v>
      </c>
      <c r="U3620"/>
    </row>
    <row r="3621" spans="17:21" ht="15.75">
      <c r="Q3621" s="5">
        <v>2373301122</v>
      </c>
      <c r="R3621" s="5">
        <v>2373301122</v>
      </c>
      <c r="S3621" s="5">
        <v>2373301122</v>
      </c>
      <c r="U3621"/>
    </row>
    <row r="3622" spans="17:21" ht="15.75">
      <c r="Q3622" s="5">
        <v>2373301130</v>
      </c>
      <c r="R3622" s="5">
        <v>2373301130</v>
      </c>
      <c r="S3622" s="5">
        <v>2373301130</v>
      </c>
      <c r="U3622"/>
    </row>
    <row r="3623" spans="17:21" ht="15.75">
      <c r="Q3623" s="5">
        <v>2373301163</v>
      </c>
      <c r="R3623" s="5">
        <v>2373301163</v>
      </c>
      <c r="S3623" s="5">
        <v>2373301163</v>
      </c>
      <c r="U3623"/>
    </row>
    <row r="3624" spans="17:21" ht="15.75">
      <c r="Q3624" s="5">
        <v>2373301197</v>
      </c>
      <c r="R3624" s="5">
        <v>2373301197</v>
      </c>
      <c r="S3624" s="5">
        <v>2373301197</v>
      </c>
      <c r="U3624"/>
    </row>
    <row r="3625" spans="17:21" ht="15.75">
      <c r="Q3625" s="5">
        <v>2373301270</v>
      </c>
      <c r="R3625" s="5">
        <v>2373301270</v>
      </c>
      <c r="S3625" s="5">
        <v>2373301270</v>
      </c>
      <c r="U3625"/>
    </row>
    <row r="3626" spans="17:21" ht="15.75">
      <c r="Q3626" s="5">
        <v>2373301288</v>
      </c>
      <c r="R3626" s="5">
        <v>2373301288</v>
      </c>
      <c r="S3626" s="5">
        <v>2373301288</v>
      </c>
      <c r="U3626"/>
    </row>
    <row r="3627" spans="17:21" ht="15.75">
      <c r="Q3627" s="5">
        <v>2373400064</v>
      </c>
      <c r="R3627" s="5">
        <v>2373400064</v>
      </c>
      <c r="S3627" s="5">
        <v>2373400064</v>
      </c>
      <c r="U3627"/>
    </row>
    <row r="3628" spans="17:21" ht="15.75">
      <c r="Q3628" s="5">
        <v>2373400072</v>
      </c>
      <c r="R3628" s="5">
        <v>2373400072</v>
      </c>
      <c r="S3628" s="5">
        <v>2373400072</v>
      </c>
      <c r="U3628"/>
    </row>
    <row r="3629" spans="17:21" ht="15.75">
      <c r="Q3629" s="5">
        <v>2373400080</v>
      </c>
      <c r="R3629" s="5">
        <v>2373400080</v>
      </c>
      <c r="S3629" s="5">
        <v>2373400080</v>
      </c>
      <c r="U3629"/>
    </row>
    <row r="3630" spans="17:21" ht="15.75">
      <c r="Q3630" s="5">
        <v>2373400155</v>
      </c>
      <c r="R3630" s="5">
        <v>2373400155</v>
      </c>
      <c r="S3630" s="5">
        <v>2373400155</v>
      </c>
      <c r="U3630"/>
    </row>
    <row r="3631" spans="17:21" ht="15.75">
      <c r="Q3631" s="5">
        <v>2373400171</v>
      </c>
      <c r="R3631" s="5">
        <v>2373400171</v>
      </c>
      <c r="S3631" s="5">
        <v>2373400171</v>
      </c>
      <c r="U3631"/>
    </row>
    <row r="3632" spans="17:21" ht="15.75">
      <c r="Q3632" s="5">
        <v>2373400189</v>
      </c>
      <c r="R3632" s="5">
        <v>2373400189</v>
      </c>
      <c r="S3632" s="5">
        <v>2373400189</v>
      </c>
      <c r="U3632"/>
    </row>
    <row r="3633" spans="17:21" ht="15.75">
      <c r="Q3633" s="5">
        <v>2373400205</v>
      </c>
      <c r="R3633" s="5">
        <v>2373400205</v>
      </c>
      <c r="S3633" s="5">
        <v>2373400205</v>
      </c>
      <c r="U3633"/>
    </row>
    <row r="3634" spans="17:21" ht="15.75">
      <c r="Q3634" s="5">
        <v>2373400254</v>
      </c>
      <c r="R3634" s="5">
        <v>2373400254</v>
      </c>
      <c r="S3634" s="5">
        <v>2373400254</v>
      </c>
      <c r="U3634"/>
    </row>
    <row r="3635" spans="17:21" ht="15.75">
      <c r="Q3635" s="5">
        <v>2373400288</v>
      </c>
      <c r="R3635" s="5">
        <v>2373400288</v>
      </c>
      <c r="S3635" s="5">
        <v>2373400288</v>
      </c>
      <c r="U3635"/>
    </row>
    <row r="3636" spans="17:21" ht="15.75">
      <c r="Q3636" s="5">
        <v>2373400379</v>
      </c>
      <c r="R3636" s="5">
        <v>2373400379</v>
      </c>
      <c r="S3636" s="5">
        <v>2373400379</v>
      </c>
      <c r="U3636"/>
    </row>
    <row r="3637" spans="17:21" ht="15.75">
      <c r="Q3637" s="5">
        <v>2373400437</v>
      </c>
      <c r="R3637" s="5">
        <v>2373400437</v>
      </c>
      <c r="S3637" s="5">
        <v>2373400437</v>
      </c>
      <c r="U3637"/>
    </row>
    <row r="3638" spans="17:21" ht="15.75">
      <c r="Q3638" s="5">
        <v>2373400445</v>
      </c>
      <c r="R3638" s="5">
        <v>2373400445</v>
      </c>
      <c r="S3638" s="5">
        <v>2373400445</v>
      </c>
      <c r="U3638"/>
    </row>
    <row r="3639" spans="17:21" ht="15.75">
      <c r="Q3639" s="5">
        <v>2373400478</v>
      </c>
      <c r="R3639" s="5">
        <v>2373400478</v>
      </c>
      <c r="S3639" s="5">
        <v>2373400478</v>
      </c>
      <c r="U3639"/>
    </row>
    <row r="3640" spans="17:21" ht="15.75">
      <c r="Q3640" s="5">
        <v>2373400486</v>
      </c>
      <c r="R3640" s="5">
        <v>2373400486</v>
      </c>
      <c r="S3640" s="5">
        <v>2373400486</v>
      </c>
      <c r="U3640"/>
    </row>
    <row r="3641" spans="17:21" ht="15.75">
      <c r="Q3641" s="5">
        <v>2373400494</v>
      </c>
      <c r="R3641" s="5">
        <v>2373400494</v>
      </c>
      <c r="S3641" s="5">
        <v>2373400494</v>
      </c>
      <c r="U3641"/>
    </row>
    <row r="3642" spans="17:21" ht="15.75">
      <c r="Q3642" s="5">
        <v>2373400528</v>
      </c>
      <c r="R3642" s="5">
        <v>2373400528</v>
      </c>
      <c r="S3642" s="5">
        <v>2373400528</v>
      </c>
      <c r="U3642"/>
    </row>
    <row r="3643" spans="17:21" ht="15.75">
      <c r="Q3643" s="5">
        <v>2373400536</v>
      </c>
      <c r="R3643" s="5">
        <v>2373400536</v>
      </c>
      <c r="S3643" s="5">
        <v>2373400536</v>
      </c>
      <c r="U3643"/>
    </row>
    <row r="3644" spans="17:21" ht="15.75">
      <c r="Q3644" s="5">
        <v>2373400569</v>
      </c>
      <c r="R3644" s="5">
        <v>2373400569</v>
      </c>
      <c r="S3644" s="5">
        <v>2373400569</v>
      </c>
      <c r="U3644"/>
    </row>
    <row r="3645" spans="17:21" ht="15.75">
      <c r="Q3645" s="5">
        <v>2373400577</v>
      </c>
      <c r="R3645" s="5">
        <v>2373400577</v>
      </c>
      <c r="S3645" s="5">
        <v>2373400577</v>
      </c>
      <c r="U3645"/>
    </row>
    <row r="3646" spans="17:21" ht="15.75">
      <c r="Q3646" s="5">
        <v>2373400585</v>
      </c>
      <c r="R3646" s="5">
        <v>2373400585</v>
      </c>
      <c r="S3646" s="5">
        <v>2373400585</v>
      </c>
      <c r="U3646"/>
    </row>
    <row r="3647" spans="17:21" ht="15.75">
      <c r="Q3647" s="5">
        <v>2373400593</v>
      </c>
      <c r="R3647" s="5">
        <v>2373400593</v>
      </c>
      <c r="S3647" s="5">
        <v>2373400593</v>
      </c>
      <c r="U3647"/>
    </row>
    <row r="3648" spans="17:21" ht="15.75">
      <c r="Q3648" s="5">
        <v>2373400627</v>
      </c>
      <c r="R3648" s="5">
        <v>2373400627</v>
      </c>
      <c r="S3648" s="5">
        <v>2373400627</v>
      </c>
      <c r="U3648"/>
    </row>
    <row r="3649" spans="17:21" ht="15.75">
      <c r="Q3649" s="5">
        <v>2373400650</v>
      </c>
      <c r="R3649" s="5">
        <v>2373400650</v>
      </c>
      <c r="S3649" s="5">
        <v>2373400650</v>
      </c>
      <c r="U3649"/>
    </row>
    <row r="3650" spans="17:21" ht="15.75">
      <c r="Q3650" s="5">
        <v>2373400726</v>
      </c>
      <c r="R3650" s="5">
        <v>2373400726</v>
      </c>
      <c r="S3650" s="5">
        <v>2373400726</v>
      </c>
      <c r="U3650"/>
    </row>
    <row r="3651" spans="17:21" ht="15.75">
      <c r="Q3651" s="5">
        <v>2373400759</v>
      </c>
      <c r="R3651" s="5">
        <v>2373400759</v>
      </c>
      <c r="S3651" s="5">
        <v>2373400759</v>
      </c>
      <c r="U3651"/>
    </row>
    <row r="3652" spans="17:21" ht="15.75">
      <c r="Q3652" s="5">
        <v>2373400775</v>
      </c>
      <c r="R3652" s="5">
        <v>2373400775</v>
      </c>
      <c r="S3652" s="5">
        <v>2373400775</v>
      </c>
      <c r="U3652"/>
    </row>
    <row r="3653" spans="17:21" ht="15.75">
      <c r="Q3653" s="5">
        <v>2373400783</v>
      </c>
      <c r="R3653" s="5">
        <v>2373400783</v>
      </c>
      <c r="S3653" s="5">
        <v>2373400783</v>
      </c>
      <c r="U3653"/>
    </row>
    <row r="3654" spans="17:21" ht="15.75">
      <c r="Q3654" s="5">
        <v>2373400809</v>
      </c>
      <c r="R3654" s="5">
        <v>2373400809</v>
      </c>
      <c r="S3654" s="5">
        <v>2373400809</v>
      </c>
      <c r="U3654"/>
    </row>
    <row r="3655" spans="17:21" ht="15.75">
      <c r="Q3655" s="5">
        <v>2373400817</v>
      </c>
      <c r="R3655" s="5">
        <v>2373400817</v>
      </c>
      <c r="S3655" s="5">
        <v>2373400817</v>
      </c>
      <c r="U3655"/>
    </row>
    <row r="3656" spans="17:21" ht="15.75">
      <c r="Q3656" s="5">
        <v>2373400825</v>
      </c>
      <c r="R3656" s="5">
        <v>2373400825</v>
      </c>
      <c r="S3656" s="5">
        <v>2373400825</v>
      </c>
      <c r="U3656"/>
    </row>
    <row r="3657" spans="17:21" ht="15.75">
      <c r="Q3657" s="5">
        <v>2373400908</v>
      </c>
      <c r="R3657" s="5">
        <v>2373400908</v>
      </c>
      <c r="S3657" s="5">
        <v>2373400908</v>
      </c>
      <c r="U3657"/>
    </row>
    <row r="3658" spans="17:21" ht="15.75">
      <c r="Q3658" s="5">
        <v>2373400924</v>
      </c>
      <c r="R3658" s="5">
        <v>2373400924</v>
      </c>
      <c r="S3658" s="5">
        <v>2373400924</v>
      </c>
      <c r="U3658"/>
    </row>
    <row r="3659" spans="17:21" ht="15.75">
      <c r="Q3659" s="5">
        <v>2373400932</v>
      </c>
      <c r="R3659" s="5">
        <v>2373400932</v>
      </c>
      <c r="S3659" s="5">
        <v>2373400932</v>
      </c>
      <c r="U3659"/>
    </row>
    <row r="3660" spans="17:21" ht="15.75">
      <c r="Q3660" s="5">
        <v>2373400965</v>
      </c>
      <c r="R3660" s="5">
        <v>2373400965</v>
      </c>
      <c r="S3660" s="5">
        <v>2373400965</v>
      </c>
      <c r="U3660"/>
    </row>
    <row r="3661" spans="17:21" ht="15.75">
      <c r="Q3661" s="5">
        <v>2373400973</v>
      </c>
      <c r="R3661" s="5">
        <v>2373400973</v>
      </c>
      <c r="S3661" s="5">
        <v>2373400973</v>
      </c>
      <c r="U3661"/>
    </row>
    <row r="3662" spans="17:21" ht="15.75">
      <c r="Q3662" s="5">
        <v>2373401005</v>
      </c>
      <c r="R3662" s="5">
        <v>2373401005</v>
      </c>
      <c r="S3662" s="5">
        <v>2373401005</v>
      </c>
      <c r="U3662"/>
    </row>
    <row r="3663" spans="17:21" ht="15.75">
      <c r="Q3663" s="5">
        <v>2373401021</v>
      </c>
      <c r="R3663" s="5">
        <v>2373401021</v>
      </c>
      <c r="S3663" s="5">
        <v>2373401021</v>
      </c>
      <c r="U3663"/>
    </row>
    <row r="3664" spans="17:21" ht="15.75">
      <c r="Q3664" s="5">
        <v>2373401039</v>
      </c>
      <c r="R3664" s="5">
        <v>2373401039</v>
      </c>
      <c r="S3664" s="5">
        <v>2373401039</v>
      </c>
      <c r="U3664"/>
    </row>
    <row r="3665" spans="17:21" ht="15.75">
      <c r="Q3665" s="5">
        <v>2373401047</v>
      </c>
      <c r="R3665" s="5">
        <v>2373401047</v>
      </c>
      <c r="S3665" s="5">
        <v>2373401047</v>
      </c>
      <c r="U3665"/>
    </row>
    <row r="3666" spans="17:21" ht="15.75">
      <c r="Q3666" s="5">
        <v>2373500046</v>
      </c>
      <c r="R3666" s="5">
        <v>2373500046</v>
      </c>
      <c r="S3666" s="5">
        <v>2373500046</v>
      </c>
      <c r="U3666"/>
    </row>
    <row r="3667" spans="17:21" ht="15.75">
      <c r="Q3667" s="5">
        <v>2373500061</v>
      </c>
      <c r="R3667" s="5">
        <v>2373500061</v>
      </c>
      <c r="S3667" s="5">
        <v>2373500061</v>
      </c>
      <c r="U3667"/>
    </row>
    <row r="3668" spans="17:21" ht="15.75">
      <c r="Q3668" s="5">
        <v>2373500079</v>
      </c>
      <c r="R3668" s="5">
        <v>2373500079</v>
      </c>
      <c r="S3668" s="5">
        <v>2373500079</v>
      </c>
      <c r="U3668"/>
    </row>
    <row r="3669" spans="17:21" ht="15.75">
      <c r="Q3669" s="5">
        <v>2373500095</v>
      </c>
      <c r="R3669" s="5">
        <v>2373500095</v>
      </c>
      <c r="S3669" s="5">
        <v>2373500095</v>
      </c>
      <c r="U3669"/>
    </row>
    <row r="3670" spans="17:21" ht="15.75">
      <c r="Q3670" s="5">
        <v>2373500129</v>
      </c>
      <c r="R3670" s="5">
        <v>2373500129</v>
      </c>
      <c r="S3670" s="5">
        <v>2373500129</v>
      </c>
      <c r="U3670"/>
    </row>
    <row r="3671" spans="17:21" ht="15.75">
      <c r="Q3671" s="5">
        <v>2373500145</v>
      </c>
      <c r="R3671" s="5">
        <v>2373500145</v>
      </c>
      <c r="S3671" s="5">
        <v>2373500145</v>
      </c>
      <c r="U3671"/>
    </row>
    <row r="3672" spans="17:21" ht="15.75">
      <c r="Q3672" s="5">
        <v>2373500186</v>
      </c>
      <c r="R3672" s="5">
        <v>2373500186</v>
      </c>
      <c r="S3672" s="5">
        <v>2373500186</v>
      </c>
      <c r="U3672"/>
    </row>
    <row r="3673" spans="17:21" ht="15.75">
      <c r="Q3673" s="5">
        <v>2373500202</v>
      </c>
      <c r="R3673" s="5">
        <v>2373500202</v>
      </c>
      <c r="S3673" s="5">
        <v>2373500202</v>
      </c>
      <c r="U3673"/>
    </row>
    <row r="3674" spans="17:21" ht="15.75">
      <c r="Q3674" s="5">
        <v>2373500210</v>
      </c>
      <c r="R3674" s="5">
        <v>2373500210</v>
      </c>
      <c r="S3674" s="5">
        <v>2373500210</v>
      </c>
      <c r="U3674"/>
    </row>
    <row r="3675" spans="17:21" ht="15.75">
      <c r="Q3675" s="5">
        <v>2373500236</v>
      </c>
      <c r="R3675" s="5">
        <v>2373500236</v>
      </c>
      <c r="S3675" s="5">
        <v>2373500236</v>
      </c>
      <c r="U3675"/>
    </row>
    <row r="3676" spans="17:21" ht="15.75">
      <c r="Q3676" s="5">
        <v>2373500269</v>
      </c>
      <c r="R3676" s="5">
        <v>2373500269</v>
      </c>
      <c r="S3676" s="5">
        <v>2373500269</v>
      </c>
      <c r="U3676"/>
    </row>
    <row r="3677" spans="17:21" ht="15.75">
      <c r="Q3677" s="5">
        <v>2373500277</v>
      </c>
      <c r="R3677" s="5">
        <v>2373500277</v>
      </c>
      <c r="S3677" s="5">
        <v>2373500277</v>
      </c>
      <c r="U3677"/>
    </row>
    <row r="3678" spans="17:21" ht="15.75">
      <c r="Q3678" s="5">
        <v>2373500327</v>
      </c>
      <c r="R3678" s="5">
        <v>2373500327</v>
      </c>
      <c r="S3678" s="5">
        <v>2373500327</v>
      </c>
      <c r="U3678"/>
    </row>
    <row r="3679" spans="17:21" ht="15.75">
      <c r="Q3679" s="5">
        <v>2373500343</v>
      </c>
      <c r="R3679" s="5">
        <v>2373500343</v>
      </c>
      <c r="S3679" s="5">
        <v>2373500343</v>
      </c>
      <c r="U3679"/>
    </row>
    <row r="3680" spans="17:21" ht="15.75">
      <c r="Q3680" s="5">
        <v>2373500350</v>
      </c>
      <c r="R3680" s="5">
        <v>2373500350</v>
      </c>
      <c r="S3680" s="5">
        <v>2373500350</v>
      </c>
      <c r="U3680"/>
    </row>
    <row r="3681" spans="17:21" ht="15.75">
      <c r="Q3681" s="5">
        <v>2373500392</v>
      </c>
      <c r="R3681" s="5">
        <v>2373500392</v>
      </c>
      <c r="S3681" s="5">
        <v>2373500392</v>
      </c>
      <c r="U3681"/>
    </row>
    <row r="3682" spans="17:21" ht="15.75">
      <c r="Q3682" s="5">
        <v>2373500418</v>
      </c>
      <c r="R3682" s="5">
        <v>2373500418</v>
      </c>
      <c r="S3682" s="5">
        <v>2373500418</v>
      </c>
      <c r="U3682"/>
    </row>
    <row r="3683" spans="17:21" ht="15.75">
      <c r="Q3683" s="5">
        <v>2373500491</v>
      </c>
      <c r="R3683" s="5">
        <v>2373500491</v>
      </c>
      <c r="S3683" s="5">
        <v>2373500491</v>
      </c>
      <c r="U3683"/>
    </row>
    <row r="3684" spans="17:21" ht="15.75">
      <c r="Q3684" s="5">
        <v>2373500509</v>
      </c>
      <c r="R3684" s="5">
        <v>2373500509</v>
      </c>
      <c r="S3684" s="5">
        <v>2373500509</v>
      </c>
      <c r="U3684"/>
    </row>
    <row r="3685" spans="17:21" ht="15.75">
      <c r="Q3685" s="5">
        <v>2373500517</v>
      </c>
      <c r="R3685" s="5">
        <v>2373500517</v>
      </c>
      <c r="S3685" s="5">
        <v>2373500517</v>
      </c>
      <c r="U3685"/>
    </row>
    <row r="3686" spans="17:21" ht="15.75">
      <c r="Q3686" s="5">
        <v>2373500541</v>
      </c>
      <c r="R3686" s="5">
        <v>2373500541</v>
      </c>
      <c r="S3686" s="5">
        <v>2373500541</v>
      </c>
      <c r="U3686"/>
    </row>
    <row r="3687" spans="17:21" ht="15.75">
      <c r="Q3687" s="5">
        <v>2373500574</v>
      </c>
      <c r="R3687" s="5">
        <v>2373500574</v>
      </c>
      <c r="S3687" s="5">
        <v>2373500574</v>
      </c>
      <c r="U3687"/>
    </row>
    <row r="3688" spans="17:21" ht="15.75">
      <c r="Q3688" s="5">
        <v>2373500616</v>
      </c>
      <c r="R3688" s="5">
        <v>2373500616</v>
      </c>
      <c r="S3688" s="5">
        <v>2373500616</v>
      </c>
      <c r="U3688"/>
    </row>
    <row r="3689" spans="17:21" ht="15.75">
      <c r="Q3689" s="5">
        <v>2373500723</v>
      </c>
      <c r="R3689" s="5">
        <v>2373500723</v>
      </c>
      <c r="S3689" s="5">
        <v>2373500723</v>
      </c>
      <c r="U3689"/>
    </row>
    <row r="3690" spans="17:21" ht="15.75">
      <c r="Q3690" s="5">
        <v>2373500731</v>
      </c>
      <c r="R3690" s="5">
        <v>2373500731</v>
      </c>
      <c r="S3690" s="5">
        <v>2373500731</v>
      </c>
      <c r="U3690"/>
    </row>
    <row r="3691" spans="17:21" ht="15.75">
      <c r="Q3691" s="5">
        <v>2373500749</v>
      </c>
      <c r="R3691" s="5">
        <v>2373500749</v>
      </c>
      <c r="S3691" s="5">
        <v>2373500749</v>
      </c>
      <c r="U3691"/>
    </row>
    <row r="3692" spans="17:21" ht="15.75">
      <c r="Q3692" s="5">
        <v>2373500756</v>
      </c>
      <c r="R3692" s="5">
        <v>2373500756</v>
      </c>
      <c r="S3692" s="5">
        <v>2373500756</v>
      </c>
      <c r="U3692"/>
    </row>
    <row r="3693" spans="17:21" ht="15.75">
      <c r="Q3693" s="5">
        <v>2373600069</v>
      </c>
      <c r="R3693" s="5">
        <v>2373600069</v>
      </c>
      <c r="S3693" s="5">
        <v>2373600069</v>
      </c>
      <c r="U3693"/>
    </row>
    <row r="3694" spans="17:21" ht="15.75">
      <c r="Q3694" s="5">
        <v>2373600085</v>
      </c>
      <c r="R3694" s="5">
        <v>2373600085</v>
      </c>
      <c r="S3694" s="5">
        <v>2373600085</v>
      </c>
      <c r="U3694"/>
    </row>
    <row r="3695" spans="17:21" ht="15.75">
      <c r="Q3695" s="5">
        <v>2373600101</v>
      </c>
      <c r="R3695" s="5">
        <v>2373600101</v>
      </c>
      <c r="S3695" s="5">
        <v>2373600101</v>
      </c>
      <c r="U3695"/>
    </row>
    <row r="3696" spans="17:21" ht="15.75">
      <c r="Q3696" s="5">
        <v>2373600119</v>
      </c>
      <c r="R3696" s="5">
        <v>2373600119</v>
      </c>
      <c r="S3696" s="5">
        <v>2373600119</v>
      </c>
      <c r="U3696"/>
    </row>
    <row r="3697" spans="17:21" ht="15.75">
      <c r="Q3697" s="5">
        <v>2373600168</v>
      </c>
      <c r="R3697" s="5">
        <v>2373600168</v>
      </c>
      <c r="S3697" s="5">
        <v>2373600168</v>
      </c>
      <c r="U3697"/>
    </row>
    <row r="3698" spans="17:21" ht="15.75">
      <c r="Q3698" s="5">
        <v>2373600176</v>
      </c>
      <c r="R3698" s="5">
        <v>2373600176</v>
      </c>
      <c r="S3698" s="5">
        <v>2373600176</v>
      </c>
      <c r="U3698"/>
    </row>
    <row r="3699" spans="17:21" ht="15.75">
      <c r="Q3699" s="5">
        <v>2373600192</v>
      </c>
      <c r="R3699" s="5">
        <v>2373600192</v>
      </c>
      <c r="S3699" s="5">
        <v>2373600192</v>
      </c>
      <c r="U3699"/>
    </row>
    <row r="3700" spans="17:21" ht="15.75">
      <c r="Q3700" s="5">
        <v>2373600226</v>
      </c>
      <c r="R3700" s="5">
        <v>2373600226</v>
      </c>
      <c r="S3700" s="5">
        <v>2373600226</v>
      </c>
      <c r="U3700"/>
    </row>
    <row r="3701" spans="17:21" ht="15.75">
      <c r="Q3701" s="5">
        <v>2373600267</v>
      </c>
      <c r="R3701" s="5">
        <v>2373600267</v>
      </c>
      <c r="S3701" s="5">
        <v>2373600267</v>
      </c>
      <c r="U3701"/>
    </row>
    <row r="3702" spans="17:21" ht="15.75">
      <c r="Q3702" s="5">
        <v>2373600275</v>
      </c>
      <c r="R3702" s="5">
        <v>2373600275</v>
      </c>
      <c r="S3702" s="5">
        <v>2373600275</v>
      </c>
      <c r="U3702"/>
    </row>
    <row r="3703" spans="17:21" ht="15.75">
      <c r="Q3703" s="5">
        <v>2373600283</v>
      </c>
      <c r="R3703" s="5">
        <v>2373600283</v>
      </c>
      <c r="S3703" s="5">
        <v>2373600283</v>
      </c>
      <c r="U3703"/>
    </row>
    <row r="3704" spans="17:21" ht="15.75">
      <c r="Q3704" s="5">
        <v>2373600291</v>
      </c>
      <c r="R3704" s="5">
        <v>2373600291</v>
      </c>
      <c r="S3704" s="5">
        <v>2373600291</v>
      </c>
      <c r="U3704"/>
    </row>
    <row r="3705" spans="17:21" ht="15.75">
      <c r="Q3705" s="5">
        <v>2373600309</v>
      </c>
      <c r="R3705" s="5">
        <v>2373600309</v>
      </c>
      <c r="S3705" s="5">
        <v>2373600309</v>
      </c>
      <c r="U3705"/>
    </row>
    <row r="3706" spans="17:21" ht="15.75">
      <c r="Q3706" s="5">
        <v>2373600317</v>
      </c>
      <c r="R3706" s="5">
        <v>2373600317</v>
      </c>
      <c r="S3706" s="5">
        <v>2373600317</v>
      </c>
      <c r="U3706"/>
    </row>
    <row r="3707" spans="17:21" ht="15.75">
      <c r="Q3707" s="5">
        <v>2373600333</v>
      </c>
      <c r="R3707" s="5">
        <v>2373600333</v>
      </c>
      <c r="S3707" s="5">
        <v>2373600333</v>
      </c>
      <c r="U3707"/>
    </row>
    <row r="3708" spans="17:21" ht="15.75">
      <c r="Q3708" s="5">
        <v>2373600366</v>
      </c>
      <c r="R3708" s="5">
        <v>2373600366</v>
      </c>
      <c r="S3708" s="5">
        <v>2373600366</v>
      </c>
      <c r="U3708"/>
    </row>
    <row r="3709" spans="17:21" ht="15.75">
      <c r="Q3709" s="5">
        <v>2373600374</v>
      </c>
      <c r="R3709" s="5">
        <v>2373600374</v>
      </c>
      <c r="S3709" s="5">
        <v>2373600374</v>
      </c>
      <c r="U3709"/>
    </row>
    <row r="3710" spans="17:21" ht="15.75">
      <c r="Q3710" s="5">
        <v>2373600390</v>
      </c>
      <c r="R3710" s="5">
        <v>2373600390</v>
      </c>
      <c r="S3710" s="5">
        <v>2373600390</v>
      </c>
      <c r="U3710"/>
    </row>
    <row r="3711" spans="17:21" ht="15.75">
      <c r="Q3711" s="5">
        <v>2373600424</v>
      </c>
      <c r="R3711" s="5">
        <v>2373600424</v>
      </c>
      <c r="S3711" s="5">
        <v>2373600424</v>
      </c>
      <c r="U3711"/>
    </row>
    <row r="3712" spans="17:21" ht="15.75">
      <c r="Q3712" s="5">
        <v>2373600432</v>
      </c>
      <c r="R3712" s="5">
        <v>2373600432</v>
      </c>
      <c r="S3712" s="5">
        <v>2373600432</v>
      </c>
      <c r="U3712"/>
    </row>
    <row r="3713" spans="17:21" ht="15.75">
      <c r="Q3713" s="5">
        <v>2373600457</v>
      </c>
      <c r="R3713" s="5">
        <v>2373600457</v>
      </c>
      <c r="S3713" s="5">
        <v>2373600457</v>
      </c>
      <c r="U3713"/>
    </row>
    <row r="3714" spans="17:21" ht="15.75">
      <c r="Q3714" s="5">
        <v>2373600481</v>
      </c>
      <c r="R3714" s="5">
        <v>2373600481</v>
      </c>
      <c r="S3714" s="5">
        <v>2373600481</v>
      </c>
      <c r="U3714"/>
    </row>
    <row r="3715" spans="17:21" ht="15.75">
      <c r="Q3715" s="5">
        <v>2373600499</v>
      </c>
      <c r="R3715" s="5">
        <v>2373600499</v>
      </c>
      <c r="S3715" s="5">
        <v>2373600499</v>
      </c>
      <c r="U3715"/>
    </row>
    <row r="3716" spans="17:21" ht="15.75">
      <c r="Q3716" s="5">
        <v>2373600556</v>
      </c>
      <c r="R3716" s="5">
        <v>2373600556</v>
      </c>
      <c r="S3716" s="5">
        <v>2373600556</v>
      </c>
      <c r="U3716"/>
    </row>
    <row r="3717" spans="17:21" ht="15.75">
      <c r="Q3717" s="5">
        <v>2373600598</v>
      </c>
      <c r="R3717" s="5">
        <v>2373600598</v>
      </c>
      <c r="S3717" s="5">
        <v>2373600598</v>
      </c>
      <c r="U3717"/>
    </row>
    <row r="3718" spans="17:21" ht="15.75">
      <c r="Q3718" s="5">
        <v>2373600614</v>
      </c>
      <c r="R3718" s="5">
        <v>2373600614</v>
      </c>
      <c r="S3718" s="5">
        <v>2373600614</v>
      </c>
      <c r="U3718"/>
    </row>
    <row r="3719" spans="17:21" ht="15.75">
      <c r="Q3719" s="5">
        <v>2373600648</v>
      </c>
      <c r="R3719" s="5">
        <v>2373600648</v>
      </c>
      <c r="S3719" s="5">
        <v>2373600648</v>
      </c>
      <c r="U3719"/>
    </row>
    <row r="3720" spans="17:21" ht="15.75">
      <c r="Q3720" s="5">
        <v>2373600663</v>
      </c>
      <c r="R3720" s="5">
        <v>2373600663</v>
      </c>
      <c r="S3720" s="5">
        <v>2373600663</v>
      </c>
      <c r="U3720"/>
    </row>
    <row r="3721" spans="17:21" ht="15.75">
      <c r="Q3721" s="5">
        <v>2373600671</v>
      </c>
      <c r="R3721" s="5">
        <v>2373600671</v>
      </c>
      <c r="S3721" s="5">
        <v>2373600671</v>
      </c>
      <c r="U3721"/>
    </row>
    <row r="3722" spans="17:21" ht="15.75">
      <c r="Q3722" s="5">
        <v>2373600697</v>
      </c>
      <c r="R3722" s="5">
        <v>2373600697</v>
      </c>
      <c r="S3722" s="5">
        <v>2373600697</v>
      </c>
      <c r="U3722"/>
    </row>
    <row r="3723" spans="17:21" ht="15.75">
      <c r="Q3723" s="5">
        <v>2373600705</v>
      </c>
      <c r="R3723" s="5">
        <v>2373600705</v>
      </c>
      <c r="S3723" s="5">
        <v>2373600705</v>
      </c>
      <c r="U3723"/>
    </row>
    <row r="3724" spans="17:21" ht="15.75">
      <c r="Q3724" s="5">
        <v>2373600721</v>
      </c>
      <c r="R3724" s="5">
        <v>2373600721</v>
      </c>
      <c r="S3724" s="5">
        <v>2373600721</v>
      </c>
      <c r="U3724"/>
    </row>
    <row r="3725" spans="17:21" ht="15.75">
      <c r="Q3725" s="5">
        <v>2373600754</v>
      </c>
      <c r="R3725" s="5">
        <v>2373600754</v>
      </c>
      <c r="S3725" s="5">
        <v>2373600754</v>
      </c>
      <c r="U3725"/>
    </row>
    <row r="3726" spans="17:21" ht="15.75">
      <c r="Q3726" s="5">
        <v>2373600762</v>
      </c>
      <c r="R3726" s="5">
        <v>2373600762</v>
      </c>
      <c r="S3726" s="5">
        <v>2373600762</v>
      </c>
      <c r="U3726"/>
    </row>
    <row r="3727" spans="17:21" ht="15.75">
      <c r="Q3727" s="5">
        <v>2373600770</v>
      </c>
      <c r="R3727" s="5">
        <v>2373600770</v>
      </c>
      <c r="S3727" s="5">
        <v>2373600770</v>
      </c>
      <c r="U3727"/>
    </row>
    <row r="3728" spans="17:21" ht="15.75">
      <c r="Q3728" s="5">
        <v>2373600788</v>
      </c>
      <c r="R3728" s="5">
        <v>2373600788</v>
      </c>
      <c r="S3728" s="5">
        <v>2373600788</v>
      </c>
      <c r="U3728"/>
    </row>
    <row r="3729" spans="17:21" ht="15.75">
      <c r="Q3729" s="5">
        <v>2373600853</v>
      </c>
      <c r="R3729" s="5">
        <v>2373600853</v>
      </c>
      <c r="S3729" s="5">
        <v>2373600853</v>
      </c>
      <c r="U3729"/>
    </row>
    <row r="3730" spans="17:21" ht="15.75">
      <c r="Q3730" s="5">
        <v>2373600861</v>
      </c>
      <c r="R3730" s="5">
        <v>2373600861</v>
      </c>
      <c r="S3730" s="5">
        <v>2373600861</v>
      </c>
      <c r="U3730"/>
    </row>
    <row r="3731" spans="17:21" ht="15.75">
      <c r="Q3731" s="5">
        <v>2373600903</v>
      </c>
      <c r="R3731" s="5">
        <v>2373600903</v>
      </c>
      <c r="S3731" s="5">
        <v>2373600903</v>
      </c>
      <c r="U3731"/>
    </row>
    <row r="3732" spans="17:21" ht="15.75">
      <c r="Q3732" s="5">
        <v>2373600911</v>
      </c>
      <c r="R3732" s="5">
        <v>2373600911</v>
      </c>
      <c r="S3732" s="5">
        <v>2373600911</v>
      </c>
      <c r="U3732"/>
    </row>
    <row r="3733" spans="17:21" ht="15.75">
      <c r="Q3733" s="5">
        <v>2373600929</v>
      </c>
      <c r="R3733" s="5">
        <v>2373600929</v>
      </c>
      <c r="S3733" s="5">
        <v>2373600929</v>
      </c>
      <c r="U3733"/>
    </row>
    <row r="3734" spans="17:21" ht="15.75">
      <c r="Q3734" s="5">
        <v>2373601075</v>
      </c>
      <c r="R3734" s="5">
        <v>2373601075</v>
      </c>
      <c r="S3734" s="5">
        <v>2373601075</v>
      </c>
      <c r="U3734"/>
    </row>
    <row r="3735" spans="17:21" ht="15.75">
      <c r="Q3735" s="5">
        <v>2373601083</v>
      </c>
      <c r="R3735" s="5">
        <v>2373601083</v>
      </c>
      <c r="S3735" s="5">
        <v>2373601083</v>
      </c>
      <c r="U3735"/>
    </row>
    <row r="3736" spans="17:21" ht="15.75">
      <c r="Q3736" s="5">
        <v>2373601091</v>
      </c>
      <c r="R3736" s="5">
        <v>2373601091</v>
      </c>
      <c r="S3736" s="5">
        <v>2373601091</v>
      </c>
      <c r="U3736"/>
    </row>
    <row r="3737" spans="17:21" ht="15.75">
      <c r="Q3737" s="5">
        <v>2373601109</v>
      </c>
      <c r="R3737" s="5">
        <v>2373601109</v>
      </c>
      <c r="S3737" s="5">
        <v>2373601109</v>
      </c>
      <c r="U3737"/>
    </row>
    <row r="3738" spans="17:21" ht="15.75">
      <c r="Q3738" s="5">
        <v>2373601133</v>
      </c>
      <c r="R3738" s="5">
        <v>2373601133</v>
      </c>
      <c r="S3738" s="5">
        <v>2373601133</v>
      </c>
      <c r="U3738"/>
    </row>
    <row r="3739" spans="17:21" ht="15.75">
      <c r="Q3739" s="5">
        <v>2373601166</v>
      </c>
      <c r="R3739" s="5">
        <v>2373601166</v>
      </c>
      <c r="S3739" s="5">
        <v>2373601166</v>
      </c>
      <c r="U3739"/>
    </row>
    <row r="3740" spans="17:21" ht="15.75">
      <c r="Q3740" s="5">
        <v>2373601174</v>
      </c>
      <c r="R3740" s="5">
        <v>2373601174</v>
      </c>
      <c r="S3740" s="5">
        <v>2373601174</v>
      </c>
      <c r="U3740"/>
    </row>
    <row r="3741" spans="17:21" ht="15.75">
      <c r="Q3741" s="5">
        <v>2373601182</v>
      </c>
      <c r="R3741" s="5">
        <v>2373601182</v>
      </c>
      <c r="S3741" s="5">
        <v>2373601182</v>
      </c>
      <c r="U3741"/>
    </row>
    <row r="3742" spans="17:21" ht="15.75">
      <c r="Q3742" s="5">
        <v>2373601190</v>
      </c>
      <c r="R3742" s="5">
        <v>2373601190</v>
      </c>
      <c r="S3742" s="5">
        <v>2373601190</v>
      </c>
      <c r="U3742"/>
    </row>
    <row r="3743" spans="17:21" ht="15.75">
      <c r="Q3743" s="5">
        <v>2373601216</v>
      </c>
      <c r="R3743" s="5">
        <v>2373601216</v>
      </c>
      <c r="S3743" s="5">
        <v>2373601216</v>
      </c>
      <c r="U3743"/>
    </row>
    <row r="3744" spans="17:21" ht="15.75">
      <c r="Q3744" s="5">
        <v>2373601257</v>
      </c>
      <c r="R3744" s="5">
        <v>2373601257</v>
      </c>
      <c r="S3744" s="5">
        <v>2373601257</v>
      </c>
      <c r="U3744"/>
    </row>
    <row r="3745" spans="17:21" ht="15.75">
      <c r="Q3745" s="5">
        <v>2373700059</v>
      </c>
      <c r="R3745" s="5">
        <v>2373700059</v>
      </c>
      <c r="S3745" s="5">
        <v>2373700059</v>
      </c>
      <c r="U3745"/>
    </row>
    <row r="3746" spans="17:21" ht="15.75">
      <c r="Q3746" s="5">
        <v>2373700067</v>
      </c>
      <c r="R3746" s="5">
        <v>2373700067</v>
      </c>
      <c r="S3746" s="5">
        <v>2373700067</v>
      </c>
      <c r="U3746"/>
    </row>
    <row r="3747" spans="17:21" ht="15.75">
      <c r="Q3747" s="5">
        <v>2373700075</v>
      </c>
      <c r="R3747" s="5">
        <v>2373700075</v>
      </c>
      <c r="S3747" s="5">
        <v>2373700075</v>
      </c>
      <c r="U3747"/>
    </row>
    <row r="3748" spans="17:21" ht="15.75">
      <c r="Q3748" s="5">
        <v>2373700158</v>
      </c>
      <c r="R3748" s="5">
        <v>2373700158</v>
      </c>
      <c r="S3748" s="5">
        <v>2373700158</v>
      </c>
      <c r="U3748"/>
    </row>
    <row r="3749" spans="17:21" ht="15.75">
      <c r="Q3749" s="5">
        <v>2373700265</v>
      </c>
      <c r="R3749" s="5">
        <v>2373700265</v>
      </c>
      <c r="S3749" s="5">
        <v>2373700265</v>
      </c>
      <c r="U3749"/>
    </row>
    <row r="3750" spans="17:21" ht="15.75">
      <c r="Q3750" s="5">
        <v>2373700273</v>
      </c>
      <c r="R3750" s="5">
        <v>2373700273</v>
      </c>
      <c r="S3750" s="5">
        <v>2373700273</v>
      </c>
      <c r="U3750"/>
    </row>
    <row r="3751" spans="17:21" ht="15.75">
      <c r="Q3751" s="5">
        <v>2373700315</v>
      </c>
      <c r="R3751" s="5">
        <v>2373700315</v>
      </c>
      <c r="S3751" s="5">
        <v>2373700315</v>
      </c>
      <c r="U3751"/>
    </row>
    <row r="3752" spans="17:21" ht="15.75">
      <c r="Q3752" s="5">
        <v>2373800073</v>
      </c>
      <c r="R3752" s="5">
        <v>2373800073</v>
      </c>
      <c r="S3752" s="5">
        <v>2373800073</v>
      </c>
      <c r="U3752"/>
    </row>
    <row r="3753" spans="17:21" ht="15.75">
      <c r="Q3753" s="5">
        <v>2373800081</v>
      </c>
      <c r="R3753" s="5">
        <v>2373800081</v>
      </c>
      <c r="S3753" s="5">
        <v>2373800081</v>
      </c>
      <c r="U3753"/>
    </row>
    <row r="3754" spans="17:21" ht="15.75">
      <c r="Q3754" s="5">
        <v>2373800099</v>
      </c>
      <c r="R3754" s="5">
        <v>2373800099</v>
      </c>
      <c r="S3754" s="5">
        <v>2373800099</v>
      </c>
      <c r="U3754"/>
    </row>
    <row r="3755" spans="17:21" ht="15.75">
      <c r="Q3755" s="5">
        <v>2373800123</v>
      </c>
      <c r="R3755" s="5">
        <v>2373800123</v>
      </c>
      <c r="S3755" s="5">
        <v>2373800123</v>
      </c>
      <c r="U3755"/>
    </row>
    <row r="3756" spans="17:21" ht="15.75">
      <c r="Q3756" s="5">
        <v>2373800149</v>
      </c>
      <c r="R3756" s="5">
        <v>2373800149</v>
      </c>
      <c r="S3756" s="5">
        <v>2373800149</v>
      </c>
      <c r="U3756"/>
    </row>
    <row r="3757" spans="17:21" ht="15.75">
      <c r="Q3757" s="5">
        <v>2373800156</v>
      </c>
      <c r="R3757" s="5">
        <v>2373800156</v>
      </c>
      <c r="S3757" s="5">
        <v>2373800156</v>
      </c>
      <c r="U3757"/>
    </row>
    <row r="3758" spans="17:21" ht="15.75">
      <c r="Q3758" s="5">
        <v>2373800164</v>
      </c>
      <c r="R3758" s="5">
        <v>2373800164</v>
      </c>
      <c r="S3758" s="5">
        <v>2373800164</v>
      </c>
      <c r="U3758"/>
    </row>
    <row r="3759" spans="17:21" ht="15.75">
      <c r="Q3759" s="5">
        <v>2373800222</v>
      </c>
      <c r="R3759" s="5">
        <v>2373800222</v>
      </c>
      <c r="S3759" s="5">
        <v>2373800222</v>
      </c>
      <c r="U3759"/>
    </row>
    <row r="3760" spans="17:21" ht="15.75">
      <c r="Q3760" s="5">
        <v>2373800248</v>
      </c>
      <c r="R3760" s="5">
        <v>2373800248</v>
      </c>
      <c r="S3760" s="5">
        <v>2373800248</v>
      </c>
      <c r="U3760"/>
    </row>
    <row r="3761" spans="17:21" ht="15.75">
      <c r="Q3761" s="5">
        <v>2373800255</v>
      </c>
      <c r="R3761" s="5">
        <v>2373800255</v>
      </c>
      <c r="S3761" s="5">
        <v>2373800255</v>
      </c>
      <c r="U3761"/>
    </row>
    <row r="3762" spans="17:21" ht="15.75">
      <c r="Q3762" s="5">
        <v>2373800263</v>
      </c>
      <c r="R3762" s="5">
        <v>2373800263</v>
      </c>
      <c r="S3762" s="5">
        <v>2373800263</v>
      </c>
      <c r="U3762"/>
    </row>
    <row r="3763" spans="17:21" ht="15.75">
      <c r="Q3763" s="5">
        <v>2373800396</v>
      </c>
      <c r="R3763" s="5">
        <v>2373800396</v>
      </c>
      <c r="S3763" s="5">
        <v>2373800396</v>
      </c>
      <c r="U3763"/>
    </row>
    <row r="3764" spans="17:21" ht="15.75">
      <c r="Q3764" s="5">
        <v>2373800412</v>
      </c>
      <c r="R3764" s="5">
        <v>2373800412</v>
      </c>
      <c r="S3764" s="5">
        <v>2373800412</v>
      </c>
      <c r="U3764"/>
    </row>
    <row r="3765" spans="17:21" ht="15.75">
      <c r="Q3765" s="5">
        <v>2373800446</v>
      </c>
      <c r="R3765" s="5">
        <v>2373800446</v>
      </c>
      <c r="S3765" s="5">
        <v>2373800446</v>
      </c>
      <c r="U3765"/>
    </row>
    <row r="3766" spans="17:21" ht="15.75">
      <c r="Q3766" s="5">
        <v>2373800487</v>
      </c>
      <c r="R3766" s="5">
        <v>2373800487</v>
      </c>
      <c r="S3766" s="5">
        <v>2373800487</v>
      </c>
      <c r="U3766"/>
    </row>
    <row r="3767" spans="17:21" ht="15.75">
      <c r="Q3767" s="5">
        <v>2373800495</v>
      </c>
      <c r="R3767" s="5">
        <v>2373800495</v>
      </c>
      <c r="S3767" s="5">
        <v>2373800495</v>
      </c>
      <c r="U3767"/>
    </row>
    <row r="3768" spans="17:21" ht="15.75">
      <c r="Q3768" s="5">
        <v>2373800511</v>
      </c>
      <c r="R3768" s="5">
        <v>2373800511</v>
      </c>
      <c r="S3768" s="5">
        <v>2373800511</v>
      </c>
      <c r="U3768"/>
    </row>
    <row r="3769" spans="17:21" ht="15.75">
      <c r="Q3769" s="5">
        <v>2373800560</v>
      </c>
      <c r="R3769" s="5">
        <v>2373800560</v>
      </c>
      <c r="S3769" s="5">
        <v>2373800560</v>
      </c>
      <c r="U3769"/>
    </row>
    <row r="3770" spans="17:21" ht="15.75">
      <c r="Q3770" s="5">
        <v>2373800602</v>
      </c>
      <c r="R3770" s="5">
        <v>2373800602</v>
      </c>
      <c r="S3770" s="5">
        <v>2373800602</v>
      </c>
      <c r="U3770"/>
    </row>
    <row r="3771" spans="17:21" ht="15.75">
      <c r="Q3771" s="5">
        <v>2373800636</v>
      </c>
      <c r="R3771" s="5">
        <v>2373800636</v>
      </c>
      <c r="S3771" s="5">
        <v>2373800636</v>
      </c>
      <c r="U3771"/>
    </row>
    <row r="3772" spans="17:21" ht="15.75">
      <c r="Q3772" s="5">
        <v>2373800644</v>
      </c>
      <c r="R3772" s="5">
        <v>2373800644</v>
      </c>
      <c r="S3772" s="5">
        <v>2373800644</v>
      </c>
      <c r="U3772"/>
    </row>
    <row r="3773" spans="17:21" ht="15.75">
      <c r="Q3773" s="5">
        <v>2373800651</v>
      </c>
      <c r="R3773" s="5">
        <v>2373800651</v>
      </c>
      <c r="S3773" s="5">
        <v>2373800651</v>
      </c>
      <c r="U3773"/>
    </row>
    <row r="3774" spans="17:21" ht="15.75">
      <c r="Q3774" s="5">
        <v>2373800669</v>
      </c>
      <c r="R3774" s="5">
        <v>2373800669</v>
      </c>
      <c r="S3774" s="5">
        <v>2373800669</v>
      </c>
      <c r="U3774"/>
    </row>
    <row r="3775" spans="17:21" ht="15.75">
      <c r="Q3775" s="5">
        <v>2373800677</v>
      </c>
      <c r="R3775" s="5">
        <v>2373800677</v>
      </c>
      <c r="S3775" s="5">
        <v>2373800677</v>
      </c>
      <c r="U3775"/>
    </row>
    <row r="3776" spans="17:21" ht="15.75">
      <c r="Q3776" s="5">
        <v>2373800685</v>
      </c>
      <c r="R3776" s="5">
        <v>2373800685</v>
      </c>
      <c r="S3776" s="5">
        <v>2373800685</v>
      </c>
      <c r="U3776"/>
    </row>
    <row r="3777" spans="17:21" ht="15.75">
      <c r="Q3777" s="5">
        <v>2373800727</v>
      </c>
      <c r="R3777" s="5">
        <v>2373800727</v>
      </c>
      <c r="S3777" s="5">
        <v>2373800727</v>
      </c>
      <c r="U3777"/>
    </row>
    <row r="3778" spans="17:21" ht="15.75">
      <c r="Q3778" s="5">
        <v>2373800743</v>
      </c>
      <c r="R3778" s="5">
        <v>2373800743</v>
      </c>
      <c r="S3778" s="5">
        <v>2373800743</v>
      </c>
      <c r="U3778"/>
    </row>
    <row r="3779" spans="17:21" ht="15.75">
      <c r="Q3779" s="5">
        <v>2373800768</v>
      </c>
      <c r="R3779" s="5">
        <v>2373800768</v>
      </c>
      <c r="S3779" s="5">
        <v>2373800768</v>
      </c>
      <c r="U3779"/>
    </row>
    <row r="3780" spans="17:21" ht="15.75">
      <c r="Q3780" s="5">
        <v>2373800800</v>
      </c>
      <c r="R3780" s="5">
        <v>2373800800</v>
      </c>
      <c r="S3780" s="5">
        <v>2373800800</v>
      </c>
      <c r="U3780"/>
    </row>
    <row r="3781" spans="17:21" ht="15.75">
      <c r="Q3781" s="5">
        <v>2373800826</v>
      </c>
      <c r="R3781" s="5">
        <v>2373800826</v>
      </c>
      <c r="S3781" s="5">
        <v>2373800826</v>
      </c>
      <c r="U3781"/>
    </row>
    <row r="3782" spans="17:21" ht="15.75">
      <c r="Q3782" s="5">
        <v>2373800842</v>
      </c>
      <c r="R3782" s="5">
        <v>2373800842</v>
      </c>
      <c r="S3782" s="5">
        <v>2373800842</v>
      </c>
      <c r="U3782"/>
    </row>
    <row r="3783" spans="17:21" ht="15.75">
      <c r="Q3783" s="5">
        <v>2373800966</v>
      </c>
      <c r="R3783" s="5">
        <v>2373800966</v>
      </c>
      <c r="S3783" s="5">
        <v>2373800966</v>
      </c>
      <c r="U3783"/>
    </row>
    <row r="3784" spans="17:21" ht="15.75">
      <c r="Q3784" s="5">
        <v>2373800982</v>
      </c>
      <c r="R3784" s="5">
        <v>2373800982</v>
      </c>
      <c r="S3784" s="5">
        <v>2373800982</v>
      </c>
      <c r="U3784"/>
    </row>
    <row r="3785" spans="17:21" ht="15.75">
      <c r="Q3785" s="5">
        <v>2373801006</v>
      </c>
      <c r="R3785" s="5">
        <v>2373801006</v>
      </c>
      <c r="S3785" s="5">
        <v>2373801006</v>
      </c>
      <c r="U3785"/>
    </row>
    <row r="3786" spans="17:21" ht="15.75">
      <c r="Q3786" s="5">
        <v>2373801154</v>
      </c>
      <c r="R3786" s="5">
        <v>2373801154</v>
      </c>
      <c r="S3786" s="5">
        <v>2373801154</v>
      </c>
      <c r="U3786"/>
    </row>
    <row r="3787" spans="17:21" ht="15.75">
      <c r="Q3787" s="5">
        <v>2373801196</v>
      </c>
      <c r="R3787" s="5">
        <v>2373801196</v>
      </c>
      <c r="S3787" s="5">
        <v>2373801196</v>
      </c>
      <c r="U3787"/>
    </row>
    <row r="3788" spans="17:21" ht="15.75">
      <c r="Q3788" s="5">
        <v>2373801279</v>
      </c>
      <c r="R3788" s="5">
        <v>2373801279</v>
      </c>
      <c r="S3788" s="5">
        <v>2373801279</v>
      </c>
      <c r="U3788"/>
    </row>
    <row r="3789" spans="17:21" ht="15.75">
      <c r="Q3789" s="5">
        <v>2373801287</v>
      </c>
      <c r="R3789" s="5">
        <v>2373801287</v>
      </c>
      <c r="S3789" s="5">
        <v>2373801287</v>
      </c>
      <c r="U3789"/>
    </row>
    <row r="3790" spans="17:21" ht="15.75">
      <c r="Q3790" s="5">
        <v>2373801352</v>
      </c>
      <c r="R3790" s="5">
        <v>2373801352</v>
      </c>
      <c r="S3790" s="5">
        <v>2373801352</v>
      </c>
      <c r="U3790"/>
    </row>
    <row r="3791" spans="17:21" ht="15.75">
      <c r="Q3791" s="5">
        <v>2373801402</v>
      </c>
      <c r="R3791" s="5">
        <v>2373801402</v>
      </c>
      <c r="S3791" s="5">
        <v>2373801402</v>
      </c>
      <c r="U3791"/>
    </row>
    <row r="3792" spans="17:21" ht="15.75">
      <c r="Q3792" s="5">
        <v>2373801410</v>
      </c>
      <c r="R3792" s="5">
        <v>2373801410</v>
      </c>
      <c r="S3792" s="5">
        <v>2373801410</v>
      </c>
      <c r="U3792"/>
    </row>
    <row r="3793" spans="17:21" ht="15.75">
      <c r="Q3793" s="5">
        <v>2373801428</v>
      </c>
      <c r="R3793" s="5">
        <v>2373801428</v>
      </c>
      <c r="S3793" s="5">
        <v>2373801428</v>
      </c>
      <c r="U3793"/>
    </row>
    <row r="3794" spans="17:21" ht="15.75">
      <c r="Q3794" s="5">
        <v>2373801535</v>
      </c>
      <c r="R3794" s="5">
        <v>2373801535</v>
      </c>
      <c r="S3794" s="5">
        <v>2373801535</v>
      </c>
      <c r="U3794"/>
    </row>
    <row r="3795" spans="17:21" ht="15.75">
      <c r="Q3795" s="5">
        <v>2373801576</v>
      </c>
      <c r="R3795" s="5">
        <v>2373801576</v>
      </c>
      <c r="S3795" s="5">
        <v>2373801576</v>
      </c>
      <c r="U3795"/>
    </row>
    <row r="3796" spans="17:21" ht="15.75">
      <c r="Q3796" s="5">
        <v>2373801584</v>
      </c>
      <c r="R3796" s="5">
        <v>2373801584</v>
      </c>
      <c r="S3796" s="5">
        <v>2373801584</v>
      </c>
      <c r="U3796"/>
    </row>
    <row r="3797" spans="17:21" ht="15.75">
      <c r="Q3797" s="5">
        <v>2373801600</v>
      </c>
      <c r="R3797" s="5">
        <v>2373801600</v>
      </c>
      <c r="S3797" s="5">
        <v>2373801600</v>
      </c>
      <c r="U3797"/>
    </row>
    <row r="3798" spans="17:21" ht="15.75">
      <c r="Q3798" s="5">
        <v>2373801626</v>
      </c>
      <c r="R3798" s="5">
        <v>2373801626</v>
      </c>
      <c r="S3798" s="5">
        <v>2373801626</v>
      </c>
      <c r="U3798"/>
    </row>
    <row r="3799" spans="17:21" ht="15.75">
      <c r="Q3799" s="5">
        <v>2373801691</v>
      </c>
      <c r="R3799" s="5">
        <v>2373801691</v>
      </c>
      <c r="S3799" s="5">
        <v>2373801691</v>
      </c>
      <c r="U3799"/>
    </row>
    <row r="3800" spans="17:21" ht="15.75">
      <c r="Q3800" s="5">
        <v>2373801733</v>
      </c>
      <c r="R3800" s="5">
        <v>2373801733</v>
      </c>
      <c r="S3800" s="5">
        <v>2373801733</v>
      </c>
      <c r="U3800"/>
    </row>
    <row r="3801" spans="17:21" ht="15.75">
      <c r="Q3801" s="5">
        <v>2373801741</v>
      </c>
      <c r="R3801" s="5">
        <v>2373801741</v>
      </c>
      <c r="S3801" s="5">
        <v>2373801741</v>
      </c>
      <c r="U3801"/>
    </row>
    <row r="3802" spans="17:21" ht="15.75">
      <c r="Q3802" s="5">
        <v>2373801857</v>
      </c>
      <c r="R3802" s="5">
        <v>2373801857</v>
      </c>
      <c r="S3802" s="5">
        <v>2373801857</v>
      </c>
      <c r="U3802"/>
    </row>
    <row r="3803" spans="17:21" ht="15.75">
      <c r="Q3803" s="5">
        <v>2373801865</v>
      </c>
      <c r="R3803" s="5">
        <v>2373801865</v>
      </c>
      <c r="S3803" s="5">
        <v>2373801865</v>
      </c>
      <c r="U3803"/>
    </row>
    <row r="3804" spans="17:21" ht="15.75">
      <c r="Q3804" s="5">
        <v>2373801873</v>
      </c>
      <c r="R3804" s="5">
        <v>2373801873</v>
      </c>
      <c r="S3804" s="5">
        <v>2373801873</v>
      </c>
      <c r="U3804"/>
    </row>
    <row r="3805" spans="17:21" ht="15.75">
      <c r="Q3805" s="5">
        <v>2373801915</v>
      </c>
      <c r="R3805" s="5">
        <v>2373801915</v>
      </c>
      <c r="S3805" s="5">
        <v>2373801915</v>
      </c>
      <c r="U3805"/>
    </row>
    <row r="3806" spans="17:21" ht="15.75">
      <c r="Q3806" s="5">
        <v>2373801923</v>
      </c>
      <c r="R3806" s="5">
        <v>2373801923</v>
      </c>
      <c r="S3806" s="5">
        <v>2373801923</v>
      </c>
      <c r="U3806"/>
    </row>
    <row r="3807" spans="17:21" ht="15.75">
      <c r="Q3807" s="5">
        <v>2373801949</v>
      </c>
      <c r="R3807" s="5">
        <v>2373801949</v>
      </c>
      <c r="S3807" s="5">
        <v>2373801949</v>
      </c>
      <c r="U3807"/>
    </row>
    <row r="3808" spans="17:21" ht="15.75">
      <c r="Q3808" s="5">
        <v>2373801956</v>
      </c>
      <c r="R3808" s="5">
        <v>2373801956</v>
      </c>
      <c r="S3808" s="5">
        <v>2373801956</v>
      </c>
      <c r="U3808"/>
    </row>
    <row r="3809" spans="17:21" ht="15.75">
      <c r="Q3809" s="5">
        <v>2373801998</v>
      </c>
      <c r="R3809" s="5">
        <v>2373801998</v>
      </c>
      <c r="S3809" s="5">
        <v>2373801998</v>
      </c>
      <c r="U3809"/>
    </row>
    <row r="3810" spans="17:21" ht="15.75">
      <c r="Q3810" s="5">
        <v>2373802012</v>
      </c>
      <c r="R3810" s="5">
        <v>2373802012</v>
      </c>
      <c r="S3810" s="5">
        <v>2373802012</v>
      </c>
      <c r="U3810"/>
    </row>
    <row r="3811" spans="17:21" ht="15.75">
      <c r="Q3811" s="5">
        <v>2373802020</v>
      </c>
      <c r="R3811" s="5">
        <v>2373802020</v>
      </c>
      <c r="S3811" s="5">
        <v>2373802020</v>
      </c>
      <c r="U3811"/>
    </row>
    <row r="3812" spans="17:21" ht="15.75">
      <c r="Q3812" s="5">
        <v>2373802038</v>
      </c>
      <c r="R3812" s="5">
        <v>2373802038</v>
      </c>
      <c r="S3812" s="5">
        <v>2373802038</v>
      </c>
      <c r="U3812"/>
    </row>
    <row r="3813" spans="17:21" ht="15.75">
      <c r="Q3813" s="5">
        <v>2373802053</v>
      </c>
      <c r="R3813" s="5">
        <v>2373802053</v>
      </c>
      <c r="S3813" s="5">
        <v>2373802053</v>
      </c>
      <c r="U3813"/>
    </row>
    <row r="3814" spans="17:21" ht="15.75">
      <c r="Q3814" s="5">
        <v>2373802079</v>
      </c>
      <c r="R3814" s="5">
        <v>2373802079</v>
      </c>
      <c r="S3814" s="5">
        <v>2373802079</v>
      </c>
      <c r="U3814"/>
    </row>
    <row r="3815" spans="17:21" ht="15.75">
      <c r="Q3815" s="5">
        <v>2373802087</v>
      </c>
      <c r="R3815" s="5">
        <v>2373802087</v>
      </c>
      <c r="S3815" s="5">
        <v>2373802087</v>
      </c>
      <c r="U3815"/>
    </row>
    <row r="3816" spans="17:21" ht="15.75">
      <c r="Q3816" s="5">
        <v>2373802095</v>
      </c>
      <c r="R3816" s="5">
        <v>2373802095</v>
      </c>
      <c r="S3816" s="5">
        <v>2373802095</v>
      </c>
      <c r="U3816"/>
    </row>
    <row r="3817" spans="17:21" ht="15.75">
      <c r="Q3817" s="5">
        <v>2373802129</v>
      </c>
      <c r="R3817" s="5">
        <v>2373802129</v>
      </c>
      <c r="S3817" s="5">
        <v>2373802129</v>
      </c>
      <c r="U3817"/>
    </row>
    <row r="3818" spans="17:21" ht="15.75">
      <c r="Q3818" s="5">
        <v>2373802137</v>
      </c>
      <c r="R3818" s="5">
        <v>2373802137</v>
      </c>
      <c r="S3818" s="5">
        <v>2373802137</v>
      </c>
      <c r="U3818"/>
    </row>
    <row r="3819" spans="17:21" ht="15.75">
      <c r="Q3819" s="5">
        <v>2373900063</v>
      </c>
      <c r="R3819" s="5">
        <v>2373900063</v>
      </c>
      <c r="S3819" s="5">
        <v>2373900063</v>
      </c>
      <c r="U3819"/>
    </row>
    <row r="3820" spans="17:21" ht="15.75">
      <c r="Q3820" s="5">
        <v>2373900097</v>
      </c>
      <c r="R3820" s="5">
        <v>2373900097</v>
      </c>
      <c r="S3820" s="5">
        <v>2373900097</v>
      </c>
      <c r="U3820"/>
    </row>
    <row r="3821" spans="17:21" ht="15.75">
      <c r="Q3821" s="5">
        <v>2373900139</v>
      </c>
      <c r="R3821" s="5">
        <v>2373900139</v>
      </c>
      <c r="S3821" s="5">
        <v>2373900139</v>
      </c>
      <c r="U3821"/>
    </row>
    <row r="3822" spans="17:21" ht="15.75">
      <c r="Q3822" s="5">
        <v>2373900162</v>
      </c>
      <c r="R3822" s="5">
        <v>2373900162</v>
      </c>
      <c r="S3822" s="5">
        <v>2373900162</v>
      </c>
      <c r="U3822"/>
    </row>
    <row r="3823" spans="17:21" ht="15.75">
      <c r="Q3823" s="5">
        <v>2373900188</v>
      </c>
      <c r="R3823" s="5">
        <v>2373900188</v>
      </c>
      <c r="S3823" s="5">
        <v>2373900188</v>
      </c>
      <c r="U3823"/>
    </row>
    <row r="3824" spans="17:21" ht="15.75">
      <c r="Q3824" s="5">
        <v>2373900196</v>
      </c>
      <c r="R3824" s="5">
        <v>2373900196</v>
      </c>
      <c r="S3824" s="5">
        <v>2373900196</v>
      </c>
      <c r="U3824"/>
    </row>
    <row r="3825" spans="17:21" ht="15.75">
      <c r="Q3825" s="5">
        <v>2373900204</v>
      </c>
      <c r="R3825" s="5">
        <v>2373900204</v>
      </c>
      <c r="S3825" s="5">
        <v>2373900204</v>
      </c>
      <c r="U3825"/>
    </row>
    <row r="3826" spans="17:21" ht="15.75">
      <c r="Q3826" s="5">
        <v>2373900238</v>
      </c>
      <c r="R3826" s="5">
        <v>2373900238</v>
      </c>
      <c r="S3826" s="5">
        <v>2373900238</v>
      </c>
      <c r="U3826"/>
    </row>
    <row r="3827" spans="17:21" ht="15.75">
      <c r="Q3827" s="5">
        <v>2373900279</v>
      </c>
      <c r="R3827" s="5">
        <v>2373900279</v>
      </c>
      <c r="S3827" s="5">
        <v>2373900279</v>
      </c>
      <c r="U3827"/>
    </row>
    <row r="3828" spans="17:21" ht="15.75">
      <c r="Q3828" s="5">
        <v>2373900287</v>
      </c>
      <c r="R3828" s="5">
        <v>2373900287</v>
      </c>
      <c r="S3828" s="5">
        <v>2373900287</v>
      </c>
      <c r="U3828"/>
    </row>
    <row r="3829" spans="17:21" ht="15.75">
      <c r="Q3829" s="5">
        <v>2373900329</v>
      </c>
      <c r="R3829" s="5">
        <v>2373900329</v>
      </c>
      <c r="S3829" s="5">
        <v>2373900329</v>
      </c>
      <c r="U3829"/>
    </row>
    <row r="3830" spans="17:21" ht="15.75">
      <c r="Q3830" s="5">
        <v>2373900345</v>
      </c>
      <c r="R3830" s="5">
        <v>2373900345</v>
      </c>
      <c r="S3830" s="5">
        <v>2373900345</v>
      </c>
      <c r="U3830"/>
    </row>
    <row r="3831" spans="17:21" ht="15.75">
      <c r="Q3831" s="5">
        <v>2373900386</v>
      </c>
      <c r="R3831" s="5">
        <v>2373900386</v>
      </c>
      <c r="S3831" s="5">
        <v>2373900386</v>
      </c>
      <c r="U3831"/>
    </row>
    <row r="3832" spans="17:21" ht="15.75">
      <c r="Q3832" s="5">
        <v>2373900428</v>
      </c>
      <c r="R3832" s="5">
        <v>2373900428</v>
      </c>
      <c r="S3832" s="5">
        <v>2373900428</v>
      </c>
      <c r="U3832"/>
    </row>
    <row r="3833" spans="17:21" ht="15.75">
      <c r="Q3833" s="5">
        <v>2373900469</v>
      </c>
      <c r="R3833" s="5">
        <v>2373900469</v>
      </c>
      <c r="S3833" s="5">
        <v>2373900469</v>
      </c>
      <c r="U3833"/>
    </row>
    <row r="3834" spans="17:21" ht="15.75">
      <c r="Q3834" s="5">
        <v>2373900493</v>
      </c>
      <c r="R3834" s="5">
        <v>2373900493</v>
      </c>
      <c r="S3834" s="5">
        <v>2373900493</v>
      </c>
      <c r="U3834"/>
    </row>
    <row r="3835" spans="17:21" ht="15.75">
      <c r="Q3835" s="5">
        <v>2373900519</v>
      </c>
      <c r="R3835" s="5">
        <v>2373900519</v>
      </c>
      <c r="S3835" s="5">
        <v>2373900519</v>
      </c>
      <c r="U3835"/>
    </row>
    <row r="3836" spans="17:21" ht="15.75">
      <c r="Q3836" s="5">
        <v>2373900527</v>
      </c>
      <c r="R3836" s="5">
        <v>2373900527</v>
      </c>
      <c r="S3836" s="5">
        <v>2373900527</v>
      </c>
      <c r="U3836"/>
    </row>
    <row r="3837" spans="17:21" ht="15.75">
      <c r="Q3837" s="5">
        <v>2373900550</v>
      </c>
      <c r="R3837" s="5">
        <v>2373900550</v>
      </c>
      <c r="S3837" s="5">
        <v>2373900550</v>
      </c>
      <c r="U3837"/>
    </row>
    <row r="3838" spans="17:21" ht="15.75">
      <c r="Q3838" s="5">
        <v>2373900634</v>
      </c>
      <c r="R3838" s="5">
        <v>2373900634</v>
      </c>
      <c r="S3838" s="5">
        <v>2373900634</v>
      </c>
      <c r="U3838"/>
    </row>
    <row r="3839" spans="17:21" ht="15.75">
      <c r="Q3839" s="5">
        <v>2373900741</v>
      </c>
      <c r="R3839" s="5">
        <v>2373900741</v>
      </c>
      <c r="S3839" s="5">
        <v>2373900741</v>
      </c>
      <c r="U3839"/>
    </row>
    <row r="3840" spans="17:21" ht="15.75">
      <c r="Q3840" s="5">
        <v>2373900758</v>
      </c>
      <c r="R3840" s="5">
        <v>2373900758</v>
      </c>
      <c r="S3840" s="5">
        <v>2373900758</v>
      </c>
      <c r="U3840"/>
    </row>
    <row r="3841" spans="17:21" ht="15.75">
      <c r="Q3841" s="5">
        <v>2373900766</v>
      </c>
      <c r="R3841" s="5">
        <v>2373900766</v>
      </c>
      <c r="S3841" s="5">
        <v>2373900766</v>
      </c>
      <c r="U3841"/>
    </row>
    <row r="3842" spans="17:21" ht="15.75">
      <c r="Q3842" s="5">
        <v>2373900899</v>
      </c>
      <c r="R3842" s="5">
        <v>2373900899</v>
      </c>
      <c r="S3842" s="5">
        <v>2373900899</v>
      </c>
      <c r="U3842"/>
    </row>
    <row r="3843" spans="17:21" ht="15.75">
      <c r="Q3843" s="5">
        <v>2373900907</v>
      </c>
      <c r="R3843" s="5">
        <v>2373900907</v>
      </c>
      <c r="S3843" s="5">
        <v>2373900907</v>
      </c>
      <c r="U3843"/>
    </row>
    <row r="3844" spans="17:21" ht="15.75">
      <c r="Q3844" s="5">
        <v>2373900915</v>
      </c>
      <c r="R3844" s="5">
        <v>2373900915</v>
      </c>
      <c r="S3844" s="5">
        <v>2373900915</v>
      </c>
      <c r="U3844"/>
    </row>
    <row r="3845" spans="17:21" ht="15.75">
      <c r="Q3845" s="5">
        <v>2373900923</v>
      </c>
      <c r="R3845" s="5">
        <v>2373900923</v>
      </c>
      <c r="S3845" s="5">
        <v>2373900923</v>
      </c>
      <c r="U3845"/>
    </row>
    <row r="3846" spans="17:21" ht="15.75">
      <c r="Q3846" s="5">
        <v>2373900964</v>
      </c>
      <c r="R3846" s="5">
        <v>2373900964</v>
      </c>
      <c r="S3846" s="5">
        <v>2373900964</v>
      </c>
      <c r="U3846"/>
    </row>
    <row r="3847" spans="17:21" ht="15.75">
      <c r="Q3847" s="5">
        <v>2373900972</v>
      </c>
      <c r="R3847" s="5">
        <v>2373900972</v>
      </c>
      <c r="S3847" s="5">
        <v>2373900972</v>
      </c>
      <c r="U3847"/>
    </row>
    <row r="3848" spans="17:21" ht="15.75">
      <c r="Q3848" s="5">
        <v>2373900980</v>
      </c>
      <c r="R3848" s="5">
        <v>2373900980</v>
      </c>
      <c r="S3848" s="5">
        <v>2373900980</v>
      </c>
      <c r="U3848"/>
    </row>
    <row r="3849" spans="17:21" ht="15.75">
      <c r="Q3849" s="5">
        <v>2373900998</v>
      </c>
      <c r="R3849" s="5">
        <v>2373900998</v>
      </c>
      <c r="S3849" s="5">
        <v>2373900998</v>
      </c>
      <c r="U3849"/>
    </row>
    <row r="3850" spans="17:21" ht="15.75">
      <c r="Q3850" s="5">
        <v>2373901012</v>
      </c>
      <c r="R3850" s="5">
        <v>2373901012</v>
      </c>
      <c r="S3850" s="5">
        <v>2373901012</v>
      </c>
      <c r="U3850"/>
    </row>
    <row r="3851" spans="17:21" ht="15.75">
      <c r="Q3851" s="5">
        <v>2373901038</v>
      </c>
      <c r="R3851" s="5">
        <v>2373901038</v>
      </c>
      <c r="S3851" s="5">
        <v>2373901038</v>
      </c>
      <c r="U3851"/>
    </row>
    <row r="3852" spans="17:21" ht="15.75">
      <c r="Q3852" s="5">
        <v>2373901061</v>
      </c>
      <c r="R3852" s="5">
        <v>2373901061</v>
      </c>
      <c r="S3852" s="5">
        <v>2373901061</v>
      </c>
      <c r="U3852"/>
    </row>
    <row r="3853" spans="17:21" ht="15.75">
      <c r="Q3853" s="5">
        <v>2373901087</v>
      </c>
      <c r="R3853" s="5">
        <v>2373901087</v>
      </c>
      <c r="S3853" s="5">
        <v>2373901087</v>
      </c>
      <c r="U3853"/>
    </row>
    <row r="3854" spans="17:21" ht="15.75">
      <c r="Q3854" s="5">
        <v>2373901111</v>
      </c>
      <c r="R3854" s="5">
        <v>2373901111</v>
      </c>
      <c r="S3854" s="5">
        <v>2373901111</v>
      </c>
      <c r="U3854"/>
    </row>
    <row r="3855" spans="17:21" ht="15.75">
      <c r="Q3855" s="5">
        <v>2373901277</v>
      </c>
      <c r="R3855" s="5">
        <v>2373901277</v>
      </c>
      <c r="S3855" s="5">
        <v>2373901277</v>
      </c>
      <c r="U3855"/>
    </row>
    <row r="3856" spans="17:21" ht="15.75">
      <c r="Q3856" s="5">
        <v>2373901301</v>
      </c>
      <c r="R3856" s="5">
        <v>2373901301</v>
      </c>
      <c r="S3856" s="5">
        <v>2373901301</v>
      </c>
      <c r="U3856"/>
    </row>
    <row r="3857" spans="17:21" ht="15.75">
      <c r="Q3857" s="5">
        <v>2373901335</v>
      </c>
      <c r="R3857" s="5">
        <v>2373901335</v>
      </c>
      <c r="S3857" s="5">
        <v>2373901335</v>
      </c>
      <c r="U3857"/>
    </row>
    <row r="3858" spans="17:21" ht="15.75">
      <c r="Q3858" s="5">
        <v>2373901368</v>
      </c>
      <c r="R3858" s="5">
        <v>2373901368</v>
      </c>
      <c r="S3858" s="5">
        <v>2373901368</v>
      </c>
      <c r="U3858"/>
    </row>
    <row r="3859" spans="17:21" ht="15.75">
      <c r="Q3859" s="5">
        <v>2373901384</v>
      </c>
      <c r="R3859" s="5">
        <v>2373901384</v>
      </c>
      <c r="S3859" s="5">
        <v>2373901384</v>
      </c>
      <c r="U3859"/>
    </row>
    <row r="3860" spans="17:21" ht="15.75">
      <c r="Q3860" s="5">
        <v>2373901400</v>
      </c>
      <c r="R3860" s="5">
        <v>2373901400</v>
      </c>
      <c r="S3860" s="5">
        <v>2373901400</v>
      </c>
      <c r="U3860"/>
    </row>
    <row r="3861" spans="17:21" ht="15.75">
      <c r="Q3861" s="5">
        <v>2373901426</v>
      </c>
      <c r="R3861" s="5">
        <v>2373901426</v>
      </c>
      <c r="S3861" s="5">
        <v>2373901426</v>
      </c>
      <c r="U3861"/>
    </row>
    <row r="3862" spans="17:21" ht="15.75">
      <c r="Q3862" s="5">
        <v>2373901459</v>
      </c>
      <c r="R3862" s="5">
        <v>2373901459</v>
      </c>
      <c r="S3862" s="5">
        <v>2373901459</v>
      </c>
      <c r="U3862"/>
    </row>
    <row r="3863" spans="17:21" ht="15.75">
      <c r="Q3863" s="5">
        <v>2373901467</v>
      </c>
      <c r="R3863" s="5">
        <v>2373901467</v>
      </c>
      <c r="S3863" s="5">
        <v>2373901467</v>
      </c>
      <c r="U3863"/>
    </row>
    <row r="3864" spans="17:21" ht="15.75">
      <c r="Q3864" s="5">
        <v>2373901475</v>
      </c>
      <c r="R3864" s="5">
        <v>2373901475</v>
      </c>
      <c r="S3864" s="5">
        <v>2373901475</v>
      </c>
      <c r="U3864"/>
    </row>
    <row r="3865" spans="17:21" ht="15.75">
      <c r="Q3865" s="5">
        <v>2373901509</v>
      </c>
      <c r="R3865" s="5">
        <v>2373901509</v>
      </c>
      <c r="S3865" s="5">
        <v>2373901509</v>
      </c>
      <c r="U3865"/>
    </row>
    <row r="3866" spans="17:21" ht="15.75">
      <c r="Q3866" s="5">
        <v>2373901525</v>
      </c>
      <c r="R3866" s="5">
        <v>2373901525</v>
      </c>
      <c r="S3866" s="5">
        <v>2373901525</v>
      </c>
      <c r="U3866"/>
    </row>
    <row r="3867" spans="17:21" ht="15.75">
      <c r="Q3867" s="5">
        <v>2373901541</v>
      </c>
      <c r="R3867" s="5">
        <v>2373901541</v>
      </c>
      <c r="S3867" s="5">
        <v>2373901541</v>
      </c>
      <c r="U3867"/>
    </row>
    <row r="3868" spans="17:21" ht="15.75">
      <c r="Q3868" s="5">
        <v>2373901582</v>
      </c>
      <c r="R3868" s="5">
        <v>2373901582</v>
      </c>
      <c r="S3868" s="5">
        <v>2373901582</v>
      </c>
      <c r="U3868"/>
    </row>
    <row r="3869" spans="17:21" ht="15.75">
      <c r="Q3869" s="5">
        <v>2373901616</v>
      </c>
      <c r="R3869" s="5">
        <v>2373901616</v>
      </c>
      <c r="S3869" s="5">
        <v>2373901616</v>
      </c>
      <c r="U3869"/>
    </row>
    <row r="3870" spans="17:21" ht="15.75">
      <c r="Q3870" s="5">
        <v>2373901624</v>
      </c>
      <c r="R3870" s="5">
        <v>2373901624</v>
      </c>
      <c r="S3870" s="5">
        <v>2373901624</v>
      </c>
      <c r="U3870"/>
    </row>
    <row r="3871" spans="17:21" ht="15.75">
      <c r="Q3871" s="5">
        <v>2373901632</v>
      </c>
      <c r="R3871" s="5">
        <v>2373901632</v>
      </c>
      <c r="S3871" s="5">
        <v>2373901632</v>
      </c>
      <c r="U3871"/>
    </row>
    <row r="3872" spans="17:21" ht="15.75">
      <c r="Q3872" s="5">
        <v>2373901665</v>
      </c>
      <c r="R3872" s="5">
        <v>2373901665</v>
      </c>
      <c r="S3872" s="5">
        <v>2373901665</v>
      </c>
      <c r="U3872"/>
    </row>
    <row r="3873" spans="17:21" ht="15.75">
      <c r="Q3873" s="5">
        <v>2373901673</v>
      </c>
      <c r="R3873" s="5">
        <v>2373901673</v>
      </c>
      <c r="S3873" s="5">
        <v>2373901673</v>
      </c>
      <c r="U3873"/>
    </row>
    <row r="3874" spans="17:21" ht="15.75">
      <c r="Q3874" s="5">
        <v>2373901699</v>
      </c>
      <c r="R3874" s="5">
        <v>2373901699</v>
      </c>
      <c r="S3874" s="5">
        <v>2373901699</v>
      </c>
      <c r="U3874"/>
    </row>
    <row r="3875" spans="17:21" ht="15.75">
      <c r="Q3875" s="5">
        <v>2373901731</v>
      </c>
      <c r="R3875" s="5">
        <v>2373901731</v>
      </c>
      <c r="S3875" s="5">
        <v>2373901731</v>
      </c>
      <c r="U3875"/>
    </row>
    <row r="3876" spans="17:21" ht="15.75">
      <c r="Q3876" s="5">
        <v>2373901764</v>
      </c>
      <c r="R3876" s="5">
        <v>2373901764</v>
      </c>
      <c r="S3876" s="5">
        <v>2373901764</v>
      </c>
      <c r="U3876"/>
    </row>
    <row r="3877" spans="17:21" ht="15.75">
      <c r="Q3877" s="5">
        <v>2373901772</v>
      </c>
      <c r="R3877" s="5">
        <v>2373901772</v>
      </c>
      <c r="S3877" s="5">
        <v>2373901772</v>
      </c>
      <c r="U3877"/>
    </row>
    <row r="3878" spans="17:21" ht="15.75">
      <c r="Q3878" s="5">
        <v>2373901780</v>
      </c>
      <c r="R3878" s="5">
        <v>2373901780</v>
      </c>
      <c r="S3878" s="5">
        <v>2373901780</v>
      </c>
      <c r="U3878"/>
    </row>
    <row r="3879" spans="17:21" ht="15.75">
      <c r="Q3879" s="5">
        <v>2373901814</v>
      </c>
      <c r="R3879" s="5">
        <v>2373901814</v>
      </c>
      <c r="S3879" s="5">
        <v>2373901814</v>
      </c>
      <c r="U3879"/>
    </row>
    <row r="3880" spans="17:21" ht="15.75">
      <c r="Q3880" s="5">
        <v>2373901822</v>
      </c>
      <c r="R3880" s="5">
        <v>2373901822</v>
      </c>
      <c r="S3880" s="5">
        <v>2373901822</v>
      </c>
      <c r="U3880"/>
    </row>
    <row r="3881" spans="17:21" ht="15.75">
      <c r="Q3881" s="5">
        <v>2373901848</v>
      </c>
      <c r="R3881" s="5">
        <v>2373901848</v>
      </c>
      <c r="S3881" s="5">
        <v>2373901848</v>
      </c>
      <c r="U3881"/>
    </row>
    <row r="3882" spans="17:21" ht="15.75">
      <c r="Q3882" s="5">
        <v>2373901855</v>
      </c>
      <c r="R3882" s="5">
        <v>2373901855</v>
      </c>
      <c r="S3882" s="5">
        <v>2373901855</v>
      </c>
      <c r="U3882"/>
    </row>
    <row r="3883" spans="17:21" ht="15.75">
      <c r="Q3883" s="5">
        <v>2373901889</v>
      </c>
      <c r="R3883" s="5">
        <v>2373901889</v>
      </c>
      <c r="S3883" s="5">
        <v>2373901889</v>
      </c>
      <c r="U3883"/>
    </row>
    <row r="3884" spans="17:21" ht="15.75">
      <c r="Q3884" s="5">
        <v>2373901897</v>
      </c>
      <c r="R3884" s="5">
        <v>2373901897</v>
      </c>
      <c r="S3884" s="5">
        <v>2373901897</v>
      </c>
      <c r="U3884"/>
    </row>
    <row r="3885" spans="17:21" ht="15.75">
      <c r="Q3885" s="5">
        <v>2373901921</v>
      </c>
      <c r="R3885" s="5">
        <v>2373901921</v>
      </c>
      <c r="S3885" s="5">
        <v>2373901921</v>
      </c>
      <c r="U3885"/>
    </row>
    <row r="3886" spans="17:21" ht="15.75">
      <c r="Q3886" s="5">
        <v>2373901939</v>
      </c>
      <c r="R3886" s="5">
        <v>2373901939</v>
      </c>
      <c r="S3886" s="5">
        <v>2373901939</v>
      </c>
      <c r="U3886"/>
    </row>
    <row r="3887" spans="17:21" ht="15.75">
      <c r="Q3887" s="5">
        <v>2373901947</v>
      </c>
      <c r="R3887" s="5">
        <v>2373901947</v>
      </c>
      <c r="S3887" s="5">
        <v>2373901947</v>
      </c>
      <c r="U3887"/>
    </row>
    <row r="3888" spans="17:21" ht="15.75">
      <c r="Q3888" s="5">
        <v>2373901954</v>
      </c>
      <c r="R3888" s="5">
        <v>2373901954</v>
      </c>
      <c r="S3888" s="5">
        <v>2373901954</v>
      </c>
      <c r="U3888"/>
    </row>
    <row r="3889" spans="17:21" ht="15.75">
      <c r="Q3889" s="5">
        <v>2373901988</v>
      </c>
      <c r="R3889" s="5">
        <v>2373901988</v>
      </c>
      <c r="S3889" s="5">
        <v>2373901988</v>
      </c>
      <c r="U3889"/>
    </row>
    <row r="3890" spans="17:21" ht="15.75">
      <c r="Q3890" s="5">
        <v>2374000053</v>
      </c>
      <c r="R3890" s="5">
        <v>2374000053</v>
      </c>
      <c r="S3890" s="5">
        <v>2374000053</v>
      </c>
      <c r="U3890"/>
    </row>
    <row r="3891" spans="17:21" ht="15.75">
      <c r="Q3891" s="5">
        <v>2374000087</v>
      </c>
      <c r="R3891" s="5">
        <v>2374000087</v>
      </c>
      <c r="S3891" s="5">
        <v>2374000087</v>
      </c>
      <c r="U3891"/>
    </row>
    <row r="3892" spans="17:21" ht="15.75">
      <c r="Q3892" s="5">
        <v>2374000277</v>
      </c>
      <c r="R3892" s="5">
        <v>2374000277</v>
      </c>
      <c r="S3892" s="5">
        <v>2374000277</v>
      </c>
      <c r="U3892"/>
    </row>
    <row r="3893" spans="17:21" ht="15.75">
      <c r="Q3893" s="5">
        <v>2374000285</v>
      </c>
      <c r="R3893" s="5">
        <v>2374000285</v>
      </c>
      <c r="S3893" s="5">
        <v>2374000285</v>
      </c>
      <c r="U3893"/>
    </row>
    <row r="3894" spans="17:21" ht="15.75">
      <c r="Q3894" s="5">
        <v>2374000319</v>
      </c>
      <c r="R3894" s="5">
        <v>2374000319</v>
      </c>
      <c r="S3894" s="5">
        <v>2374000319</v>
      </c>
      <c r="U3894"/>
    </row>
    <row r="3895" spans="17:21" ht="15.75">
      <c r="Q3895" s="5">
        <v>2374000376</v>
      </c>
      <c r="R3895" s="5">
        <v>2374000376</v>
      </c>
      <c r="S3895" s="5">
        <v>2374000376</v>
      </c>
      <c r="U3895"/>
    </row>
    <row r="3896" spans="17:21" ht="15.75">
      <c r="Q3896" s="5">
        <v>2374000384</v>
      </c>
      <c r="R3896" s="5">
        <v>2374000384</v>
      </c>
      <c r="S3896" s="5">
        <v>2374000384</v>
      </c>
      <c r="U3896"/>
    </row>
    <row r="3897" spans="17:21" ht="15.75">
      <c r="Q3897" s="5">
        <v>2374000392</v>
      </c>
      <c r="R3897" s="5">
        <v>2374000392</v>
      </c>
      <c r="S3897" s="5">
        <v>2374000392</v>
      </c>
      <c r="U3897"/>
    </row>
    <row r="3898" spans="17:21" ht="15.75">
      <c r="Q3898" s="5">
        <v>2374000442</v>
      </c>
      <c r="R3898" s="5">
        <v>2374000442</v>
      </c>
      <c r="S3898" s="5">
        <v>2374000442</v>
      </c>
      <c r="U3898"/>
    </row>
    <row r="3899" spans="17:21" ht="15.75">
      <c r="Q3899" s="5">
        <v>2374000491</v>
      </c>
      <c r="R3899" s="5">
        <v>2374000491</v>
      </c>
      <c r="S3899" s="5">
        <v>2374000491</v>
      </c>
      <c r="U3899"/>
    </row>
    <row r="3900" spans="17:21" ht="15.75">
      <c r="Q3900" s="5">
        <v>2374000509</v>
      </c>
      <c r="R3900" s="5">
        <v>2374000509</v>
      </c>
      <c r="S3900" s="5">
        <v>2374000509</v>
      </c>
      <c r="U3900"/>
    </row>
    <row r="3901" spans="17:21" ht="15.75">
      <c r="Q3901" s="5">
        <v>2374000517</v>
      </c>
      <c r="R3901" s="5">
        <v>2374000517</v>
      </c>
      <c r="S3901" s="5">
        <v>2374000517</v>
      </c>
      <c r="U3901"/>
    </row>
    <row r="3902" spans="17:21" ht="15.75">
      <c r="Q3902" s="5">
        <v>2374000525</v>
      </c>
      <c r="R3902" s="5">
        <v>2374000525</v>
      </c>
      <c r="S3902" s="5">
        <v>2374000525</v>
      </c>
      <c r="U3902"/>
    </row>
    <row r="3903" spans="17:21" ht="15.75">
      <c r="Q3903" s="5">
        <v>2374000541</v>
      </c>
      <c r="R3903" s="5">
        <v>2374000541</v>
      </c>
      <c r="S3903" s="5">
        <v>2374000541</v>
      </c>
      <c r="U3903"/>
    </row>
    <row r="3904" spans="17:21" ht="15.75">
      <c r="Q3904" s="5">
        <v>2374000558</v>
      </c>
      <c r="R3904" s="5">
        <v>2374000558</v>
      </c>
      <c r="S3904" s="5">
        <v>2374000558</v>
      </c>
      <c r="U3904"/>
    </row>
    <row r="3905" spans="17:21" ht="15.75">
      <c r="Q3905" s="5">
        <v>2374000566</v>
      </c>
      <c r="R3905" s="5">
        <v>2374000566</v>
      </c>
      <c r="S3905" s="5">
        <v>2374000566</v>
      </c>
      <c r="U3905"/>
    </row>
    <row r="3906" spans="17:21" ht="15.75">
      <c r="Q3906" s="5">
        <v>2374000616</v>
      </c>
      <c r="R3906" s="5">
        <v>2374000616</v>
      </c>
      <c r="S3906" s="5">
        <v>2374000616</v>
      </c>
      <c r="U3906"/>
    </row>
    <row r="3907" spans="17:21" ht="15.75">
      <c r="Q3907" s="5">
        <v>2374000624</v>
      </c>
      <c r="R3907" s="5">
        <v>2374000624</v>
      </c>
      <c r="S3907" s="5">
        <v>2374000624</v>
      </c>
      <c r="U3907"/>
    </row>
    <row r="3908" spans="17:21" ht="15.75">
      <c r="Q3908" s="5">
        <v>2374000632</v>
      </c>
      <c r="R3908" s="5">
        <v>2374000632</v>
      </c>
      <c r="S3908" s="5">
        <v>2374000632</v>
      </c>
      <c r="U3908"/>
    </row>
    <row r="3909" spans="17:21" ht="15.75">
      <c r="Q3909" s="5">
        <v>2374000640</v>
      </c>
      <c r="R3909" s="5">
        <v>2374000640</v>
      </c>
      <c r="S3909" s="5">
        <v>2374000640</v>
      </c>
      <c r="U3909"/>
    </row>
    <row r="3910" spans="17:21" ht="15.75">
      <c r="Q3910" s="5">
        <v>2374000657</v>
      </c>
      <c r="R3910" s="5">
        <v>2374000657</v>
      </c>
      <c r="S3910" s="5">
        <v>2374000657</v>
      </c>
      <c r="U3910"/>
    </row>
    <row r="3911" spans="17:21" ht="15.75">
      <c r="Q3911" s="5">
        <v>2374000665</v>
      </c>
      <c r="R3911" s="5">
        <v>2374000665</v>
      </c>
      <c r="S3911" s="5">
        <v>2374000665</v>
      </c>
      <c r="U3911"/>
    </row>
    <row r="3912" spans="17:21" ht="15.75">
      <c r="Q3912" s="5">
        <v>2374000681</v>
      </c>
      <c r="R3912" s="5">
        <v>2374000681</v>
      </c>
      <c r="S3912" s="5">
        <v>2374000681</v>
      </c>
      <c r="U3912"/>
    </row>
    <row r="3913" spans="17:21" ht="15.75">
      <c r="Q3913" s="5">
        <v>2374000699</v>
      </c>
      <c r="R3913" s="5">
        <v>2374000699</v>
      </c>
      <c r="S3913" s="5">
        <v>2374000699</v>
      </c>
      <c r="U3913"/>
    </row>
    <row r="3914" spans="17:21" ht="15.75">
      <c r="Q3914" s="5">
        <v>2374100150</v>
      </c>
      <c r="R3914" s="5">
        <v>2374100150</v>
      </c>
      <c r="S3914" s="5">
        <v>2374100150</v>
      </c>
      <c r="U3914"/>
    </row>
    <row r="3915" spans="17:21" ht="15.75">
      <c r="Q3915" s="5">
        <v>2374100184</v>
      </c>
      <c r="R3915" s="5">
        <v>2374100184</v>
      </c>
      <c r="S3915" s="5">
        <v>2374100184</v>
      </c>
      <c r="U3915"/>
    </row>
    <row r="3916" spans="17:21" ht="15.75">
      <c r="Q3916" s="5">
        <v>2374100192</v>
      </c>
      <c r="R3916" s="5">
        <v>2374100192</v>
      </c>
      <c r="S3916" s="5">
        <v>2374100192</v>
      </c>
      <c r="U3916"/>
    </row>
    <row r="3917" spans="17:21" ht="15.75">
      <c r="Q3917" s="5">
        <v>2374100200</v>
      </c>
      <c r="R3917" s="5">
        <v>2374100200</v>
      </c>
      <c r="S3917" s="5">
        <v>2374100200</v>
      </c>
      <c r="U3917"/>
    </row>
    <row r="3918" spans="17:21" ht="15.75">
      <c r="Q3918" s="5">
        <v>2374100275</v>
      </c>
      <c r="R3918" s="5">
        <v>2374100275</v>
      </c>
      <c r="S3918" s="5">
        <v>2374100275</v>
      </c>
      <c r="U3918"/>
    </row>
    <row r="3919" spans="17:21" ht="15.75">
      <c r="Q3919" s="5">
        <v>2374100283</v>
      </c>
      <c r="R3919" s="5">
        <v>2374100283</v>
      </c>
      <c r="S3919" s="5">
        <v>2374100283</v>
      </c>
      <c r="U3919"/>
    </row>
    <row r="3920" spans="17:21" ht="15.75">
      <c r="Q3920" s="5">
        <v>2374100317</v>
      </c>
      <c r="R3920" s="5">
        <v>2374100317</v>
      </c>
      <c r="S3920" s="5">
        <v>2374100317</v>
      </c>
      <c r="U3920"/>
    </row>
    <row r="3921" spans="17:21" ht="15.75">
      <c r="Q3921" s="5">
        <v>2374100374</v>
      </c>
      <c r="R3921" s="5">
        <v>2374100374</v>
      </c>
      <c r="S3921" s="5">
        <v>2374100374</v>
      </c>
      <c r="U3921"/>
    </row>
    <row r="3922" spans="17:21" ht="15.75">
      <c r="Q3922" s="5">
        <v>2374100432</v>
      </c>
      <c r="R3922" s="5">
        <v>2374100432</v>
      </c>
      <c r="S3922" s="5">
        <v>2374100432</v>
      </c>
      <c r="U3922"/>
    </row>
    <row r="3923" spans="17:21" ht="15.75">
      <c r="Q3923" s="5">
        <v>2374100440</v>
      </c>
      <c r="R3923" s="5">
        <v>2374100440</v>
      </c>
      <c r="S3923" s="5">
        <v>2374100440</v>
      </c>
      <c r="U3923"/>
    </row>
    <row r="3924" spans="17:21" ht="15.75">
      <c r="Q3924" s="5">
        <v>2374100499</v>
      </c>
      <c r="R3924" s="5">
        <v>2374100499</v>
      </c>
      <c r="S3924" s="5">
        <v>2374100499</v>
      </c>
      <c r="U3924"/>
    </row>
    <row r="3925" spans="17:21" ht="15.75">
      <c r="Q3925" s="5">
        <v>2374100523</v>
      </c>
      <c r="R3925" s="5">
        <v>2374100523</v>
      </c>
      <c r="S3925" s="5">
        <v>2374100523</v>
      </c>
      <c r="U3925"/>
    </row>
    <row r="3926" spans="17:21" ht="15.75">
      <c r="Q3926" s="5">
        <v>2374100549</v>
      </c>
      <c r="R3926" s="5">
        <v>2374100549</v>
      </c>
      <c r="S3926" s="5">
        <v>2374100549</v>
      </c>
      <c r="U3926"/>
    </row>
    <row r="3927" spans="17:21" ht="15.75">
      <c r="Q3927" s="5">
        <v>2374100606</v>
      </c>
      <c r="R3927" s="5">
        <v>2374100606</v>
      </c>
      <c r="S3927" s="5">
        <v>2374100606</v>
      </c>
      <c r="U3927"/>
    </row>
    <row r="3928" spans="17:21" ht="15.75">
      <c r="Q3928" s="5">
        <v>2374100622</v>
      </c>
      <c r="R3928" s="5">
        <v>2374100622</v>
      </c>
      <c r="S3928" s="5">
        <v>2374100622</v>
      </c>
      <c r="U3928"/>
    </row>
    <row r="3929" spans="17:21" ht="15.75">
      <c r="Q3929" s="5">
        <v>2374100689</v>
      </c>
      <c r="R3929" s="5">
        <v>2374100689</v>
      </c>
      <c r="S3929" s="5">
        <v>2374100689</v>
      </c>
      <c r="U3929"/>
    </row>
    <row r="3930" spans="17:21" ht="15.75">
      <c r="Q3930" s="5">
        <v>2374100697</v>
      </c>
      <c r="R3930" s="5">
        <v>2374100697</v>
      </c>
      <c r="S3930" s="5">
        <v>2374100697</v>
      </c>
      <c r="U3930"/>
    </row>
    <row r="3931" spans="17:21" ht="15.75">
      <c r="Q3931" s="5">
        <v>2374100705</v>
      </c>
      <c r="R3931" s="5">
        <v>2374100705</v>
      </c>
      <c r="S3931" s="5">
        <v>2374100705</v>
      </c>
      <c r="U3931"/>
    </row>
    <row r="3932" spans="17:21" ht="15.75">
      <c r="Q3932" s="5">
        <v>2374100713</v>
      </c>
      <c r="R3932" s="5">
        <v>2374100713</v>
      </c>
      <c r="S3932" s="5">
        <v>2374100713</v>
      </c>
      <c r="U3932"/>
    </row>
    <row r="3933" spans="17:21" ht="15.75">
      <c r="Q3933" s="5">
        <v>2374100721</v>
      </c>
      <c r="R3933" s="5">
        <v>2374100721</v>
      </c>
      <c r="S3933" s="5">
        <v>2374100721</v>
      </c>
      <c r="U3933"/>
    </row>
    <row r="3934" spans="17:21" ht="15.75">
      <c r="Q3934" s="5">
        <v>2374100739</v>
      </c>
      <c r="R3934" s="5">
        <v>2374100739</v>
      </c>
      <c r="S3934" s="5">
        <v>2374100739</v>
      </c>
      <c r="U3934"/>
    </row>
    <row r="3935" spans="17:21" ht="15.75">
      <c r="Q3935" s="5">
        <v>2374100747</v>
      </c>
      <c r="R3935" s="5">
        <v>2374100747</v>
      </c>
      <c r="S3935" s="5">
        <v>2374100747</v>
      </c>
      <c r="U3935"/>
    </row>
    <row r="3936" spans="17:21" ht="15.75">
      <c r="Q3936" s="5">
        <v>2374100770</v>
      </c>
      <c r="R3936" s="5">
        <v>2374100770</v>
      </c>
      <c r="S3936" s="5">
        <v>2374100770</v>
      </c>
      <c r="U3936"/>
    </row>
    <row r="3937" spans="17:21" ht="15.75">
      <c r="Q3937" s="5">
        <v>2374100853</v>
      </c>
      <c r="R3937" s="5">
        <v>2374100853</v>
      </c>
      <c r="S3937" s="5">
        <v>2374100853</v>
      </c>
      <c r="U3937"/>
    </row>
    <row r="3938" spans="17:21" ht="15.75">
      <c r="Q3938" s="5">
        <v>2374100903</v>
      </c>
      <c r="R3938" s="5">
        <v>2374100903</v>
      </c>
      <c r="S3938" s="5">
        <v>2374100903</v>
      </c>
      <c r="U3938"/>
    </row>
    <row r="3939" spans="17:21" ht="15.75">
      <c r="Q3939" s="5">
        <v>2374100911</v>
      </c>
      <c r="R3939" s="5">
        <v>2374100911</v>
      </c>
      <c r="S3939" s="5">
        <v>2374100911</v>
      </c>
      <c r="U3939"/>
    </row>
    <row r="3940" spans="17:21" ht="15.75">
      <c r="Q3940" s="5">
        <v>2374100945</v>
      </c>
      <c r="R3940" s="5">
        <v>2374100945</v>
      </c>
      <c r="S3940" s="5">
        <v>2374100945</v>
      </c>
      <c r="U3940"/>
    </row>
    <row r="3941" spans="17:21" ht="15.75">
      <c r="Q3941" s="5">
        <v>2374100952</v>
      </c>
      <c r="R3941" s="5">
        <v>2374100952</v>
      </c>
      <c r="S3941" s="5">
        <v>2374100952</v>
      </c>
      <c r="U3941"/>
    </row>
    <row r="3942" spans="17:21" ht="15.75">
      <c r="Q3942" s="5">
        <v>2374101059</v>
      </c>
      <c r="R3942" s="5">
        <v>2374101059</v>
      </c>
      <c r="S3942" s="5">
        <v>2374101059</v>
      </c>
      <c r="U3942"/>
    </row>
    <row r="3943" spans="17:21" ht="15.75">
      <c r="Q3943" s="5">
        <v>2374101083</v>
      </c>
      <c r="R3943" s="5">
        <v>2374101083</v>
      </c>
      <c r="S3943" s="5">
        <v>2374101083</v>
      </c>
      <c r="U3943"/>
    </row>
    <row r="3944" spans="17:21" ht="15.75">
      <c r="Q3944" s="5">
        <v>2374101109</v>
      </c>
      <c r="R3944" s="5">
        <v>2374101109</v>
      </c>
      <c r="S3944" s="5">
        <v>2374101109</v>
      </c>
      <c r="U3944"/>
    </row>
    <row r="3945" spans="17:21" ht="15.75">
      <c r="Q3945" s="5">
        <v>2374101125</v>
      </c>
      <c r="R3945" s="5">
        <v>2374101125</v>
      </c>
      <c r="S3945" s="5">
        <v>2374101125</v>
      </c>
      <c r="U3945"/>
    </row>
    <row r="3946" spans="17:21" ht="15.75">
      <c r="Q3946" s="5">
        <v>2374101133</v>
      </c>
      <c r="R3946" s="5">
        <v>2374101133</v>
      </c>
      <c r="S3946" s="5">
        <v>2374101133</v>
      </c>
      <c r="U3946"/>
    </row>
    <row r="3947" spans="17:21" ht="15.75">
      <c r="Q3947" s="5">
        <v>2374101158</v>
      </c>
      <c r="R3947" s="5">
        <v>2374101158</v>
      </c>
      <c r="S3947" s="5">
        <v>2374101158</v>
      </c>
      <c r="U3947"/>
    </row>
    <row r="3948" spans="17:21" ht="15.75">
      <c r="Q3948" s="5">
        <v>2374101190</v>
      </c>
      <c r="R3948" s="5">
        <v>2374101190</v>
      </c>
      <c r="S3948" s="5">
        <v>2374101190</v>
      </c>
      <c r="U3948"/>
    </row>
    <row r="3949" spans="17:21" ht="15.75">
      <c r="Q3949" s="5">
        <v>2374101216</v>
      </c>
      <c r="R3949" s="5">
        <v>2374101216</v>
      </c>
      <c r="S3949" s="5">
        <v>2374101216</v>
      </c>
      <c r="U3949"/>
    </row>
    <row r="3950" spans="17:21" ht="15.75">
      <c r="Q3950" s="5">
        <v>2374101232</v>
      </c>
      <c r="R3950" s="5">
        <v>2374101232</v>
      </c>
      <c r="S3950" s="5">
        <v>2374101232</v>
      </c>
      <c r="U3950"/>
    </row>
    <row r="3951" spans="17:21" ht="15.75">
      <c r="Q3951" s="5">
        <v>2374101257</v>
      </c>
      <c r="R3951" s="5">
        <v>2374101257</v>
      </c>
      <c r="S3951" s="5">
        <v>2374101257</v>
      </c>
      <c r="U3951"/>
    </row>
    <row r="3952" spans="17:21" ht="15.75">
      <c r="Q3952" s="5">
        <v>2374101265</v>
      </c>
      <c r="R3952" s="5">
        <v>2374101265</v>
      </c>
      <c r="S3952" s="5">
        <v>2374101265</v>
      </c>
      <c r="U3952"/>
    </row>
    <row r="3953" spans="17:21" ht="15.75">
      <c r="Q3953" s="5">
        <v>2374101273</v>
      </c>
      <c r="R3953" s="5">
        <v>2374101273</v>
      </c>
      <c r="S3953" s="5">
        <v>2374101273</v>
      </c>
      <c r="U3953"/>
    </row>
    <row r="3954" spans="17:21" ht="15.75">
      <c r="Q3954" s="5">
        <v>2374101299</v>
      </c>
      <c r="R3954" s="5">
        <v>2374101299</v>
      </c>
      <c r="S3954" s="5">
        <v>2374101299</v>
      </c>
      <c r="U3954"/>
    </row>
    <row r="3955" spans="17:21" ht="15.75">
      <c r="Q3955" s="5">
        <v>2374101307</v>
      </c>
      <c r="R3955" s="5">
        <v>2374101307</v>
      </c>
      <c r="S3955" s="5">
        <v>2374101307</v>
      </c>
      <c r="U3955"/>
    </row>
    <row r="3956" spans="17:21" ht="15.75">
      <c r="Q3956" s="5">
        <v>2374101406</v>
      </c>
      <c r="R3956" s="5">
        <v>2374101406</v>
      </c>
      <c r="S3956" s="5">
        <v>2374101406</v>
      </c>
      <c r="U3956"/>
    </row>
    <row r="3957" spans="17:21" ht="15.75">
      <c r="Q3957" s="5">
        <v>2374101414</v>
      </c>
      <c r="R3957" s="5">
        <v>2374101414</v>
      </c>
      <c r="S3957" s="5">
        <v>2374101414</v>
      </c>
      <c r="U3957"/>
    </row>
    <row r="3958" spans="17:21" ht="15.75">
      <c r="Q3958" s="5">
        <v>2374101430</v>
      </c>
      <c r="R3958" s="5">
        <v>2374101430</v>
      </c>
      <c r="S3958" s="5">
        <v>2374101430</v>
      </c>
      <c r="U3958"/>
    </row>
    <row r="3959" spans="17:21" ht="15.75">
      <c r="Q3959" s="5">
        <v>2374200133</v>
      </c>
      <c r="R3959" s="5">
        <v>2374200133</v>
      </c>
      <c r="S3959" s="5">
        <v>2374200133</v>
      </c>
      <c r="U3959"/>
    </row>
    <row r="3960" spans="17:21" ht="15.75">
      <c r="Q3960" s="5">
        <v>2374200141</v>
      </c>
      <c r="R3960" s="5">
        <v>2374200141</v>
      </c>
      <c r="S3960" s="5">
        <v>2374200141</v>
      </c>
      <c r="U3960"/>
    </row>
    <row r="3961" spans="17:21" ht="15.75">
      <c r="Q3961" s="5">
        <v>2374200158</v>
      </c>
      <c r="R3961" s="5">
        <v>2374200158</v>
      </c>
      <c r="S3961" s="5">
        <v>2374200158</v>
      </c>
      <c r="U3961"/>
    </row>
    <row r="3962" spans="17:21" ht="15.75">
      <c r="Q3962" s="5">
        <v>2374200166</v>
      </c>
      <c r="R3962" s="5">
        <v>2374200166</v>
      </c>
      <c r="S3962" s="5">
        <v>2374200166</v>
      </c>
      <c r="U3962"/>
    </row>
    <row r="3963" spans="17:21" ht="15.75">
      <c r="Q3963" s="5">
        <v>2374200190</v>
      </c>
      <c r="R3963" s="5">
        <v>2374200190</v>
      </c>
      <c r="S3963" s="5">
        <v>2374200190</v>
      </c>
      <c r="U3963"/>
    </row>
    <row r="3964" spans="17:21" ht="15.75">
      <c r="Q3964" s="5">
        <v>2374200208</v>
      </c>
      <c r="R3964" s="5">
        <v>2374200208</v>
      </c>
      <c r="S3964" s="5">
        <v>2374200208</v>
      </c>
      <c r="U3964"/>
    </row>
    <row r="3965" spans="17:21" ht="15.75">
      <c r="Q3965" s="5">
        <v>2374200216</v>
      </c>
      <c r="R3965" s="5">
        <v>2374200216</v>
      </c>
      <c r="S3965" s="5">
        <v>2374200216</v>
      </c>
      <c r="U3965"/>
    </row>
    <row r="3966" spans="17:21" ht="15.75">
      <c r="Q3966" s="5">
        <v>2374200232</v>
      </c>
      <c r="R3966" s="5">
        <v>2374200232</v>
      </c>
      <c r="S3966" s="5">
        <v>2374200232</v>
      </c>
      <c r="U3966"/>
    </row>
    <row r="3967" spans="17:21" ht="15.75">
      <c r="Q3967" s="5">
        <v>2374200240</v>
      </c>
      <c r="R3967" s="5">
        <v>2374200240</v>
      </c>
      <c r="S3967" s="5">
        <v>2374200240</v>
      </c>
      <c r="U3967"/>
    </row>
    <row r="3968" spans="17:21" ht="15.75">
      <c r="Q3968" s="5">
        <v>2374200257</v>
      </c>
      <c r="R3968" s="5">
        <v>2374200257</v>
      </c>
      <c r="S3968" s="5">
        <v>2374200257</v>
      </c>
      <c r="U3968"/>
    </row>
    <row r="3969" spans="17:21" ht="15.75">
      <c r="Q3969" s="5">
        <v>2374200299</v>
      </c>
      <c r="R3969" s="5">
        <v>2374200299</v>
      </c>
      <c r="S3969" s="5">
        <v>2374200299</v>
      </c>
      <c r="U3969"/>
    </row>
    <row r="3970" spans="17:21" ht="15.75">
      <c r="Q3970" s="5">
        <v>2374200331</v>
      </c>
      <c r="R3970" s="5">
        <v>2374200331</v>
      </c>
      <c r="S3970" s="5">
        <v>2374200331</v>
      </c>
      <c r="U3970"/>
    </row>
    <row r="3971" spans="17:21" ht="15.75">
      <c r="Q3971" s="5">
        <v>2374200349</v>
      </c>
      <c r="R3971" s="5">
        <v>2374200349</v>
      </c>
      <c r="S3971" s="5">
        <v>2374200349</v>
      </c>
      <c r="U3971"/>
    </row>
    <row r="3972" spans="17:21" ht="15.75">
      <c r="Q3972" s="5">
        <v>2374200356</v>
      </c>
      <c r="R3972" s="5">
        <v>2374200356</v>
      </c>
      <c r="S3972" s="5">
        <v>2374200356</v>
      </c>
      <c r="U3972"/>
    </row>
    <row r="3973" spans="17:21" ht="15.75">
      <c r="Q3973" s="5">
        <v>2374200364</v>
      </c>
      <c r="R3973" s="5">
        <v>2374200364</v>
      </c>
      <c r="S3973" s="5">
        <v>2374200364</v>
      </c>
      <c r="U3973"/>
    </row>
    <row r="3974" spans="17:21" ht="15.75">
      <c r="Q3974" s="5">
        <v>2374200414</v>
      </c>
      <c r="R3974" s="5">
        <v>2374200414</v>
      </c>
      <c r="S3974" s="5">
        <v>2374200414</v>
      </c>
      <c r="U3974"/>
    </row>
    <row r="3975" spans="17:21" ht="15.75">
      <c r="Q3975" s="5">
        <v>2374200422</v>
      </c>
      <c r="R3975" s="5">
        <v>2374200422</v>
      </c>
      <c r="S3975" s="5">
        <v>2374200422</v>
      </c>
      <c r="U3975"/>
    </row>
    <row r="3976" spans="17:21" ht="15.75">
      <c r="Q3976" s="5">
        <v>2374200463</v>
      </c>
      <c r="R3976" s="5">
        <v>2374200463</v>
      </c>
      <c r="S3976" s="5">
        <v>2374200463</v>
      </c>
      <c r="U3976"/>
    </row>
    <row r="3977" spans="17:21" ht="15.75">
      <c r="Q3977" s="5">
        <v>2374200471</v>
      </c>
      <c r="R3977" s="5">
        <v>2374200471</v>
      </c>
      <c r="S3977" s="5">
        <v>2374200471</v>
      </c>
      <c r="U3977"/>
    </row>
    <row r="3978" spans="17:21" ht="15.75">
      <c r="Q3978" s="5">
        <v>2374200489</v>
      </c>
      <c r="R3978" s="5">
        <v>2374200489</v>
      </c>
      <c r="S3978" s="5">
        <v>2374200489</v>
      </c>
      <c r="U3978"/>
    </row>
    <row r="3979" spans="17:21" ht="15.75">
      <c r="Q3979" s="5">
        <v>2374200505</v>
      </c>
      <c r="R3979" s="5">
        <v>2374200505</v>
      </c>
      <c r="S3979" s="5">
        <v>2374200505</v>
      </c>
      <c r="U3979"/>
    </row>
    <row r="3980" spans="17:21" ht="15.75">
      <c r="Q3980" s="5">
        <v>2374200521</v>
      </c>
      <c r="R3980" s="5">
        <v>2374200521</v>
      </c>
      <c r="S3980" s="5">
        <v>2374200521</v>
      </c>
      <c r="U3980"/>
    </row>
    <row r="3981" spans="17:21" ht="15.75">
      <c r="Q3981" s="5">
        <v>2374200547</v>
      </c>
      <c r="R3981" s="5">
        <v>2374200547</v>
      </c>
      <c r="S3981" s="5">
        <v>2374200547</v>
      </c>
      <c r="U3981"/>
    </row>
    <row r="3982" spans="17:21" ht="15.75">
      <c r="Q3982" s="5">
        <v>2374200554</v>
      </c>
      <c r="R3982" s="5">
        <v>2374200554</v>
      </c>
      <c r="S3982" s="5">
        <v>2374200554</v>
      </c>
      <c r="U3982"/>
    </row>
    <row r="3983" spans="17:21" ht="15.75">
      <c r="Q3983" s="5">
        <v>2374200562</v>
      </c>
      <c r="R3983" s="5">
        <v>2374200562</v>
      </c>
      <c r="S3983" s="5">
        <v>2374200562</v>
      </c>
      <c r="U3983"/>
    </row>
    <row r="3984" spans="17:21" ht="15.75">
      <c r="Q3984" s="5">
        <v>2374200570</v>
      </c>
      <c r="R3984" s="5">
        <v>2374200570</v>
      </c>
      <c r="S3984" s="5">
        <v>2374200570</v>
      </c>
      <c r="U3984"/>
    </row>
    <row r="3985" spans="17:21" ht="15.75">
      <c r="Q3985" s="5">
        <v>2374200620</v>
      </c>
      <c r="R3985" s="5">
        <v>2374200620</v>
      </c>
      <c r="S3985" s="5">
        <v>2374200620</v>
      </c>
      <c r="U3985"/>
    </row>
    <row r="3986" spans="17:21" ht="15.75">
      <c r="Q3986" s="5">
        <v>2374200638</v>
      </c>
      <c r="R3986" s="5">
        <v>2374200638</v>
      </c>
      <c r="S3986" s="5">
        <v>2374200638</v>
      </c>
      <c r="U3986"/>
    </row>
    <row r="3987" spans="17:21" ht="15.75">
      <c r="Q3987" s="5">
        <v>2374200646</v>
      </c>
      <c r="R3987" s="5">
        <v>2374200646</v>
      </c>
      <c r="S3987" s="5">
        <v>2374200646</v>
      </c>
      <c r="U3987"/>
    </row>
    <row r="3988" spans="17:21" ht="15.75">
      <c r="Q3988" s="5">
        <v>2374200661</v>
      </c>
      <c r="R3988" s="5">
        <v>2374200661</v>
      </c>
      <c r="S3988" s="5">
        <v>2374200661</v>
      </c>
      <c r="U3988"/>
    </row>
    <row r="3989" spans="17:21" ht="15.75">
      <c r="Q3989" s="5">
        <v>2374200703</v>
      </c>
      <c r="R3989" s="5">
        <v>2374200703</v>
      </c>
      <c r="S3989" s="5">
        <v>2374200703</v>
      </c>
      <c r="U3989"/>
    </row>
    <row r="3990" spans="17:21" ht="15.75">
      <c r="Q3990" s="5">
        <v>2374200729</v>
      </c>
      <c r="R3990" s="5">
        <v>2374200729</v>
      </c>
      <c r="S3990" s="5">
        <v>2374200729</v>
      </c>
      <c r="U3990"/>
    </row>
    <row r="3991" spans="17:21" ht="15.75">
      <c r="Q3991" s="5">
        <v>2374200760</v>
      </c>
      <c r="R3991" s="5">
        <v>2374200760</v>
      </c>
      <c r="S3991" s="5">
        <v>2374200760</v>
      </c>
      <c r="U3991"/>
    </row>
    <row r="3992" spans="17:21" ht="15.75">
      <c r="Q3992" s="5">
        <v>2374200802</v>
      </c>
      <c r="R3992" s="5">
        <v>2374200802</v>
      </c>
      <c r="S3992" s="5">
        <v>2374200802</v>
      </c>
      <c r="U3992"/>
    </row>
    <row r="3993" spans="17:21" ht="15.75">
      <c r="Q3993" s="5">
        <v>2374200810</v>
      </c>
      <c r="R3993" s="5">
        <v>2374200810</v>
      </c>
      <c r="S3993" s="5">
        <v>2374200810</v>
      </c>
      <c r="U3993"/>
    </row>
    <row r="3994" spans="17:21" ht="15.75">
      <c r="Q3994" s="5">
        <v>2374200828</v>
      </c>
      <c r="R3994" s="5">
        <v>2374200828</v>
      </c>
      <c r="S3994" s="5">
        <v>2374200828</v>
      </c>
      <c r="U3994"/>
    </row>
    <row r="3995" spans="17:21" ht="15.75">
      <c r="Q3995" s="5">
        <v>2374200836</v>
      </c>
      <c r="R3995" s="5">
        <v>2374200836</v>
      </c>
      <c r="S3995" s="5">
        <v>2374200836</v>
      </c>
      <c r="U3995"/>
    </row>
    <row r="3996" spans="17:21" ht="15.75">
      <c r="Q3996" s="5">
        <v>2374200844</v>
      </c>
      <c r="R3996" s="5">
        <v>2374200844</v>
      </c>
      <c r="S3996" s="5">
        <v>2374200844</v>
      </c>
      <c r="U3996"/>
    </row>
    <row r="3997" spans="17:21" ht="15.75">
      <c r="Q3997" s="5">
        <v>2374200877</v>
      </c>
      <c r="R3997" s="5">
        <v>2374200877</v>
      </c>
      <c r="S3997" s="5">
        <v>2374200877</v>
      </c>
      <c r="U3997"/>
    </row>
    <row r="3998" spans="17:21" ht="15.75">
      <c r="Q3998" s="5">
        <v>2374200885</v>
      </c>
      <c r="R3998" s="5">
        <v>2374200885</v>
      </c>
      <c r="S3998" s="5">
        <v>2374200885</v>
      </c>
      <c r="U3998"/>
    </row>
    <row r="3999" spans="17:21" ht="15.75">
      <c r="Q3999" s="5">
        <v>2374200919</v>
      </c>
      <c r="R3999" s="5">
        <v>2374200919</v>
      </c>
      <c r="S3999" s="5">
        <v>2374200919</v>
      </c>
      <c r="U3999"/>
    </row>
    <row r="4000" spans="17:21" ht="15.75">
      <c r="Q4000" s="5">
        <v>2374200927</v>
      </c>
      <c r="R4000" s="5">
        <v>2374200927</v>
      </c>
      <c r="S4000" s="5">
        <v>2374200927</v>
      </c>
      <c r="U4000"/>
    </row>
    <row r="4001" spans="17:21" ht="15.75">
      <c r="Q4001" s="5">
        <v>2374200968</v>
      </c>
      <c r="R4001" s="5">
        <v>2374200968</v>
      </c>
      <c r="S4001" s="5">
        <v>2374200968</v>
      </c>
      <c r="U4001"/>
    </row>
    <row r="4002" spans="17:21" ht="15.75">
      <c r="Q4002" s="5">
        <v>2374200976</v>
      </c>
      <c r="R4002" s="5">
        <v>2374200976</v>
      </c>
      <c r="S4002" s="5">
        <v>2374200976</v>
      </c>
      <c r="U4002"/>
    </row>
    <row r="4003" spans="17:21" ht="15.75">
      <c r="Q4003" s="5">
        <v>2374201016</v>
      </c>
      <c r="R4003" s="5">
        <v>2374201016</v>
      </c>
      <c r="S4003" s="5">
        <v>2374201016</v>
      </c>
      <c r="U4003"/>
    </row>
    <row r="4004" spans="17:21" ht="15.75">
      <c r="Q4004" s="5">
        <v>2374201024</v>
      </c>
      <c r="R4004" s="5">
        <v>2374201024</v>
      </c>
      <c r="S4004" s="5">
        <v>2374201024</v>
      </c>
      <c r="U4004"/>
    </row>
    <row r="4005" spans="17:21" ht="15.75">
      <c r="Q4005" s="5">
        <v>2374201032</v>
      </c>
      <c r="R4005" s="5">
        <v>2374201032</v>
      </c>
      <c r="S4005" s="5">
        <v>2374201032</v>
      </c>
      <c r="U4005"/>
    </row>
    <row r="4006" spans="17:21" ht="15.75">
      <c r="Q4006" s="5">
        <v>2374201040</v>
      </c>
      <c r="R4006" s="5">
        <v>2374201040</v>
      </c>
      <c r="S4006" s="5">
        <v>2374201040</v>
      </c>
      <c r="U4006"/>
    </row>
    <row r="4007" spans="17:21" ht="15.75">
      <c r="Q4007" s="5">
        <v>2374201057</v>
      </c>
      <c r="R4007" s="5">
        <v>2374201057</v>
      </c>
      <c r="S4007" s="5">
        <v>2374201057</v>
      </c>
      <c r="U4007"/>
    </row>
    <row r="4008" spans="17:21" ht="15.75">
      <c r="Q4008" s="5">
        <v>2374201065</v>
      </c>
      <c r="R4008" s="5">
        <v>2374201065</v>
      </c>
      <c r="S4008" s="5">
        <v>2374201065</v>
      </c>
      <c r="U4008"/>
    </row>
    <row r="4009" spans="17:21" ht="15.75">
      <c r="Q4009" s="5">
        <v>2374201107</v>
      </c>
      <c r="R4009" s="5">
        <v>2374201107</v>
      </c>
      <c r="S4009" s="5">
        <v>2374201107</v>
      </c>
      <c r="U4009"/>
    </row>
    <row r="4010" spans="17:21" ht="15.75">
      <c r="Q4010" s="5">
        <v>2374300107</v>
      </c>
      <c r="R4010" s="5">
        <v>2374300107</v>
      </c>
      <c r="S4010" s="5">
        <v>2374300107</v>
      </c>
      <c r="U4010"/>
    </row>
    <row r="4011" spans="17:21" ht="15.75">
      <c r="Q4011" s="5">
        <v>2374300131</v>
      </c>
      <c r="R4011" s="5">
        <v>2374300131</v>
      </c>
      <c r="S4011" s="5">
        <v>2374300131</v>
      </c>
      <c r="U4011"/>
    </row>
    <row r="4012" spans="17:21" ht="15.75">
      <c r="Q4012" s="5">
        <v>2374300164</v>
      </c>
      <c r="R4012" s="5">
        <v>2374300164</v>
      </c>
      <c r="S4012" s="5">
        <v>2374300164</v>
      </c>
      <c r="U4012"/>
    </row>
    <row r="4013" spans="17:21" ht="15.75">
      <c r="Q4013" s="5">
        <v>2374300172</v>
      </c>
      <c r="R4013" s="5">
        <v>2374300172</v>
      </c>
      <c r="S4013" s="5">
        <v>2374300172</v>
      </c>
      <c r="U4013"/>
    </row>
    <row r="4014" spans="17:21" ht="15.75">
      <c r="Q4014" s="5">
        <v>2374300180</v>
      </c>
      <c r="R4014" s="5">
        <v>2374300180</v>
      </c>
      <c r="S4014" s="5">
        <v>2374300180</v>
      </c>
      <c r="U4014"/>
    </row>
    <row r="4015" spans="17:21" ht="15.75">
      <c r="Q4015" s="5">
        <v>2374300198</v>
      </c>
      <c r="R4015" s="5">
        <v>2374300198</v>
      </c>
      <c r="S4015" s="5">
        <v>2374300198</v>
      </c>
      <c r="U4015"/>
    </row>
    <row r="4016" spans="17:21" ht="15.75">
      <c r="Q4016" s="5">
        <v>2374300222</v>
      </c>
      <c r="R4016" s="5">
        <v>2374300222</v>
      </c>
      <c r="S4016" s="5">
        <v>2374300222</v>
      </c>
      <c r="U4016"/>
    </row>
    <row r="4017" spans="17:21" ht="15.75">
      <c r="Q4017" s="5">
        <v>2374300230</v>
      </c>
      <c r="R4017" s="5">
        <v>2374300230</v>
      </c>
      <c r="S4017" s="5">
        <v>2374300230</v>
      </c>
      <c r="U4017"/>
    </row>
    <row r="4018" spans="17:21" ht="15.75">
      <c r="Q4018" s="5">
        <v>2374300339</v>
      </c>
      <c r="R4018" s="5">
        <v>2374300339</v>
      </c>
      <c r="S4018" s="5">
        <v>2374300339</v>
      </c>
      <c r="U4018"/>
    </row>
    <row r="4019" spans="17:21" ht="15.75">
      <c r="Q4019" s="5">
        <v>2374300347</v>
      </c>
      <c r="R4019" s="5">
        <v>2374300347</v>
      </c>
      <c r="S4019" s="5">
        <v>2374300347</v>
      </c>
      <c r="U4019"/>
    </row>
    <row r="4020" spans="17:21" ht="15.75">
      <c r="Q4020" s="5">
        <v>2374300362</v>
      </c>
      <c r="R4020" s="5">
        <v>2374300362</v>
      </c>
      <c r="S4020" s="5">
        <v>2374300362</v>
      </c>
      <c r="U4020"/>
    </row>
    <row r="4021" spans="17:21" ht="15.75">
      <c r="Q4021" s="5">
        <v>2374300388</v>
      </c>
      <c r="R4021" s="5">
        <v>2374300388</v>
      </c>
      <c r="S4021" s="5">
        <v>2374300388</v>
      </c>
      <c r="U4021"/>
    </row>
    <row r="4022" spans="17:21" ht="15.75">
      <c r="Q4022" s="5">
        <v>2374300404</v>
      </c>
      <c r="R4022" s="5">
        <v>2374300404</v>
      </c>
      <c r="S4022" s="5">
        <v>2374300404</v>
      </c>
      <c r="U4022"/>
    </row>
    <row r="4023" spans="17:21" ht="15.75">
      <c r="Q4023" s="5">
        <v>2374300420</v>
      </c>
      <c r="R4023" s="5">
        <v>2374300420</v>
      </c>
      <c r="S4023" s="5">
        <v>2374300420</v>
      </c>
      <c r="U4023"/>
    </row>
    <row r="4024" spans="17:21" ht="15.75">
      <c r="Q4024" s="5">
        <v>2374300438</v>
      </c>
      <c r="R4024" s="5">
        <v>2374300438</v>
      </c>
      <c r="S4024" s="5">
        <v>2374300438</v>
      </c>
      <c r="U4024"/>
    </row>
    <row r="4025" spans="17:21" ht="15.75">
      <c r="Q4025" s="5">
        <v>2374300446</v>
      </c>
      <c r="R4025" s="5">
        <v>2374300446</v>
      </c>
      <c r="S4025" s="5">
        <v>2374300446</v>
      </c>
      <c r="U4025"/>
    </row>
    <row r="4026" spans="17:21" ht="15.75">
      <c r="Q4026" s="5">
        <v>2374300453</v>
      </c>
      <c r="R4026" s="5">
        <v>2374300453</v>
      </c>
      <c r="S4026" s="5">
        <v>2374300453</v>
      </c>
      <c r="U4026"/>
    </row>
    <row r="4027" spans="17:21" ht="15.75">
      <c r="Q4027" s="5">
        <v>2374300461</v>
      </c>
      <c r="R4027" s="5">
        <v>2374300461</v>
      </c>
      <c r="S4027" s="5">
        <v>2374300461</v>
      </c>
      <c r="U4027"/>
    </row>
    <row r="4028" spans="17:21" ht="15.75">
      <c r="Q4028" s="5">
        <v>2374300479</v>
      </c>
      <c r="R4028" s="5">
        <v>2374300479</v>
      </c>
      <c r="S4028" s="5">
        <v>2374300479</v>
      </c>
      <c r="U4028"/>
    </row>
    <row r="4029" spans="17:21" ht="15.75">
      <c r="Q4029" s="5">
        <v>2374300487</v>
      </c>
      <c r="R4029" s="5">
        <v>2374300487</v>
      </c>
      <c r="S4029" s="5">
        <v>2374300487</v>
      </c>
      <c r="U4029"/>
    </row>
    <row r="4030" spans="17:21" ht="15.75">
      <c r="Q4030" s="5">
        <v>2374300503</v>
      </c>
      <c r="R4030" s="5">
        <v>2374300503</v>
      </c>
      <c r="S4030" s="5">
        <v>2374300503</v>
      </c>
      <c r="U4030"/>
    </row>
    <row r="4031" spans="17:21" ht="15.75">
      <c r="Q4031" s="5">
        <v>2374300511</v>
      </c>
      <c r="R4031" s="5">
        <v>2374300511</v>
      </c>
      <c r="S4031" s="5">
        <v>2374300511</v>
      </c>
      <c r="U4031"/>
    </row>
    <row r="4032" spans="17:21" ht="15.75">
      <c r="Q4032" s="5">
        <v>2374300537</v>
      </c>
      <c r="R4032" s="5">
        <v>2374300537</v>
      </c>
      <c r="S4032" s="5">
        <v>2374300537</v>
      </c>
      <c r="U4032"/>
    </row>
    <row r="4033" spans="17:21" ht="15.75">
      <c r="Q4033" s="5">
        <v>2374300545</v>
      </c>
      <c r="R4033" s="5">
        <v>2374300545</v>
      </c>
      <c r="S4033" s="5">
        <v>2374300545</v>
      </c>
      <c r="U4033"/>
    </row>
    <row r="4034" spans="17:21" ht="15.75">
      <c r="Q4034" s="5">
        <v>2374300560</v>
      </c>
      <c r="R4034" s="5">
        <v>2374300560</v>
      </c>
      <c r="S4034" s="5">
        <v>2374300560</v>
      </c>
      <c r="U4034"/>
    </row>
    <row r="4035" spans="17:21" ht="15.75">
      <c r="Q4035" s="5">
        <v>2374300636</v>
      </c>
      <c r="R4035" s="5">
        <v>2374300636</v>
      </c>
      <c r="S4035" s="5">
        <v>2374300636</v>
      </c>
      <c r="U4035"/>
    </row>
    <row r="4036" spans="17:21" ht="15.75">
      <c r="Q4036" s="5">
        <v>2374300651</v>
      </c>
      <c r="R4036" s="5">
        <v>2374300651</v>
      </c>
      <c r="S4036" s="5">
        <v>2374300651</v>
      </c>
      <c r="U4036"/>
    </row>
    <row r="4037" spans="17:21" ht="15.75">
      <c r="Q4037" s="5">
        <v>2374300669</v>
      </c>
      <c r="R4037" s="5">
        <v>2374300669</v>
      </c>
      <c r="S4037" s="5">
        <v>2374300669</v>
      </c>
      <c r="U4037"/>
    </row>
    <row r="4038" spans="17:21" ht="15.75">
      <c r="Q4038" s="5">
        <v>2374300693</v>
      </c>
      <c r="R4038" s="5">
        <v>2374300693</v>
      </c>
      <c r="S4038" s="5">
        <v>2374300693</v>
      </c>
      <c r="U4038"/>
    </row>
    <row r="4039" spans="17:21" ht="15.75">
      <c r="Q4039" s="5">
        <v>2374300719</v>
      </c>
      <c r="R4039" s="5">
        <v>2374300719</v>
      </c>
      <c r="S4039" s="5">
        <v>2374300719</v>
      </c>
      <c r="U4039"/>
    </row>
    <row r="4040" spans="17:21" ht="15.75">
      <c r="Q4040" s="5">
        <v>2374300735</v>
      </c>
      <c r="R4040" s="5">
        <v>2374300735</v>
      </c>
      <c r="S4040" s="5">
        <v>2374300735</v>
      </c>
      <c r="U4040"/>
    </row>
    <row r="4041" spans="17:21" ht="15.75">
      <c r="Q4041" s="5">
        <v>2374300826</v>
      </c>
      <c r="R4041" s="5">
        <v>2374300826</v>
      </c>
      <c r="S4041" s="5">
        <v>2374300826</v>
      </c>
      <c r="U4041"/>
    </row>
    <row r="4042" spans="17:21" ht="15.75">
      <c r="Q4042" s="5">
        <v>2374300834</v>
      </c>
      <c r="R4042" s="5">
        <v>2374300834</v>
      </c>
      <c r="S4042" s="5">
        <v>2374300834</v>
      </c>
      <c r="U4042"/>
    </row>
    <row r="4043" spans="17:21" ht="15.75">
      <c r="Q4043" s="5">
        <v>2374300867</v>
      </c>
      <c r="R4043" s="5">
        <v>2374300867</v>
      </c>
      <c r="S4043" s="5">
        <v>2374300867</v>
      </c>
      <c r="U4043"/>
    </row>
    <row r="4044" spans="17:21" ht="15.75">
      <c r="Q4044" s="5">
        <v>2374300883</v>
      </c>
      <c r="R4044" s="5">
        <v>2374300883</v>
      </c>
      <c r="S4044" s="5">
        <v>2374300883</v>
      </c>
      <c r="U4044"/>
    </row>
    <row r="4045" spans="17:21" ht="15.75">
      <c r="Q4045" s="5">
        <v>2374300909</v>
      </c>
      <c r="R4045" s="5">
        <v>2374300909</v>
      </c>
      <c r="S4045" s="5">
        <v>2374300909</v>
      </c>
      <c r="U4045"/>
    </row>
    <row r="4046" spans="17:21" ht="15.75">
      <c r="Q4046" s="5">
        <v>2374300933</v>
      </c>
      <c r="R4046" s="5">
        <v>2374300933</v>
      </c>
      <c r="S4046" s="5">
        <v>2374300933</v>
      </c>
      <c r="U4046"/>
    </row>
    <row r="4047" spans="17:21" ht="15.75">
      <c r="Q4047" s="5">
        <v>2374300966</v>
      </c>
      <c r="R4047" s="5">
        <v>2374300966</v>
      </c>
      <c r="S4047" s="5">
        <v>2374300966</v>
      </c>
      <c r="U4047"/>
    </row>
    <row r="4048" spans="17:21" ht="15.75">
      <c r="Q4048" s="5">
        <v>2374300982</v>
      </c>
      <c r="R4048" s="5">
        <v>2374300982</v>
      </c>
      <c r="S4048" s="5">
        <v>2374300982</v>
      </c>
      <c r="U4048"/>
    </row>
    <row r="4049" spans="17:21" ht="15.75">
      <c r="Q4049" s="5">
        <v>2374300990</v>
      </c>
      <c r="R4049" s="5">
        <v>2374300990</v>
      </c>
      <c r="S4049" s="5">
        <v>2374300990</v>
      </c>
      <c r="U4049"/>
    </row>
    <row r="4050" spans="17:21" ht="15.75">
      <c r="Q4050" s="5">
        <v>2374301014</v>
      </c>
      <c r="R4050" s="5">
        <v>2374301014</v>
      </c>
      <c r="S4050" s="5">
        <v>2374301014</v>
      </c>
      <c r="U4050"/>
    </row>
    <row r="4051" spans="17:21" ht="15.75">
      <c r="Q4051" s="5">
        <v>2374301022</v>
      </c>
      <c r="R4051" s="5">
        <v>2374301022</v>
      </c>
      <c r="S4051" s="5">
        <v>2374301022</v>
      </c>
      <c r="U4051"/>
    </row>
    <row r="4052" spans="17:21" ht="15.75">
      <c r="Q4052" s="5">
        <v>2374301048</v>
      </c>
      <c r="R4052" s="5">
        <v>2374301048</v>
      </c>
      <c r="S4052" s="5">
        <v>2374301048</v>
      </c>
      <c r="U4052"/>
    </row>
    <row r="4053" spans="17:21" ht="15.75">
      <c r="Q4053" s="5">
        <v>2374301055</v>
      </c>
      <c r="R4053" s="5">
        <v>2374301055</v>
      </c>
      <c r="S4053" s="5">
        <v>2374301055</v>
      </c>
      <c r="U4053"/>
    </row>
    <row r="4054" spans="17:21" ht="15.75">
      <c r="Q4054" s="5">
        <v>2374301071</v>
      </c>
      <c r="R4054" s="5">
        <v>2374301071</v>
      </c>
      <c r="S4054" s="5">
        <v>2374301071</v>
      </c>
      <c r="U4054"/>
    </row>
    <row r="4055" spans="17:21" ht="15.75">
      <c r="Q4055" s="5">
        <v>2374301097</v>
      </c>
      <c r="R4055" s="5">
        <v>2374301097</v>
      </c>
      <c r="S4055" s="5">
        <v>2374301097</v>
      </c>
      <c r="U4055"/>
    </row>
    <row r="4056" spans="17:21" ht="15.75">
      <c r="Q4056" s="5">
        <v>2374400030</v>
      </c>
      <c r="R4056" s="5">
        <v>2374400030</v>
      </c>
      <c r="S4056" s="5">
        <v>2374400030</v>
      </c>
      <c r="U4056"/>
    </row>
    <row r="4057" spans="17:21" ht="15.75">
      <c r="Q4057" s="5">
        <v>2374400055</v>
      </c>
      <c r="R4057" s="5">
        <v>2374400055</v>
      </c>
      <c r="S4057" s="5">
        <v>2374400055</v>
      </c>
      <c r="U4057"/>
    </row>
    <row r="4058" spans="17:21" ht="15.75">
      <c r="Q4058" s="5">
        <v>2374400063</v>
      </c>
      <c r="R4058" s="5">
        <v>2374400063</v>
      </c>
      <c r="S4058" s="5">
        <v>2374400063</v>
      </c>
      <c r="U4058"/>
    </row>
    <row r="4059" spans="17:21" ht="15.75">
      <c r="Q4059" s="5">
        <v>2374400097</v>
      </c>
      <c r="R4059" s="5">
        <v>2374400097</v>
      </c>
      <c r="S4059" s="5">
        <v>2374400097</v>
      </c>
      <c r="U4059"/>
    </row>
    <row r="4060" spans="17:21" ht="15.75">
      <c r="Q4060" s="5">
        <v>2374400105</v>
      </c>
      <c r="R4060" s="5">
        <v>2374400105</v>
      </c>
      <c r="S4060" s="5">
        <v>2374400105</v>
      </c>
      <c r="U4060"/>
    </row>
    <row r="4061" spans="17:21" ht="15.75">
      <c r="Q4061" s="5">
        <v>2374400139</v>
      </c>
      <c r="R4061" s="5">
        <v>2374400139</v>
      </c>
      <c r="S4061" s="5">
        <v>2374400139</v>
      </c>
      <c r="U4061"/>
    </row>
    <row r="4062" spans="17:21" ht="15.75">
      <c r="Q4062" s="5">
        <v>2374400162</v>
      </c>
      <c r="R4062" s="5">
        <v>2374400162</v>
      </c>
      <c r="S4062" s="5">
        <v>2374400162</v>
      </c>
      <c r="U4062"/>
    </row>
    <row r="4063" spans="17:21" ht="15.75">
      <c r="Q4063" s="5">
        <v>2374400253</v>
      </c>
      <c r="R4063" s="5">
        <v>2374400253</v>
      </c>
      <c r="S4063" s="5">
        <v>2374400253</v>
      </c>
      <c r="U4063"/>
    </row>
    <row r="4064" spans="17:21" ht="15.75">
      <c r="Q4064" s="5">
        <v>2374400287</v>
      </c>
      <c r="R4064" s="5">
        <v>2374400287</v>
      </c>
      <c r="S4064" s="5">
        <v>2374400287</v>
      </c>
      <c r="U4064"/>
    </row>
    <row r="4065" spans="17:21" ht="15.75">
      <c r="Q4065" s="5">
        <v>2374400295</v>
      </c>
      <c r="R4065" s="5">
        <v>2374400295</v>
      </c>
      <c r="S4065" s="5">
        <v>2374400295</v>
      </c>
      <c r="U4065"/>
    </row>
    <row r="4066" spans="17:21" ht="15.75">
      <c r="Q4066" s="5">
        <v>2374400345</v>
      </c>
      <c r="R4066" s="5">
        <v>2374400345</v>
      </c>
      <c r="S4066" s="5">
        <v>2374400345</v>
      </c>
      <c r="U4066"/>
    </row>
    <row r="4067" spans="17:21" ht="15.75">
      <c r="Q4067" s="5">
        <v>2374400378</v>
      </c>
      <c r="R4067" s="5">
        <v>2374400378</v>
      </c>
      <c r="S4067" s="5">
        <v>2374400378</v>
      </c>
      <c r="U4067"/>
    </row>
    <row r="4068" spans="17:21" ht="15.75">
      <c r="Q4068" s="5">
        <v>2374400386</v>
      </c>
      <c r="R4068" s="5">
        <v>2374400386</v>
      </c>
      <c r="S4068" s="5">
        <v>2374400386</v>
      </c>
      <c r="U4068"/>
    </row>
    <row r="4069" spans="17:21" ht="15.75">
      <c r="Q4069" s="5">
        <v>2374400394</v>
      </c>
      <c r="R4069" s="5">
        <v>2374400394</v>
      </c>
      <c r="S4069" s="5">
        <v>2374400394</v>
      </c>
      <c r="U4069"/>
    </row>
    <row r="4070" spans="17:21" ht="15.75">
      <c r="Q4070" s="5">
        <v>2374400428</v>
      </c>
      <c r="R4070" s="5">
        <v>2374400428</v>
      </c>
      <c r="S4070" s="5">
        <v>2374400428</v>
      </c>
      <c r="U4070"/>
    </row>
    <row r="4071" spans="17:21" ht="15.75">
      <c r="Q4071" s="5">
        <v>2374400485</v>
      </c>
      <c r="R4071" s="5">
        <v>2374400485</v>
      </c>
      <c r="S4071" s="5">
        <v>2374400485</v>
      </c>
      <c r="U4071"/>
    </row>
    <row r="4072" spans="17:21" ht="15.75">
      <c r="Q4072" s="5">
        <v>2374400493</v>
      </c>
      <c r="R4072" s="5">
        <v>2374400493</v>
      </c>
      <c r="S4072" s="5">
        <v>2374400493</v>
      </c>
      <c r="U4072"/>
    </row>
    <row r="4073" spans="17:21" ht="15.75">
      <c r="Q4073" s="5">
        <v>2374400527</v>
      </c>
      <c r="R4073" s="5">
        <v>2374400527</v>
      </c>
      <c r="S4073" s="5">
        <v>2374400527</v>
      </c>
      <c r="U4073"/>
    </row>
    <row r="4074" spans="17:21" ht="15.75">
      <c r="Q4074" s="5">
        <v>2374400568</v>
      </c>
      <c r="R4074" s="5">
        <v>2374400568</v>
      </c>
      <c r="S4074" s="5">
        <v>2374400568</v>
      </c>
      <c r="U4074"/>
    </row>
    <row r="4075" spans="17:21" ht="15.75">
      <c r="Q4075" s="5">
        <v>2374400592</v>
      </c>
      <c r="R4075" s="5">
        <v>2374400592</v>
      </c>
      <c r="S4075" s="5">
        <v>2374400592</v>
      </c>
      <c r="U4075"/>
    </row>
    <row r="4076" spans="17:21" ht="15.75">
      <c r="Q4076" s="5">
        <v>2374400634</v>
      </c>
      <c r="R4076" s="5">
        <v>2374400634</v>
      </c>
      <c r="S4076" s="5">
        <v>2374400634</v>
      </c>
      <c r="U4076"/>
    </row>
    <row r="4077" spans="17:21" ht="15.75">
      <c r="Q4077" s="5">
        <v>2374400667</v>
      </c>
      <c r="R4077" s="5">
        <v>2374400667</v>
      </c>
      <c r="S4077" s="5">
        <v>2374400667</v>
      </c>
      <c r="U4077"/>
    </row>
    <row r="4078" spans="17:21" ht="15.75">
      <c r="Q4078" s="5">
        <v>2374400683</v>
      </c>
      <c r="R4078" s="5">
        <v>2374400683</v>
      </c>
      <c r="S4078" s="5">
        <v>2374400683</v>
      </c>
      <c r="U4078"/>
    </row>
    <row r="4079" spans="17:21" ht="15.75">
      <c r="Q4079" s="5">
        <v>2374400717</v>
      </c>
      <c r="R4079" s="5">
        <v>2374400717</v>
      </c>
      <c r="S4079" s="5">
        <v>2374400717</v>
      </c>
      <c r="U4079"/>
    </row>
    <row r="4080" spans="17:21" ht="15.75">
      <c r="Q4080" s="5">
        <v>2374400725</v>
      </c>
      <c r="R4080" s="5">
        <v>2374400725</v>
      </c>
      <c r="S4080" s="5">
        <v>2374400725</v>
      </c>
      <c r="U4080"/>
    </row>
    <row r="4081" spans="17:21" ht="15.75">
      <c r="Q4081" s="5">
        <v>2374400733</v>
      </c>
      <c r="R4081" s="5">
        <v>2374400733</v>
      </c>
      <c r="S4081" s="5">
        <v>2374400733</v>
      </c>
      <c r="U4081"/>
    </row>
    <row r="4082" spans="17:21" ht="15.75">
      <c r="Q4082" s="5">
        <v>2374400758</v>
      </c>
      <c r="R4082" s="5">
        <v>2374400758</v>
      </c>
      <c r="S4082" s="5">
        <v>2374400758</v>
      </c>
      <c r="U4082"/>
    </row>
    <row r="4083" spans="17:21" ht="15.75">
      <c r="Q4083" s="5">
        <v>2374400766</v>
      </c>
      <c r="R4083" s="5">
        <v>2374400766</v>
      </c>
      <c r="S4083" s="5">
        <v>2374400766</v>
      </c>
      <c r="U4083"/>
    </row>
    <row r="4084" spans="17:21" ht="15.75">
      <c r="Q4084" s="5">
        <v>2374400774</v>
      </c>
      <c r="R4084" s="5">
        <v>2374400774</v>
      </c>
      <c r="S4084" s="5">
        <v>2374400774</v>
      </c>
      <c r="U4084"/>
    </row>
    <row r="4085" spans="17:21" ht="15.75">
      <c r="Q4085" s="5">
        <v>2374500086</v>
      </c>
      <c r="R4085" s="5">
        <v>2374500086</v>
      </c>
      <c r="S4085" s="5">
        <v>2374500086</v>
      </c>
      <c r="U4085"/>
    </row>
    <row r="4086" spans="17:21" ht="15.75">
      <c r="Q4086" s="5">
        <v>2374500128</v>
      </c>
      <c r="R4086" s="5">
        <v>2374500128</v>
      </c>
      <c r="S4086" s="5">
        <v>2374500128</v>
      </c>
      <c r="U4086"/>
    </row>
    <row r="4087" spans="17:21" ht="15.75">
      <c r="Q4087" s="5">
        <v>2374500136</v>
      </c>
      <c r="R4087" s="5">
        <v>2374500136</v>
      </c>
      <c r="S4087" s="5">
        <v>2374500136</v>
      </c>
      <c r="U4087"/>
    </row>
    <row r="4088" spans="17:21" ht="15.75">
      <c r="Q4088" s="5">
        <v>2374500151</v>
      </c>
      <c r="R4088" s="5">
        <v>2374500151</v>
      </c>
      <c r="S4088" s="5">
        <v>2374500151</v>
      </c>
      <c r="U4088"/>
    </row>
    <row r="4089" spans="17:21" ht="15.75">
      <c r="Q4089" s="5">
        <v>2374500219</v>
      </c>
      <c r="R4089" s="5">
        <v>2374500219</v>
      </c>
      <c r="S4089" s="5">
        <v>2374500219</v>
      </c>
      <c r="U4089"/>
    </row>
    <row r="4090" spans="17:21" ht="15.75">
      <c r="Q4090" s="5">
        <v>2374500318</v>
      </c>
      <c r="R4090" s="5">
        <v>2374500318</v>
      </c>
      <c r="S4090" s="5">
        <v>2374500318</v>
      </c>
      <c r="U4090"/>
    </row>
    <row r="4091" spans="17:21" ht="15.75">
      <c r="Q4091" s="5">
        <v>2374500383</v>
      </c>
      <c r="R4091" s="5">
        <v>2374500383</v>
      </c>
      <c r="S4091" s="5">
        <v>2374500383</v>
      </c>
      <c r="U4091"/>
    </row>
    <row r="4092" spans="17:21" ht="15.75">
      <c r="Q4092" s="5">
        <v>2374500391</v>
      </c>
      <c r="R4092" s="5">
        <v>2374500391</v>
      </c>
      <c r="S4092" s="5">
        <v>2374500391</v>
      </c>
      <c r="U4092"/>
    </row>
    <row r="4093" spans="17:21" ht="15.75">
      <c r="Q4093" s="5">
        <v>2374500417</v>
      </c>
      <c r="R4093" s="5">
        <v>2374500417</v>
      </c>
      <c r="S4093" s="5">
        <v>2374500417</v>
      </c>
      <c r="U4093"/>
    </row>
    <row r="4094" spans="17:21" ht="15.75">
      <c r="Q4094" s="5">
        <v>2374500433</v>
      </c>
      <c r="R4094" s="5">
        <v>2374500433</v>
      </c>
      <c r="S4094" s="5">
        <v>2374500433</v>
      </c>
      <c r="U4094"/>
    </row>
    <row r="4095" spans="17:21" ht="15.75">
      <c r="Q4095" s="5">
        <v>2374500466</v>
      </c>
      <c r="R4095" s="5">
        <v>2374500466</v>
      </c>
      <c r="S4095" s="5">
        <v>2374500466</v>
      </c>
      <c r="U4095"/>
    </row>
    <row r="4096" spans="17:21" ht="15.75">
      <c r="Q4096" s="5">
        <v>2374500482</v>
      </c>
      <c r="R4096" s="5">
        <v>2374500482</v>
      </c>
      <c r="S4096" s="5">
        <v>2374500482</v>
      </c>
      <c r="U4096"/>
    </row>
    <row r="4097" spans="17:21" ht="15.75">
      <c r="Q4097" s="5">
        <v>2374500490</v>
      </c>
      <c r="R4097" s="5">
        <v>2374500490</v>
      </c>
      <c r="S4097" s="5">
        <v>2374500490</v>
      </c>
      <c r="U4097"/>
    </row>
    <row r="4098" spans="17:21" ht="15.75">
      <c r="Q4098" s="5">
        <v>2374500516</v>
      </c>
      <c r="R4098" s="5">
        <v>2374500516</v>
      </c>
      <c r="S4098" s="5">
        <v>2374500516</v>
      </c>
      <c r="U4098"/>
    </row>
    <row r="4099" spans="17:21" ht="15.75">
      <c r="Q4099" s="5">
        <v>2374500532</v>
      </c>
      <c r="R4099" s="5">
        <v>2374500532</v>
      </c>
      <c r="S4099" s="5">
        <v>2374500532</v>
      </c>
      <c r="U4099"/>
    </row>
    <row r="4100" spans="17:21" ht="15.75">
      <c r="Q4100" s="5">
        <v>2374500599</v>
      </c>
      <c r="R4100" s="5">
        <v>2374500599</v>
      </c>
      <c r="S4100" s="5">
        <v>2374500599</v>
      </c>
      <c r="U4100"/>
    </row>
    <row r="4101" spans="17:21" ht="15.75">
      <c r="Q4101" s="5">
        <v>2374500607</v>
      </c>
      <c r="R4101" s="5">
        <v>2374500607</v>
      </c>
      <c r="S4101" s="5">
        <v>2374500607</v>
      </c>
      <c r="U4101"/>
    </row>
    <row r="4102" spans="17:21" ht="15.75">
      <c r="Q4102" s="5">
        <v>2374500649</v>
      </c>
      <c r="R4102" s="5">
        <v>2374500649</v>
      </c>
      <c r="S4102" s="5">
        <v>2374500649</v>
      </c>
      <c r="U4102"/>
    </row>
    <row r="4103" spans="17:21" ht="15.75">
      <c r="Q4103" s="5">
        <v>2374500698</v>
      </c>
      <c r="R4103" s="5">
        <v>2374500698</v>
      </c>
      <c r="S4103" s="5">
        <v>2374500698</v>
      </c>
      <c r="U4103"/>
    </row>
    <row r="4104" spans="17:21" ht="15.75">
      <c r="Q4104" s="5">
        <v>2374500714</v>
      </c>
      <c r="R4104" s="5">
        <v>2374500714</v>
      </c>
      <c r="S4104" s="5">
        <v>2374500714</v>
      </c>
      <c r="U4104"/>
    </row>
    <row r="4105" spans="17:21" ht="15.75">
      <c r="Q4105" s="5">
        <v>2374500722</v>
      </c>
      <c r="R4105" s="5">
        <v>2374500722</v>
      </c>
      <c r="S4105" s="5">
        <v>2374500722</v>
      </c>
      <c r="U4105"/>
    </row>
    <row r="4106" spans="17:21" ht="15.75">
      <c r="Q4106" s="5">
        <v>2374500730</v>
      </c>
      <c r="R4106" s="5">
        <v>2374500730</v>
      </c>
      <c r="S4106" s="5">
        <v>2374500730</v>
      </c>
      <c r="U4106"/>
    </row>
    <row r="4107" spans="17:21" ht="15.75">
      <c r="Q4107" s="5">
        <v>2374500755</v>
      </c>
      <c r="R4107" s="5">
        <v>2374500755</v>
      </c>
      <c r="S4107" s="5">
        <v>2374500755</v>
      </c>
      <c r="U4107"/>
    </row>
    <row r="4108" spans="17:21" ht="15.75">
      <c r="Q4108" s="5">
        <v>2374500771</v>
      </c>
      <c r="R4108" s="5">
        <v>2374500771</v>
      </c>
      <c r="S4108" s="5">
        <v>2374500771</v>
      </c>
      <c r="U4108"/>
    </row>
    <row r="4109" spans="17:21" ht="15.75">
      <c r="Q4109" s="5">
        <v>2374500805</v>
      </c>
      <c r="R4109" s="5">
        <v>2374500805</v>
      </c>
      <c r="S4109" s="5">
        <v>2374500805</v>
      </c>
      <c r="U4109"/>
    </row>
    <row r="4110" spans="17:21" ht="15.75">
      <c r="Q4110" s="5">
        <v>2374500813</v>
      </c>
      <c r="R4110" s="5">
        <v>2374500813</v>
      </c>
      <c r="S4110" s="5">
        <v>2374500813</v>
      </c>
      <c r="U4110"/>
    </row>
    <row r="4111" spans="17:21" ht="15.75">
      <c r="Q4111" s="5">
        <v>2374500847</v>
      </c>
      <c r="R4111" s="5">
        <v>2374500847</v>
      </c>
      <c r="S4111" s="5">
        <v>2374500847</v>
      </c>
      <c r="U4111"/>
    </row>
    <row r="4112" spans="17:21" ht="15.75">
      <c r="Q4112" s="5">
        <v>2374500862</v>
      </c>
      <c r="R4112" s="5">
        <v>2374500862</v>
      </c>
      <c r="S4112" s="5">
        <v>2374500862</v>
      </c>
      <c r="U4112"/>
    </row>
    <row r="4113" spans="17:21" ht="15.75">
      <c r="Q4113" s="5">
        <v>2374500888</v>
      </c>
      <c r="R4113" s="5">
        <v>2374500888</v>
      </c>
      <c r="S4113" s="5">
        <v>2374500888</v>
      </c>
      <c r="U4113"/>
    </row>
    <row r="4114" spans="17:21" ht="15.75">
      <c r="Q4114" s="5">
        <v>2374500896</v>
      </c>
      <c r="R4114" s="5">
        <v>2374500896</v>
      </c>
      <c r="S4114" s="5">
        <v>2374500896</v>
      </c>
      <c r="U4114"/>
    </row>
    <row r="4115" spans="17:21" ht="15.75">
      <c r="Q4115" s="5">
        <v>2374501027</v>
      </c>
      <c r="R4115" s="5">
        <v>2374501027</v>
      </c>
      <c r="S4115" s="5">
        <v>2374501027</v>
      </c>
      <c r="U4115"/>
    </row>
    <row r="4116" spans="17:21" ht="15.75">
      <c r="Q4116" s="5">
        <v>2374501035</v>
      </c>
      <c r="R4116" s="5">
        <v>2374501035</v>
      </c>
      <c r="S4116" s="5">
        <v>2374501035</v>
      </c>
      <c r="U4116"/>
    </row>
    <row r="4117" spans="17:21" ht="15.75">
      <c r="Q4117" s="5">
        <v>2374501043</v>
      </c>
      <c r="R4117" s="5">
        <v>2374501043</v>
      </c>
      <c r="S4117" s="5">
        <v>2374501043</v>
      </c>
      <c r="U4117"/>
    </row>
    <row r="4118" spans="17:21" ht="15.75">
      <c r="Q4118" s="5">
        <v>2374501050</v>
      </c>
      <c r="R4118" s="5">
        <v>2374501050</v>
      </c>
      <c r="S4118" s="5">
        <v>2374501050</v>
      </c>
      <c r="U4118"/>
    </row>
    <row r="4119" spans="17:21" ht="15.75">
      <c r="Q4119" s="5">
        <v>2374501068</v>
      </c>
      <c r="R4119" s="5">
        <v>2374501068</v>
      </c>
      <c r="S4119" s="5">
        <v>2374501068</v>
      </c>
      <c r="U4119"/>
    </row>
    <row r="4120" spans="17:21" ht="15.75">
      <c r="Q4120" s="5">
        <v>2374501076</v>
      </c>
      <c r="R4120" s="5">
        <v>2374501076</v>
      </c>
      <c r="S4120" s="5">
        <v>2374501076</v>
      </c>
      <c r="U4120"/>
    </row>
    <row r="4121" spans="17:21" ht="15.75">
      <c r="Q4121" s="5">
        <v>2374501084</v>
      </c>
      <c r="R4121" s="5">
        <v>2374501084</v>
      </c>
      <c r="S4121" s="5">
        <v>2374501084</v>
      </c>
      <c r="U4121"/>
    </row>
    <row r="4122" spans="17:21" ht="15.75">
      <c r="Q4122" s="5">
        <v>2374501092</v>
      </c>
      <c r="R4122" s="5">
        <v>2374501092</v>
      </c>
      <c r="S4122" s="5">
        <v>2374501092</v>
      </c>
      <c r="U4122"/>
    </row>
    <row r="4123" spans="17:21" ht="15.75">
      <c r="Q4123" s="5">
        <v>2374501118</v>
      </c>
      <c r="R4123" s="5">
        <v>2374501118</v>
      </c>
      <c r="S4123" s="5">
        <v>2374501118</v>
      </c>
      <c r="U4123"/>
    </row>
    <row r="4124" spans="17:21" ht="15.75">
      <c r="Q4124" s="5">
        <v>2374501126</v>
      </c>
      <c r="R4124" s="5">
        <v>2374501126</v>
      </c>
      <c r="S4124" s="5">
        <v>2374501126</v>
      </c>
      <c r="U4124"/>
    </row>
    <row r="4125" spans="17:21" ht="15.75">
      <c r="Q4125" s="5">
        <v>2374501159</v>
      </c>
      <c r="R4125" s="5">
        <v>2374501159</v>
      </c>
      <c r="S4125" s="5">
        <v>2374501159</v>
      </c>
      <c r="U4125"/>
    </row>
    <row r="4126" spans="17:21" ht="15.75">
      <c r="Q4126" s="5">
        <v>2374501209</v>
      </c>
      <c r="R4126" s="5">
        <v>2374501209</v>
      </c>
      <c r="S4126" s="5">
        <v>2374501209</v>
      </c>
      <c r="U4126"/>
    </row>
    <row r="4127" spans="17:21" ht="15.75">
      <c r="Q4127" s="5">
        <v>2374501233</v>
      </c>
      <c r="R4127" s="5">
        <v>2374501233</v>
      </c>
      <c r="S4127" s="5">
        <v>2374501233</v>
      </c>
      <c r="U4127"/>
    </row>
    <row r="4128" spans="17:21" ht="15.75">
      <c r="Q4128" s="5">
        <v>2374501241</v>
      </c>
      <c r="R4128" s="5">
        <v>2374501241</v>
      </c>
      <c r="S4128" s="5">
        <v>2374501241</v>
      </c>
      <c r="U4128"/>
    </row>
    <row r="4129" spans="17:21" ht="15.75">
      <c r="Q4129" s="5">
        <v>2374501274</v>
      </c>
      <c r="R4129" s="5">
        <v>2374501274</v>
      </c>
      <c r="S4129" s="5">
        <v>2374501274</v>
      </c>
      <c r="U4129"/>
    </row>
    <row r="4130" spans="17:21" ht="15.75">
      <c r="Q4130" s="5">
        <v>2374501290</v>
      </c>
      <c r="R4130" s="5">
        <v>2374501290</v>
      </c>
      <c r="S4130" s="5">
        <v>2374501290</v>
      </c>
      <c r="U4130"/>
    </row>
    <row r="4131" spans="17:21" ht="15.75">
      <c r="Q4131" s="5">
        <v>2374501340</v>
      </c>
      <c r="R4131" s="5">
        <v>2374501340</v>
      </c>
      <c r="S4131" s="5">
        <v>2374501340</v>
      </c>
      <c r="U4131"/>
    </row>
    <row r="4132" spans="17:21" ht="15.75">
      <c r="Q4132" s="5">
        <v>2374501357</v>
      </c>
      <c r="R4132" s="5">
        <v>2374501357</v>
      </c>
      <c r="S4132" s="5">
        <v>2374501357</v>
      </c>
      <c r="U4132"/>
    </row>
    <row r="4133" spans="17:21" ht="15.75">
      <c r="Q4133" s="5">
        <v>2374501373</v>
      </c>
      <c r="R4133" s="5">
        <v>2374501373</v>
      </c>
      <c r="S4133" s="5">
        <v>2374501373</v>
      </c>
      <c r="U4133"/>
    </row>
    <row r="4134" spans="17:21" ht="15.75">
      <c r="Q4134" s="5">
        <v>2374501449</v>
      </c>
      <c r="R4134" s="5">
        <v>2374501449</v>
      </c>
      <c r="S4134" s="5">
        <v>2374501449</v>
      </c>
      <c r="U4134"/>
    </row>
    <row r="4135" spans="17:21" ht="15.75">
      <c r="Q4135" s="5">
        <v>2374501464</v>
      </c>
      <c r="R4135" s="5">
        <v>2374501464</v>
      </c>
      <c r="S4135" s="5">
        <v>2374501464</v>
      </c>
      <c r="U4135"/>
    </row>
    <row r="4136" spans="17:21" ht="15.75">
      <c r="Q4136" s="5">
        <v>2374501548</v>
      </c>
      <c r="R4136" s="5">
        <v>2374501548</v>
      </c>
      <c r="S4136" s="5">
        <v>2374501548</v>
      </c>
      <c r="U4136"/>
    </row>
    <row r="4137" spans="17:21" ht="15.75">
      <c r="Q4137" s="5">
        <v>2374501563</v>
      </c>
      <c r="R4137" s="5">
        <v>2374501563</v>
      </c>
      <c r="S4137" s="5">
        <v>2374501563</v>
      </c>
      <c r="U4137"/>
    </row>
    <row r="4138" spans="17:21" ht="15.75">
      <c r="Q4138" s="5">
        <v>2374501571</v>
      </c>
      <c r="R4138" s="5">
        <v>2374501571</v>
      </c>
      <c r="S4138" s="5">
        <v>2374501571</v>
      </c>
      <c r="U4138"/>
    </row>
    <row r="4139" spans="17:21" ht="15.75">
      <c r="Q4139" s="5">
        <v>2374501589</v>
      </c>
      <c r="R4139" s="5">
        <v>2374501589</v>
      </c>
      <c r="S4139" s="5">
        <v>2374501589</v>
      </c>
      <c r="U4139"/>
    </row>
    <row r="4140" spans="17:21" ht="15.75">
      <c r="Q4140" s="5">
        <v>2374501597</v>
      </c>
      <c r="R4140" s="5">
        <v>2374501597</v>
      </c>
      <c r="S4140" s="5">
        <v>2374501597</v>
      </c>
      <c r="U4140"/>
    </row>
    <row r="4141" spans="17:21" ht="15.75">
      <c r="Q4141" s="5">
        <v>2374501605</v>
      </c>
      <c r="R4141" s="5">
        <v>2374501605</v>
      </c>
      <c r="S4141" s="5">
        <v>2374501605</v>
      </c>
      <c r="U4141"/>
    </row>
    <row r="4142" spans="17:21" ht="15.75">
      <c r="Q4142" s="5">
        <v>2374501654</v>
      </c>
      <c r="R4142" s="5">
        <v>2374501654</v>
      </c>
      <c r="S4142" s="5">
        <v>2374501654</v>
      </c>
      <c r="U4142"/>
    </row>
    <row r="4143" spans="17:21" ht="15.75">
      <c r="Q4143" s="5">
        <v>2374501662</v>
      </c>
      <c r="R4143" s="5">
        <v>2374501662</v>
      </c>
      <c r="S4143" s="5">
        <v>2374501662</v>
      </c>
      <c r="U4143"/>
    </row>
    <row r="4144" spans="17:21" ht="15.75">
      <c r="Q4144" s="5">
        <v>2374501746</v>
      </c>
      <c r="R4144" s="5">
        <v>2374501746</v>
      </c>
      <c r="S4144" s="5">
        <v>2374501746</v>
      </c>
      <c r="U4144"/>
    </row>
    <row r="4145" spans="17:21" ht="15.75">
      <c r="Q4145" s="5">
        <v>2374501779</v>
      </c>
      <c r="R4145" s="5">
        <v>2374501779</v>
      </c>
      <c r="S4145" s="5">
        <v>2374501779</v>
      </c>
      <c r="U4145"/>
    </row>
    <row r="4146" spans="17:21" ht="15.75">
      <c r="Q4146" s="5">
        <v>2374501787</v>
      </c>
      <c r="R4146" s="5">
        <v>2374501787</v>
      </c>
      <c r="S4146" s="5">
        <v>2374501787</v>
      </c>
      <c r="U4146"/>
    </row>
    <row r="4147" spans="17:21" ht="15.75">
      <c r="Q4147" s="5">
        <v>2374501829</v>
      </c>
      <c r="R4147" s="5">
        <v>2374501829</v>
      </c>
      <c r="S4147" s="5">
        <v>2374501829</v>
      </c>
      <c r="U4147"/>
    </row>
    <row r="4148" spans="17:21" ht="15.75">
      <c r="Q4148" s="5">
        <v>2374501845</v>
      </c>
      <c r="R4148" s="5">
        <v>2374501845</v>
      </c>
      <c r="S4148" s="5">
        <v>2374501845</v>
      </c>
      <c r="U4148"/>
    </row>
    <row r="4149" spans="17:21" ht="15.75">
      <c r="Q4149" s="5">
        <v>2374501852</v>
      </c>
      <c r="R4149" s="5">
        <v>2374501852</v>
      </c>
      <c r="S4149" s="5">
        <v>2374501852</v>
      </c>
      <c r="U4149"/>
    </row>
    <row r="4150" spans="17:21" ht="15.75">
      <c r="Q4150" s="5">
        <v>2374501886</v>
      </c>
      <c r="R4150" s="5">
        <v>2374501886</v>
      </c>
      <c r="S4150" s="5">
        <v>2374501886</v>
      </c>
      <c r="U4150"/>
    </row>
    <row r="4151" spans="17:21" ht="15.75">
      <c r="Q4151" s="5">
        <v>2374501910</v>
      </c>
      <c r="R4151" s="5">
        <v>2374501910</v>
      </c>
      <c r="S4151" s="5">
        <v>2374501910</v>
      </c>
      <c r="U4151"/>
    </row>
    <row r="4152" spans="17:21" ht="15.75">
      <c r="Q4152" s="5">
        <v>2374600035</v>
      </c>
      <c r="R4152" s="5">
        <v>2374600035</v>
      </c>
      <c r="S4152" s="5">
        <v>2374600035</v>
      </c>
      <c r="U4152"/>
    </row>
    <row r="4153" spans="17:21" ht="15.75">
      <c r="Q4153" s="5">
        <v>2374600043</v>
      </c>
      <c r="R4153" s="5">
        <v>2374600043</v>
      </c>
      <c r="S4153" s="5">
        <v>2374600043</v>
      </c>
      <c r="U4153"/>
    </row>
    <row r="4154" spans="17:21" ht="15.75">
      <c r="Q4154" s="5">
        <v>2374600050</v>
      </c>
      <c r="R4154" s="5">
        <v>2374600050</v>
      </c>
      <c r="S4154" s="5">
        <v>2374600050</v>
      </c>
      <c r="U4154"/>
    </row>
    <row r="4155" spans="17:21" ht="15.75">
      <c r="Q4155" s="5">
        <v>2374600076</v>
      </c>
      <c r="R4155" s="5">
        <v>2374600076</v>
      </c>
      <c r="S4155" s="5">
        <v>2374600076</v>
      </c>
      <c r="U4155"/>
    </row>
    <row r="4156" spans="17:21" ht="15.75">
      <c r="Q4156" s="5">
        <v>2374600084</v>
      </c>
      <c r="R4156" s="5">
        <v>2374600084</v>
      </c>
      <c r="S4156" s="5">
        <v>2374600084</v>
      </c>
      <c r="U4156"/>
    </row>
    <row r="4157" spans="17:21" ht="15.75">
      <c r="Q4157" s="5">
        <v>2374600100</v>
      </c>
      <c r="R4157" s="5">
        <v>2374600100</v>
      </c>
      <c r="S4157" s="5">
        <v>2374600100</v>
      </c>
      <c r="U4157"/>
    </row>
    <row r="4158" spans="17:21" ht="15.75">
      <c r="Q4158" s="5">
        <v>2374600118</v>
      </c>
      <c r="R4158" s="5">
        <v>2374600118</v>
      </c>
      <c r="S4158" s="5">
        <v>2374600118</v>
      </c>
      <c r="U4158"/>
    </row>
    <row r="4159" spans="17:21" ht="15.75">
      <c r="Q4159" s="5">
        <v>2374600167</v>
      </c>
      <c r="R4159" s="5">
        <v>2374600167</v>
      </c>
      <c r="S4159" s="5">
        <v>2374600167</v>
      </c>
      <c r="U4159"/>
    </row>
    <row r="4160" spans="17:21" ht="15.75">
      <c r="Q4160" s="5">
        <v>2374600175</v>
      </c>
      <c r="R4160" s="5">
        <v>2374600175</v>
      </c>
      <c r="S4160" s="5">
        <v>2374600175</v>
      </c>
      <c r="U4160"/>
    </row>
    <row r="4161" spans="17:21" ht="15.75">
      <c r="Q4161" s="5">
        <v>2374600183</v>
      </c>
      <c r="R4161" s="5">
        <v>2374600183</v>
      </c>
      <c r="S4161" s="5">
        <v>2374600183</v>
      </c>
      <c r="U4161"/>
    </row>
    <row r="4162" spans="17:21" ht="15.75">
      <c r="Q4162" s="5">
        <v>2374600191</v>
      </c>
      <c r="R4162" s="5">
        <v>2374600191</v>
      </c>
      <c r="S4162" s="5">
        <v>2374600191</v>
      </c>
      <c r="U4162"/>
    </row>
    <row r="4163" spans="17:21" ht="15.75">
      <c r="Q4163" s="5">
        <v>2374600225</v>
      </c>
      <c r="R4163" s="5">
        <v>2374600225</v>
      </c>
      <c r="S4163" s="5">
        <v>2374600225</v>
      </c>
      <c r="U4163"/>
    </row>
    <row r="4164" spans="17:21" ht="15.75">
      <c r="Q4164" s="5">
        <v>2374600233</v>
      </c>
      <c r="R4164" s="5">
        <v>2374600233</v>
      </c>
      <c r="S4164" s="5">
        <v>2374600233</v>
      </c>
      <c r="U4164"/>
    </row>
    <row r="4165" spans="17:21" ht="15.75">
      <c r="Q4165" s="5">
        <v>2374600241</v>
      </c>
      <c r="R4165" s="5">
        <v>2374600241</v>
      </c>
      <c r="S4165" s="5">
        <v>2374600241</v>
      </c>
      <c r="U4165"/>
    </row>
    <row r="4166" spans="17:21" ht="15.75">
      <c r="Q4166" s="5">
        <v>2374600290</v>
      </c>
      <c r="R4166" s="5">
        <v>2374600290</v>
      </c>
      <c r="S4166" s="5">
        <v>2374600290</v>
      </c>
      <c r="U4166"/>
    </row>
    <row r="4167" spans="17:21" ht="15.75">
      <c r="Q4167" s="5">
        <v>2374600324</v>
      </c>
      <c r="R4167" s="5">
        <v>2374600324</v>
      </c>
      <c r="S4167" s="5">
        <v>2374600324</v>
      </c>
      <c r="U4167"/>
    </row>
    <row r="4168" spans="17:21" ht="15.75">
      <c r="Q4168" s="5">
        <v>2374600365</v>
      </c>
      <c r="R4168" s="5">
        <v>2374600365</v>
      </c>
      <c r="S4168" s="5">
        <v>2374600365</v>
      </c>
      <c r="U4168"/>
    </row>
    <row r="4169" spans="17:21" ht="15.75">
      <c r="Q4169" s="5">
        <v>2374600407</v>
      </c>
      <c r="R4169" s="5">
        <v>2374600407</v>
      </c>
      <c r="S4169" s="5">
        <v>2374600407</v>
      </c>
      <c r="U4169"/>
    </row>
    <row r="4170" spans="17:21" ht="15.75">
      <c r="Q4170" s="5">
        <v>2374600415</v>
      </c>
      <c r="R4170" s="5">
        <v>2374600415</v>
      </c>
      <c r="S4170" s="5">
        <v>2374600415</v>
      </c>
      <c r="U4170"/>
    </row>
    <row r="4171" spans="17:21" ht="15.75">
      <c r="Q4171" s="5">
        <v>2374700041</v>
      </c>
      <c r="R4171" s="5">
        <v>2374700041</v>
      </c>
      <c r="S4171" s="5">
        <v>2374700041</v>
      </c>
      <c r="U4171"/>
    </row>
    <row r="4172" spans="17:21" ht="15.75">
      <c r="Q4172" s="5">
        <v>2374700058</v>
      </c>
      <c r="R4172" s="5">
        <v>2374700058</v>
      </c>
      <c r="S4172" s="5">
        <v>2374700058</v>
      </c>
      <c r="U4172"/>
    </row>
    <row r="4173" spans="17:21" ht="15.75">
      <c r="Q4173" s="5">
        <v>2374700074</v>
      </c>
      <c r="R4173" s="5">
        <v>2374700074</v>
      </c>
      <c r="S4173" s="5">
        <v>2374700074</v>
      </c>
      <c r="U4173"/>
    </row>
    <row r="4174" spans="17:21" ht="15.75">
      <c r="Q4174" s="5">
        <v>2374700082</v>
      </c>
      <c r="R4174" s="5">
        <v>2374700082</v>
      </c>
      <c r="S4174" s="5">
        <v>2374700082</v>
      </c>
      <c r="U4174"/>
    </row>
    <row r="4175" spans="17:21" ht="15.75">
      <c r="Q4175" s="5">
        <v>2374700132</v>
      </c>
      <c r="R4175" s="5">
        <v>2374700132</v>
      </c>
      <c r="S4175" s="5">
        <v>2374700132</v>
      </c>
      <c r="U4175"/>
    </row>
    <row r="4176" spans="17:21" ht="15.75">
      <c r="Q4176" s="5">
        <v>2374700140</v>
      </c>
      <c r="R4176" s="5">
        <v>2374700140</v>
      </c>
      <c r="S4176" s="5">
        <v>2374700140</v>
      </c>
      <c r="U4176"/>
    </row>
    <row r="4177" spans="17:21" ht="15.75">
      <c r="Q4177" s="5">
        <v>2374700181</v>
      </c>
      <c r="R4177" s="5">
        <v>2374700181</v>
      </c>
      <c r="S4177" s="5">
        <v>2374700181</v>
      </c>
      <c r="U4177"/>
    </row>
    <row r="4178" spans="17:21" ht="15.75">
      <c r="Q4178" s="5">
        <v>2374700199</v>
      </c>
      <c r="R4178" s="5">
        <v>2374700199</v>
      </c>
      <c r="S4178" s="5">
        <v>2374700199</v>
      </c>
      <c r="U4178"/>
    </row>
    <row r="4179" spans="17:21" ht="15.75">
      <c r="Q4179" s="5">
        <v>2374700223</v>
      </c>
      <c r="R4179" s="5">
        <v>2374700223</v>
      </c>
      <c r="S4179" s="5">
        <v>2374700223</v>
      </c>
      <c r="U4179"/>
    </row>
    <row r="4180" spans="17:21" ht="15.75">
      <c r="Q4180" s="5">
        <v>2374700256</v>
      </c>
      <c r="R4180" s="5">
        <v>2374700256</v>
      </c>
      <c r="S4180" s="5">
        <v>2374700256</v>
      </c>
      <c r="U4180"/>
    </row>
    <row r="4181" spans="17:21" ht="15.75">
      <c r="Q4181" s="5">
        <v>2374700298</v>
      </c>
      <c r="R4181" s="5">
        <v>2374700298</v>
      </c>
      <c r="S4181" s="5">
        <v>2374700298</v>
      </c>
      <c r="U4181"/>
    </row>
    <row r="4182" spans="17:21" ht="15.75">
      <c r="Q4182" s="5">
        <v>2374700330</v>
      </c>
      <c r="R4182" s="5">
        <v>2374700330</v>
      </c>
      <c r="S4182" s="5">
        <v>2374700330</v>
      </c>
      <c r="U4182"/>
    </row>
    <row r="4183" spans="17:21" ht="15.75">
      <c r="Q4183" s="5">
        <v>2374700348</v>
      </c>
      <c r="R4183" s="5">
        <v>2374700348</v>
      </c>
      <c r="S4183" s="5">
        <v>2374700348</v>
      </c>
      <c r="U4183"/>
    </row>
    <row r="4184" spans="17:21" ht="15.75">
      <c r="Q4184" s="5">
        <v>2374700371</v>
      </c>
      <c r="R4184" s="5">
        <v>2374700371</v>
      </c>
      <c r="S4184" s="5">
        <v>2374700371</v>
      </c>
      <c r="U4184"/>
    </row>
    <row r="4185" spans="17:21" ht="15.75">
      <c r="Q4185" s="5">
        <v>2374700405</v>
      </c>
      <c r="R4185" s="5">
        <v>2374700405</v>
      </c>
      <c r="S4185" s="5">
        <v>2374700405</v>
      </c>
      <c r="U4185"/>
    </row>
    <row r="4186" spans="17:21" ht="15.75">
      <c r="Q4186" s="5">
        <v>2374700470</v>
      </c>
      <c r="R4186" s="5">
        <v>2374700470</v>
      </c>
      <c r="S4186" s="5">
        <v>2374700470</v>
      </c>
      <c r="U4186"/>
    </row>
    <row r="4187" spans="17:21" ht="15.75">
      <c r="Q4187" s="5">
        <v>2374700553</v>
      </c>
      <c r="R4187" s="5">
        <v>2374700553</v>
      </c>
      <c r="S4187" s="5">
        <v>2374700553</v>
      </c>
      <c r="U4187"/>
    </row>
    <row r="4188" spans="17:21" ht="15.75">
      <c r="Q4188" s="5">
        <v>2374700579</v>
      </c>
      <c r="R4188" s="5">
        <v>2374700579</v>
      </c>
      <c r="S4188" s="5">
        <v>2374700579</v>
      </c>
      <c r="U4188"/>
    </row>
    <row r="4189" spans="17:21" ht="15.75">
      <c r="Q4189" s="5">
        <v>2374700587</v>
      </c>
      <c r="R4189" s="5">
        <v>2374700587</v>
      </c>
      <c r="S4189" s="5">
        <v>2374700587</v>
      </c>
      <c r="U4189"/>
    </row>
    <row r="4190" spans="17:21" ht="15.75">
      <c r="Q4190" s="5">
        <v>2374700595</v>
      </c>
      <c r="R4190" s="5">
        <v>2374700595</v>
      </c>
      <c r="S4190" s="5">
        <v>2374700595</v>
      </c>
      <c r="U4190"/>
    </row>
    <row r="4191" spans="17:21" ht="15.75">
      <c r="Q4191" s="5">
        <v>2374700603</v>
      </c>
      <c r="R4191" s="5">
        <v>2374700603</v>
      </c>
      <c r="S4191" s="5">
        <v>2374700603</v>
      </c>
      <c r="U4191"/>
    </row>
    <row r="4192" spans="17:21" ht="15.75">
      <c r="Q4192" s="5">
        <v>2374700629</v>
      </c>
      <c r="R4192" s="5">
        <v>2374700629</v>
      </c>
      <c r="S4192" s="5">
        <v>2374700629</v>
      </c>
      <c r="U4192"/>
    </row>
    <row r="4193" spans="17:21" ht="15.75">
      <c r="Q4193" s="5">
        <v>2374800015</v>
      </c>
      <c r="R4193" s="5">
        <v>2374800015</v>
      </c>
      <c r="S4193" s="5">
        <v>2374800015</v>
      </c>
      <c r="U4193"/>
    </row>
    <row r="4194" spans="17:21" ht="15.75">
      <c r="Q4194" s="5">
        <v>2374800056</v>
      </c>
      <c r="R4194" s="5">
        <v>2374800056</v>
      </c>
      <c r="S4194" s="5">
        <v>2374800056</v>
      </c>
      <c r="U4194"/>
    </row>
    <row r="4195" spans="17:21" ht="15.75">
      <c r="Q4195" s="5">
        <v>2374800098</v>
      </c>
      <c r="R4195" s="5">
        <v>2374800098</v>
      </c>
      <c r="S4195" s="5">
        <v>2374800098</v>
      </c>
      <c r="U4195"/>
    </row>
    <row r="4196" spans="17:21" ht="15.75">
      <c r="Q4196" s="5">
        <v>2374800106</v>
      </c>
      <c r="R4196" s="5">
        <v>2374800106</v>
      </c>
      <c r="S4196" s="5">
        <v>2374800106</v>
      </c>
      <c r="U4196"/>
    </row>
    <row r="4197" spans="17:21" ht="15.75">
      <c r="Q4197" s="5">
        <v>2374800114</v>
      </c>
      <c r="R4197" s="5">
        <v>2374800114</v>
      </c>
      <c r="S4197" s="5">
        <v>2374800114</v>
      </c>
      <c r="U4197"/>
    </row>
    <row r="4198" spans="17:21" ht="15.75">
      <c r="Q4198" s="5">
        <v>2374800122</v>
      </c>
      <c r="R4198" s="5">
        <v>2374800122</v>
      </c>
      <c r="S4198" s="5">
        <v>2374800122</v>
      </c>
      <c r="U4198"/>
    </row>
    <row r="4199" spans="17:21" ht="15.75">
      <c r="Q4199" s="5">
        <v>2374800130</v>
      </c>
      <c r="R4199" s="5">
        <v>2374800130</v>
      </c>
      <c r="S4199" s="5">
        <v>2374800130</v>
      </c>
      <c r="U4199"/>
    </row>
    <row r="4200" spans="17:21" ht="15.75">
      <c r="Q4200" s="5">
        <v>2374800148</v>
      </c>
      <c r="R4200" s="5">
        <v>2374800148</v>
      </c>
      <c r="S4200" s="5">
        <v>2374800148</v>
      </c>
      <c r="U4200"/>
    </row>
    <row r="4201" spans="17:21" ht="15.75">
      <c r="Q4201" s="5">
        <v>2374800213</v>
      </c>
      <c r="R4201" s="5">
        <v>2374800213</v>
      </c>
      <c r="S4201" s="5">
        <v>2374800213</v>
      </c>
      <c r="U4201"/>
    </row>
    <row r="4202" spans="17:21" ht="15.75">
      <c r="Q4202" s="5">
        <v>2374800239</v>
      </c>
      <c r="R4202" s="5">
        <v>2374800239</v>
      </c>
      <c r="S4202" s="5">
        <v>2374800239</v>
      </c>
      <c r="U4202"/>
    </row>
    <row r="4203" spans="17:21" ht="15.75">
      <c r="Q4203" s="5">
        <v>2374800288</v>
      </c>
      <c r="R4203" s="5">
        <v>2374800288</v>
      </c>
      <c r="S4203" s="5">
        <v>2374800288</v>
      </c>
      <c r="U4203"/>
    </row>
    <row r="4204" spans="17:21" ht="15.75">
      <c r="Q4204" s="5">
        <v>2374800361</v>
      </c>
      <c r="R4204" s="5">
        <v>2374800361</v>
      </c>
      <c r="S4204" s="5">
        <v>2374800361</v>
      </c>
      <c r="U4204"/>
    </row>
    <row r="4205" spans="17:21" ht="15.75">
      <c r="Q4205" s="5">
        <v>2374800387</v>
      </c>
      <c r="R4205" s="5">
        <v>2374800387</v>
      </c>
      <c r="S4205" s="5">
        <v>2374800387</v>
      </c>
      <c r="U4205"/>
    </row>
    <row r="4206" spans="17:21" ht="15.75">
      <c r="Q4206" s="5">
        <v>2374800460</v>
      </c>
      <c r="R4206" s="5">
        <v>2374800460</v>
      </c>
      <c r="S4206" s="5">
        <v>2374800460</v>
      </c>
      <c r="U4206"/>
    </row>
    <row r="4207" spans="17:21" ht="15.75">
      <c r="Q4207" s="5">
        <v>2374800478</v>
      </c>
      <c r="R4207" s="5">
        <v>2374800478</v>
      </c>
      <c r="S4207" s="5">
        <v>2374800478</v>
      </c>
      <c r="U4207"/>
    </row>
    <row r="4208" spans="17:21" ht="15.75">
      <c r="Q4208" s="5">
        <v>2374800486</v>
      </c>
      <c r="R4208" s="5">
        <v>2374800486</v>
      </c>
      <c r="S4208" s="5">
        <v>2374800486</v>
      </c>
      <c r="U4208"/>
    </row>
    <row r="4209" spans="17:21" ht="15.75">
      <c r="Q4209" s="5">
        <v>2374800494</v>
      </c>
      <c r="R4209" s="5">
        <v>2374800494</v>
      </c>
      <c r="S4209" s="5">
        <v>2374800494</v>
      </c>
      <c r="U4209"/>
    </row>
    <row r="4210" spans="17:21" ht="15.75">
      <c r="Q4210" s="5">
        <v>2374800502</v>
      </c>
      <c r="R4210" s="5">
        <v>2374800502</v>
      </c>
      <c r="S4210" s="5">
        <v>2374800502</v>
      </c>
      <c r="U4210"/>
    </row>
    <row r="4211" spans="17:21" ht="15.75">
      <c r="Q4211" s="5">
        <v>2374800619</v>
      </c>
      <c r="R4211" s="5">
        <v>2374800619</v>
      </c>
      <c r="S4211" s="5">
        <v>2374800619</v>
      </c>
      <c r="U4211"/>
    </row>
    <row r="4212" spans="17:21" ht="15.75">
      <c r="Q4212" s="5">
        <v>2374800635</v>
      </c>
      <c r="R4212" s="5">
        <v>2374800635</v>
      </c>
      <c r="S4212" s="5">
        <v>2374800635</v>
      </c>
      <c r="U4212"/>
    </row>
    <row r="4213" spans="17:21" ht="15.75">
      <c r="Q4213" s="5">
        <v>2374800668</v>
      </c>
      <c r="R4213" s="5">
        <v>2374800668</v>
      </c>
      <c r="S4213" s="5">
        <v>2374800668</v>
      </c>
      <c r="U4213"/>
    </row>
    <row r="4214" spans="17:21" ht="15.75">
      <c r="Q4214" s="5">
        <v>2374800684</v>
      </c>
      <c r="R4214" s="5">
        <v>2374800684</v>
      </c>
      <c r="S4214" s="5">
        <v>2374800684</v>
      </c>
      <c r="U4214"/>
    </row>
    <row r="4215" spans="17:21" ht="15.75">
      <c r="Q4215" s="5">
        <v>2374900054</v>
      </c>
      <c r="R4215" s="5">
        <v>2374900054</v>
      </c>
      <c r="S4215" s="5">
        <v>2374900054</v>
      </c>
      <c r="U4215"/>
    </row>
    <row r="4216" spans="17:21" ht="15.75">
      <c r="Q4216" s="5">
        <v>2374900070</v>
      </c>
      <c r="R4216" s="5">
        <v>2374900070</v>
      </c>
      <c r="S4216" s="5">
        <v>2374900070</v>
      </c>
      <c r="U4216"/>
    </row>
    <row r="4217" spans="17:21" ht="15.75">
      <c r="Q4217" s="5">
        <v>2374900120</v>
      </c>
      <c r="R4217" s="5">
        <v>2374900120</v>
      </c>
      <c r="S4217" s="5">
        <v>2374900120</v>
      </c>
      <c r="U4217"/>
    </row>
    <row r="4218" spans="17:21" ht="15.75">
      <c r="Q4218" s="5">
        <v>2374900138</v>
      </c>
      <c r="R4218" s="5">
        <v>2374900138</v>
      </c>
      <c r="S4218" s="5">
        <v>2374900138</v>
      </c>
      <c r="U4218"/>
    </row>
    <row r="4219" spans="17:21" ht="15.75">
      <c r="Q4219" s="5">
        <v>2374900146</v>
      </c>
      <c r="R4219" s="5">
        <v>2374900146</v>
      </c>
      <c r="S4219" s="5">
        <v>2374900146</v>
      </c>
      <c r="U4219"/>
    </row>
    <row r="4220" spans="17:21" ht="15.75">
      <c r="Q4220" s="5">
        <v>2374900153</v>
      </c>
      <c r="R4220" s="5">
        <v>2374900153</v>
      </c>
      <c r="S4220" s="5">
        <v>2374900153</v>
      </c>
      <c r="U4220"/>
    </row>
    <row r="4221" spans="17:21" ht="15.75">
      <c r="Q4221" s="5">
        <v>2374900211</v>
      </c>
      <c r="R4221" s="5">
        <v>2374900211</v>
      </c>
      <c r="S4221" s="5">
        <v>2374900211</v>
      </c>
      <c r="U4221"/>
    </row>
    <row r="4222" spans="17:21" ht="15.75">
      <c r="Q4222" s="5">
        <v>2374900229</v>
      </c>
      <c r="R4222" s="5">
        <v>2374900229</v>
      </c>
      <c r="S4222" s="5">
        <v>2374900229</v>
      </c>
      <c r="U4222"/>
    </row>
    <row r="4223" spans="17:21" ht="15.75">
      <c r="Q4223" s="5">
        <v>2374900260</v>
      </c>
      <c r="R4223" s="5">
        <v>2374900260</v>
      </c>
      <c r="S4223" s="5">
        <v>2374900260</v>
      </c>
      <c r="U4223"/>
    </row>
    <row r="4224" spans="17:21" ht="15.75">
      <c r="Q4224" s="5">
        <v>2374900286</v>
      </c>
      <c r="R4224" s="5">
        <v>2374900286</v>
      </c>
      <c r="S4224" s="5">
        <v>2374900286</v>
      </c>
      <c r="U4224"/>
    </row>
    <row r="4225" spans="17:21" ht="15.75">
      <c r="Q4225" s="5">
        <v>2374900302</v>
      </c>
      <c r="R4225" s="5">
        <v>2374900302</v>
      </c>
      <c r="S4225" s="5">
        <v>2374900302</v>
      </c>
      <c r="U4225"/>
    </row>
    <row r="4226" spans="17:21" ht="15.75">
      <c r="Q4226" s="5">
        <v>2374900310</v>
      </c>
      <c r="R4226" s="5">
        <v>2374900310</v>
      </c>
      <c r="S4226" s="5">
        <v>2374900310</v>
      </c>
      <c r="U4226"/>
    </row>
    <row r="4227" spans="17:21" ht="15.75">
      <c r="Q4227" s="5">
        <v>2374900328</v>
      </c>
      <c r="R4227" s="5">
        <v>2374900328</v>
      </c>
      <c r="S4227" s="5">
        <v>2374900328</v>
      </c>
      <c r="U4227"/>
    </row>
    <row r="4228" spans="17:21" ht="15.75">
      <c r="Q4228" s="5">
        <v>2374900336</v>
      </c>
      <c r="R4228" s="5">
        <v>2374900336</v>
      </c>
      <c r="S4228" s="5">
        <v>2374900336</v>
      </c>
      <c r="U4228"/>
    </row>
    <row r="4229" spans="17:21" ht="15.75">
      <c r="Q4229" s="5">
        <v>2374900344</v>
      </c>
      <c r="R4229" s="5">
        <v>2374900344</v>
      </c>
      <c r="S4229" s="5">
        <v>2374900344</v>
      </c>
      <c r="U4229"/>
    </row>
    <row r="4230" spans="17:21" ht="15.75">
      <c r="Q4230" s="5">
        <v>2374900377</v>
      </c>
      <c r="R4230" s="5">
        <v>2374900377</v>
      </c>
      <c r="S4230" s="5">
        <v>2374900377</v>
      </c>
      <c r="U4230"/>
    </row>
    <row r="4231" spans="17:21" ht="15.75">
      <c r="Q4231" s="5">
        <v>2374900393</v>
      </c>
      <c r="R4231" s="5">
        <v>2374900393</v>
      </c>
      <c r="S4231" s="5">
        <v>2374900393</v>
      </c>
      <c r="U4231"/>
    </row>
    <row r="4232" spans="17:21" ht="15.75">
      <c r="Q4232" s="5">
        <v>2374900401</v>
      </c>
      <c r="R4232" s="5">
        <v>2374900401</v>
      </c>
      <c r="S4232" s="5">
        <v>2374900401</v>
      </c>
      <c r="U4232"/>
    </row>
    <row r="4233" spans="17:21" ht="15.75">
      <c r="Q4233" s="5">
        <v>2374900427</v>
      </c>
      <c r="R4233" s="5">
        <v>2374900427</v>
      </c>
      <c r="S4233" s="5">
        <v>2374900427</v>
      </c>
      <c r="U4233"/>
    </row>
    <row r="4234" spans="17:21" ht="15.75">
      <c r="Q4234" s="5">
        <v>2374900435</v>
      </c>
      <c r="R4234" s="5">
        <v>2374900435</v>
      </c>
      <c r="S4234" s="5">
        <v>2374900435</v>
      </c>
      <c r="U4234"/>
    </row>
    <row r="4235" spans="17:21" ht="15.75">
      <c r="Q4235" s="5">
        <v>2374900484</v>
      </c>
      <c r="R4235" s="5">
        <v>2374900484</v>
      </c>
      <c r="S4235" s="5">
        <v>2374900484</v>
      </c>
      <c r="U4235"/>
    </row>
    <row r="4236" spans="17:21" ht="15.75">
      <c r="Q4236" s="5">
        <v>2374900492</v>
      </c>
      <c r="R4236" s="5">
        <v>2374900492</v>
      </c>
      <c r="S4236" s="5">
        <v>2374900492</v>
      </c>
      <c r="U4236"/>
    </row>
    <row r="4237" spans="17:21" ht="15.75">
      <c r="Q4237" s="5">
        <v>2374900500</v>
      </c>
      <c r="R4237" s="5">
        <v>2374900500</v>
      </c>
      <c r="S4237" s="5">
        <v>2374900500</v>
      </c>
      <c r="U4237"/>
    </row>
    <row r="4238" spans="17:21" ht="15.75">
      <c r="Q4238" s="5">
        <v>2374900526</v>
      </c>
      <c r="R4238" s="5">
        <v>2374900526</v>
      </c>
      <c r="S4238" s="5">
        <v>2374900526</v>
      </c>
      <c r="U4238"/>
    </row>
    <row r="4239" spans="17:21" ht="15.75">
      <c r="Q4239" s="5">
        <v>2374900534</v>
      </c>
      <c r="R4239" s="5">
        <v>2374900534</v>
      </c>
      <c r="S4239" s="5">
        <v>2374900534</v>
      </c>
      <c r="U4239"/>
    </row>
    <row r="4240" spans="17:21" ht="15.75">
      <c r="Q4240" s="5">
        <v>2374900559</v>
      </c>
      <c r="R4240" s="5">
        <v>2374900559</v>
      </c>
      <c r="S4240" s="5">
        <v>2374900559</v>
      </c>
      <c r="U4240"/>
    </row>
    <row r="4241" spans="17:21" ht="15.75">
      <c r="Q4241" s="5">
        <v>2374900658</v>
      </c>
      <c r="R4241" s="5">
        <v>2374900658</v>
      </c>
      <c r="S4241" s="5">
        <v>2374900658</v>
      </c>
      <c r="U4241"/>
    </row>
    <row r="4242" spans="17:21" ht="15.75">
      <c r="Q4242" s="5">
        <v>2374900666</v>
      </c>
      <c r="R4242" s="5">
        <v>2374900666</v>
      </c>
      <c r="S4242" s="5">
        <v>2374900666</v>
      </c>
      <c r="U4242"/>
    </row>
    <row r="4243" spans="17:21" ht="15.75">
      <c r="Q4243" s="5">
        <v>2374900674</v>
      </c>
      <c r="R4243" s="5">
        <v>2374900674</v>
      </c>
      <c r="S4243" s="5">
        <v>2374900674</v>
      </c>
      <c r="U4243"/>
    </row>
    <row r="4244" spans="17:21" ht="15.75">
      <c r="Q4244" s="5">
        <v>2374900708</v>
      </c>
      <c r="R4244" s="5">
        <v>2374900708</v>
      </c>
      <c r="S4244" s="5">
        <v>2374900708</v>
      </c>
      <c r="U4244"/>
    </row>
    <row r="4245" spans="17:21" ht="15.75">
      <c r="Q4245" s="5">
        <v>2374900716</v>
      </c>
      <c r="R4245" s="5">
        <v>2374900716</v>
      </c>
      <c r="S4245" s="5">
        <v>2374900716</v>
      </c>
      <c r="U4245"/>
    </row>
    <row r="4246" spans="17:21" ht="15.75">
      <c r="Q4246" s="5">
        <v>2374900724</v>
      </c>
      <c r="R4246" s="5">
        <v>2374900724</v>
      </c>
      <c r="S4246" s="5">
        <v>2374900724</v>
      </c>
      <c r="U4246"/>
    </row>
    <row r="4247" spans="17:21" ht="15.75">
      <c r="Q4247" s="5">
        <v>2374900765</v>
      </c>
      <c r="R4247" s="5">
        <v>2374900765</v>
      </c>
      <c r="S4247" s="5">
        <v>2374900765</v>
      </c>
      <c r="U4247"/>
    </row>
    <row r="4248" spans="17:21" ht="15.75">
      <c r="Q4248" s="5">
        <v>2374900799</v>
      </c>
      <c r="R4248" s="5">
        <v>2374900799</v>
      </c>
      <c r="S4248" s="5">
        <v>2374900799</v>
      </c>
      <c r="U4248"/>
    </row>
    <row r="4249" spans="17:21" ht="15.75">
      <c r="Q4249" s="5">
        <v>2374900815</v>
      </c>
      <c r="R4249" s="5">
        <v>2374900815</v>
      </c>
      <c r="S4249" s="5">
        <v>2374900815</v>
      </c>
      <c r="U4249"/>
    </row>
    <row r="4250" spans="17:21" ht="15.75">
      <c r="Q4250" s="5">
        <v>2374900831</v>
      </c>
      <c r="R4250" s="5">
        <v>2374900831</v>
      </c>
      <c r="S4250" s="5">
        <v>2374900831</v>
      </c>
      <c r="U4250"/>
    </row>
    <row r="4251" spans="17:21" ht="15.75">
      <c r="Q4251" s="5">
        <v>2374900880</v>
      </c>
      <c r="R4251" s="5">
        <v>2374900880</v>
      </c>
      <c r="S4251" s="5">
        <v>2374900880</v>
      </c>
      <c r="U4251"/>
    </row>
    <row r="4252" spans="17:21" ht="15.75">
      <c r="Q4252" s="5">
        <v>2374900898</v>
      </c>
      <c r="R4252" s="5">
        <v>2374900898</v>
      </c>
      <c r="S4252" s="5">
        <v>2374900898</v>
      </c>
      <c r="U4252"/>
    </row>
    <row r="4253" spans="17:21" ht="15.75">
      <c r="Q4253" s="5">
        <v>2374900922</v>
      </c>
      <c r="R4253" s="5">
        <v>2374900922</v>
      </c>
      <c r="S4253" s="5">
        <v>2374900922</v>
      </c>
      <c r="U4253"/>
    </row>
    <row r="4254" spans="17:21" ht="15.75">
      <c r="Q4254" s="5">
        <v>2374900930</v>
      </c>
      <c r="R4254" s="5">
        <v>2374900930</v>
      </c>
      <c r="S4254" s="5">
        <v>2374900930</v>
      </c>
      <c r="U4254"/>
    </row>
    <row r="4255" spans="17:21" ht="15.75">
      <c r="Q4255" s="5">
        <v>2374900948</v>
      </c>
      <c r="R4255" s="5">
        <v>2374900948</v>
      </c>
      <c r="S4255" s="5">
        <v>2374900948</v>
      </c>
      <c r="U4255"/>
    </row>
    <row r="4256" spans="17:21" ht="15.75">
      <c r="Q4256" s="5">
        <v>2374900963</v>
      </c>
      <c r="R4256" s="5">
        <v>2374900963</v>
      </c>
      <c r="S4256" s="5">
        <v>2374900963</v>
      </c>
      <c r="U4256"/>
    </row>
    <row r="4257" spans="17:21" ht="15.75">
      <c r="Q4257" s="5">
        <v>2374900971</v>
      </c>
      <c r="R4257" s="5">
        <v>2374900971</v>
      </c>
      <c r="S4257" s="5">
        <v>2374900971</v>
      </c>
      <c r="U4257"/>
    </row>
    <row r="4258" spans="17:21" ht="15.75">
      <c r="Q4258" s="5">
        <v>2374901029</v>
      </c>
      <c r="R4258" s="5">
        <v>2374901029</v>
      </c>
      <c r="S4258" s="5">
        <v>2374901029</v>
      </c>
      <c r="U4258"/>
    </row>
    <row r="4259" spans="17:21" ht="15.75">
      <c r="Q4259" s="5">
        <v>2374901060</v>
      </c>
      <c r="R4259" s="5">
        <v>2374901060</v>
      </c>
      <c r="S4259" s="5">
        <v>2374901060</v>
      </c>
      <c r="U4259"/>
    </row>
    <row r="4260" spans="17:21" ht="15.75">
      <c r="Q4260" s="5">
        <v>2374901086</v>
      </c>
      <c r="R4260" s="5">
        <v>2374901086</v>
      </c>
      <c r="S4260" s="5">
        <v>2374901086</v>
      </c>
      <c r="U4260"/>
    </row>
    <row r="4261" spans="17:21" ht="15.75">
      <c r="Q4261" s="5">
        <v>2374901094</v>
      </c>
      <c r="R4261" s="5">
        <v>2374901094</v>
      </c>
      <c r="S4261" s="5">
        <v>2374901094</v>
      </c>
      <c r="U4261"/>
    </row>
    <row r="4262" spans="17:21" ht="15.75">
      <c r="Q4262" s="5">
        <v>2374901102</v>
      </c>
      <c r="R4262" s="5">
        <v>2374901102</v>
      </c>
      <c r="S4262" s="5">
        <v>2374901102</v>
      </c>
      <c r="U4262"/>
    </row>
    <row r="4263" spans="17:21" ht="15.75">
      <c r="Q4263" s="5">
        <v>2374901144</v>
      </c>
      <c r="R4263" s="5">
        <v>2374901144</v>
      </c>
      <c r="S4263" s="5">
        <v>2374901144</v>
      </c>
      <c r="U4263"/>
    </row>
    <row r="4264" spans="17:21" ht="15.75">
      <c r="Q4264" s="5">
        <v>2374901151</v>
      </c>
      <c r="R4264" s="5">
        <v>2374901151</v>
      </c>
      <c r="S4264" s="5">
        <v>2374901151</v>
      </c>
      <c r="U4264"/>
    </row>
    <row r="4265" spans="17:21" ht="15.75">
      <c r="Q4265" s="5">
        <v>2374901169</v>
      </c>
      <c r="R4265" s="5">
        <v>2374901169</v>
      </c>
      <c r="S4265" s="5">
        <v>2374901169</v>
      </c>
      <c r="U4265"/>
    </row>
    <row r="4266" spans="17:21" ht="15.75">
      <c r="Q4266" s="5">
        <v>2374901177</v>
      </c>
      <c r="R4266" s="5">
        <v>2374901177</v>
      </c>
      <c r="S4266" s="5">
        <v>2374901177</v>
      </c>
      <c r="U4266"/>
    </row>
    <row r="4267" spans="17:21" ht="15.75">
      <c r="Q4267" s="5">
        <v>2374901185</v>
      </c>
      <c r="R4267" s="5">
        <v>2374901185</v>
      </c>
      <c r="S4267" s="5">
        <v>2374901185</v>
      </c>
      <c r="U4267"/>
    </row>
    <row r="4268" spans="17:21" ht="15.75">
      <c r="Q4268" s="5">
        <v>2374901193</v>
      </c>
      <c r="R4268" s="5">
        <v>2374901193</v>
      </c>
      <c r="S4268" s="5">
        <v>2374901193</v>
      </c>
      <c r="U4268"/>
    </row>
    <row r="4269" spans="17:21" ht="15.75">
      <c r="Q4269" s="5">
        <v>2374901201</v>
      </c>
      <c r="R4269" s="5">
        <v>2374901201</v>
      </c>
      <c r="S4269" s="5">
        <v>2374901201</v>
      </c>
      <c r="U4269"/>
    </row>
    <row r="4270" spans="17:21" ht="15.75">
      <c r="Q4270" s="5">
        <v>2374901235</v>
      </c>
      <c r="R4270" s="5">
        <v>2374901235</v>
      </c>
      <c r="S4270" s="5">
        <v>2374901235</v>
      </c>
      <c r="U4270"/>
    </row>
    <row r="4271" spans="17:21" ht="15.75">
      <c r="Q4271" s="5">
        <v>2374901276</v>
      </c>
      <c r="R4271" s="5">
        <v>2374901276</v>
      </c>
      <c r="S4271" s="5">
        <v>2374901276</v>
      </c>
      <c r="U4271"/>
    </row>
    <row r="4272" spans="17:21" ht="15.75">
      <c r="Q4272" s="5">
        <v>2375000045</v>
      </c>
      <c r="R4272" s="5">
        <v>2375000045</v>
      </c>
      <c r="S4272" s="5">
        <v>2375000045</v>
      </c>
      <c r="U4272"/>
    </row>
    <row r="4273" spans="17:21" ht="15.75">
      <c r="Q4273" s="5">
        <v>2375000060</v>
      </c>
      <c r="R4273" s="5">
        <v>2375000060</v>
      </c>
      <c r="S4273" s="5">
        <v>2375000060</v>
      </c>
      <c r="U4273"/>
    </row>
    <row r="4274" spans="17:21" ht="15.75">
      <c r="Q4274" s="5">
        <v>2375000078</v>
      </c>
      <c r="R4274" s="5">
        <v>2375000078</v>
      </c>
      <c r="S4274" s="5">
        <v>2375000078</v>
      </c>
      <c r="U4274"/>
    </row>
    <row r="4275" spans="17:21" ht="15.75">
      <c r="Q4275" s="5">
        <v>2375000102</v>
      </c>
      <c r="R4275" s="5">
        <v>2375000102</v>
      </c>
      <c r="S4275" s="5">
        <v>2375000102</v>
      </c>
      <c r="U4275"/>
    </row>
    <row r="4276" spans="17:21" ht="15.75">
      <c r="Q4276" s="5">
        <v>2375000110</v>
      </c>
      <c r="R4276" s="5">
        <v>2375000110</v>
      </c>
      <c r="S4276" s="5">
        <v>2375000110</v>
      </c>
      <c r="U4276"/>
    </row>
    <row r="4277" spans="17:21" ht="15.75">
      <c r="Q4277" s="5">
        <v>2375000136</v>
      </c>
      <c r="R4277" s="5">
        <v>2375000136</v>
      </c>
      <c r="S4277" s="5">
        <v>2375000136</v>
      </c>
      <c r="U4277"/>
    </row>
    <row r="4278" spans="17:21" ht="15.75">
      <c r="Q4278" s="5">
        <v>2375000151</v>
      </c>
      <c r="R4278" s="5">
        <v>2375000151</v>
      </c>
      <c r="S4278" s="5">
        <v>2375000151</v>
      </c>
      <c r="U4278"/>
    </row>
    <row r="4279" spans="17:21" ht="15.75">
      <c r="Q4279" s="5">
        <v>2375000193</v>
      </c>
      <c r="R4279" s="5">
        <v>2375000193</v>
      </c>
      <c r="S4279" s="5">
        <v>2375000193</v>
      </c>
      <c r="U4279"/>
    </row>
    <row r="4280" spans="17:21" ht="15.75">
      <c r="Q4280" s="5">
        <v>2375000219</v>
      </c>
      <c r="R4280" s="5">
        <v>2375000219</v>
      </c>
      <c r="S4280" s="5">
        <v>2375000219</v>
      </c>
      <c r="U4280"/>
    </row>
    <row r="4281" spans="17:21" ht="15.75">
      <c r="Q4281" s="5">
        <v>2375000250</v>
      </c>
      <c r="R4281" s="5">
        <v>2375000250</v>
      </c>
      <c r="S4281" s="5">
        <v>2375000250</v>
      </c>
      <c r="U4281"/>
    </row>
    <row r="4282" spans="17:21" ht="15.75">
      <c r="Q4282" s="5">
        <v>2375000268</v>
      </c>
      <c r="R4282" s="5">
        <v>2375000268</v>
      </c>
      <c r="S4282" s="5">
        <v>2375000268</v>
      </c>
      <c r="U4282"/>
    </row>
    <row r="4283" spans="17:21" ht="15.75">
      <c r="Q4283" s="5">
        <v>2375000292</v>
      </c>
      <c r="R4283" s="5">
        <v>2375000292</v>
      </c>
      <c r="S4283" s="5">
        <v>2375000292</v>
      </c>
      <c r="U4283"/>
    </row>
    <row r="4284" spans="17:21" ht="15.75">
      <c r="Q4284" s="5">
        <v>2375000300</v>
      </c>
      <c r="R4284" s="5">
        <v>2375000300</v>
      </c>
      <c r="S4284" s="5">
        <v>2375000300</v>
      </c>
      <c r="U4284"/>
    </row>
    <row r="4285" spans="17:21" ht="15.75">
      <c r="Q4285" s="5">
        <v>2375000318</v>
      </c>
      <c r="R4285" s="5">
        <v>2375000318</v>
      </c>
      <c r="S4285" s="5">
        <v>2375000318</v>
      </c>
      <c r="U4285"/>
    </row>
    <row r="4286" spans="17:21" ht="15.75">
      <c r="Q4286" s="5">
        <v>2375000326</v>
      </c>
      <c r="R4286" s="5">
        <v>2375000326</v>
      </c>
      <c r="S4286" s="5">
        <v>2375000326</v>
      </c>
      <c r="U4286"/>
    </row>
    <row r="4287" spans="17:21" ht="15.75">
      <c r="Q4287" s="5">
        <v>2375000359</v>
      </c>
      <c r="R4287" s="5">
        <v>2375000359</v>
      </c>
      <c r="S4287" s="5">
        <v>2375000359</v>
      </c>
      <c r="U4287"/>
    </row>
    <row r="4288" spans="17:21" ht="15.75">
      <c r="Q4288" s="5">
        <v>2375000375</v>
      </c>
      <c r="R4288" s="5">
        <v>2375000375</v>
      </c>
      <c r="S4288" s="5">
        <v>2375000375</v>
      </c>
      <c r="U4288"/>
    </row>
    <row r="4289" spans="17:21" ht="15.75">
      <c r="Q4289" s="5">
        <v>2375000409</v>
      </c>
      <c r="R4289" s="5">
        <v>2375000409</v>
      </c>
      <c r="S4289" s="5">
        <v>2375000409</v>
      </c>
      <c r="U4289"/>
    </row>
    <row r="4290" spans="17:21" ht="15.75">
      <c r="Q4290" s="5">
        <v>2375000417</v>
      </c>
      <c r="R4290" s="5">
        <v>2375000417</v>
      </c>
      <c r="S4290" s="5">
        <v>2375000417</v>
      </c>
      <c r="U4290"/>
    </row>
    <row r="4291" spans="17:21" ht="15.75">
      <c r="Q4291" s="5">
        <v>2375000425</v>
      </c>
      <c r="R4291" s="5">
        <v>2375000425</v>
      </c>
      <c r="S4291" s="5">
        <v>2375000425</v>
      </c>
      <c r="U4291"/>
    </row>
    <row r="4292" spans="17:21" ht="15.75">
      <c r="Q4292" s="5">
        <v>2375000433</v>
      </c>
      <c r="R4292" s="5">
        <v>2375000433</v>
      </c>
      <c r="S4292" s="5">
        <v>2375000433</v>
      </c>
      <c r="U4292"/>
    </row>
    <row r="4293" spans="17:21" ht="15.75">
      <c r="Q4293" s="5">
        <v>2375000474</v>
      </c>
      <c r="R4293" s="5">
        <v>2375000474</v>
      </c>
      <c r="S4293" s="5">
        <v>2375000474</v>
      </c>
      <c r="U4293"/>
    </row>
    <row r="4294" spans="17:21" ht="15.75">
      <c r="Q4294" s="5">
        <v>2375000482</v>
      </c>
      <c r="R4294" s="5">
        <v>2375000482</v>
      </c>
      <c r="S4294" s="5">
        <v>2375000482</v>
      </c>
      <c r="U4294"/>
    </row>
    <row r="4295" spans="17:21" ht="15.75">
      <c r="Q4295" s="5">
        <v>2375000516</v>
      </c>
      <c r="R4295" s="5">
        <v>2375000516</v>
      </c>
      <c r="S4295" s="5">
        <v>2375000516</v>
      </c>
      <c r="U4295"/>
    </row>
    <row r="4296" spans="17:21" ht="15.75">
      <c r="Q4296" s="5">
        <v>2375000524</v>
      </c>
      <c r="R4296" s="5">
        <v>2375000524</v>
      </c>
      <c r="S4296" s="5">
        <v>2375000524</v>
      </c>
      <c r="U4296"/>
    </row>
    <row r="4297" spans="17:21" ht="15.75">
      <c r="Q4297" s="5">
        <v>2375000532</v>
      </c>
      <c r="R4297" s="5">
        <v>2375000532</v>
      </c>
      <c r="S4297" s="5">
        <v>2375000532</v>
      </c>
      <c r="U4297"/>
    </row>
    <row r="4298" spans="17:21" ht="15.75">
      <c r="Q4298" s="5">
        <v>2375000565</v>
      </c>
      <c r="R4298" s="5">
        <v>2375000565</v>
      </c>
      <c r="S4298" s="5">
        <v>2375000565</v>
      </c>
      <c r="U4298"/>
    </row>
    <row r="4299" spans="17:21" ht="15.75">
      <c r="Q4299" s="5">
        <v>2375000573</v>
      </c>
      <c r="R4299" s="5">
        <v>2375000573</v>
      </c>
      <c r="S4299" s="5">
        <v>2375000573</v>
      </c>
      <c r="U4299"/>
    </row>
    <row r="4300" spans="17:21" ht="15.75">
      <c r="Q4300" s="5">
        <v>2375000615</v>
      </c>
      <c r="R4300" s="5">
        <v>2375000615</v>
      </c>
      <c r="S4300" s="5">
        <v>2375000615</v>
      </c>
      <c r="U4300"/>
    </row>
    <row r="4301" spans="17:21" ht="15.75">
      <c r="Q4301" s="5">
        <v>2375000631</v>
      </c>
      <c r="R4301" s="5">
        <v>2375000631</v>
      </c>
      <c r="S4301" s="5">
        <v>2375000631</v>
      </c>
      <c r="U4301"/>
    </row>
    <row r="4302" spans="17:21" ht="15.75">
      <c r="Q4302" s="5">
        <v>2375000649</v>
      </c>
      <c r="R4302" s="5">
        <v>2375000649</v>
      </c>
      <c r="S4302" s="5">
        <v>2375000649</v>
      </c>
      <c r="U4302"/>
    </row>
    <row r="4303" spans="17:21" ht="15.75">
      <c r="Q4303" s="5">
        <v>2375000698</v>
      </c>
      <c r="R4303" s="5">
        <v>2375000698</v>
      </c>
      <c r="S4303" s="5">
        <v>2375000698</v>
      </c>
      <c r="U4303"/>
    </row>
    <row r="4304" spans="17:21" ht="15.75">
      <c r="Q4304" s="5">
        <v>2375000706</v>
      </c>
      <c r="R4304" s="5">
        <v>2375000706</v>
      </c>
      <c r="S4304" s="5">
        <v>2375000706</v>
      </c>
      <c r="U4304"/>
    </row>
    <row r="4305" spans="17:21" ht="15.75">
      <c r="Q4305" s="5">
        <v>2375000714</v>
      </c>
      <c r="R4305" s="5">
        <v>2375000714</v>
      </c>
      <c r="S4305" s="5">
        <v>2375000714</v>
      </c>
      <c r="U4305"/>
    </row>
    <row r="4306" spans="17:21" ht="15.75">
      <c r="Q4306" s="5">
        <v>2375000870</v>
      </c>
      <c r="R4306" s="5">
        <v>2375000870</v>
      </c>
      <c r="S4306" s="5">
        <v>2375000870</v>
      </c>
      <c r="U4306"/>
    </row>
    <row r="4307" spans="17:21" ht="15.75">
      <c r="Q4307" s="5">
        <v>2375000896</v>
      </c>
      <c r="R4307" s="5">
        <v>2375000896</v>
      </c>
      <c r="S4307" s="5">
        <v>2375000896</v>
      </c>
      <c r="U4307"/>
    </row>
    <row r="4308" spans="17:21" ht="15.75">
      <c r="Q4308" s="5">
        <v>2375000904</v>
      </c>
      <c r="R4308" s="5">
        <v>2375000904</v>
      </c>
      <c r="S4308" s="5">
        <v>2375000904</v>
      </c>
      <c r="U4308"/>
    </row>
    <row r="4309" spans="17:21" ht="15.75">
      <c r="Q4309" s="5">
        <v>2375000912</v>
      </c>
      <c r="R4309" s="5">
        <v>2375000912</v>
      </c>
      <c r="S4309" s="5">
        <v>2375000912</v>
      </c>
      <c r="U4309"/>
    </row>
    <row r="4310" spans="17:21" ht="15.75">
      <c r="Q4310" s="5">
        <v>2375000938</v>
      </c>
      <c r="R4310" s="5">
        <v>2375000938</v>
      </c>
      <c r="S4310" s="5">
        <v>2375000938</v>
      </c>
      <c r="U4310"/>
    </row>
    <row r="4311" spans="17:21" ht="15.75">
      <c r="Q4311" s="5">
        <v>2375000946</v>
      </c>
      <c r="R4311" s="5">
        <v>2375000946</v>
      </c>
      <c r="S4311" s="5">
        <v>2375000946</v>
      </c>
      <c r="U4311"/>
    </row>
    <row r="4312" spans="17:21" ht="15.75">
      <c r="Q4312" s="5">
        <v>2375000953</v>
      </c>
      <c r="R4312" s="5">
        <v>2375000953</v>
      </c>
      <c r="S4312" s="5">
        <v>2375000953</v>
      </c>
      <c r="U4312"/>
    </row>
    <row r="4313" spans="17:21" ht="15.75">
      <c r="Q4313" s="5">
        <v>2375000987</v>
      </c>
      <c r="R4313" s="5">
        <v>2375000987</v>
      </c>
      <c r="S4313" s="5">
        <v>2375000987</v>
      </c>
      <c r="U4313"/>
    </row>
    <row r="4314" spans="17:21" ht="15.75">
      <c r="Q4314" s="5">
        <v>2375001019</v>
      </c>
      <c r="R4314" s="5">
        <v>2375001019</v>
      </c>
      <c r="S4314" s="5">
        <v>2375001019</v>
      </c>
      <c r="U4314"/>
    </row>
    <row r="4315" spans="17:21" ht="15.75">
      <c r="Q4315" s="5">
        <v>2375001043</v>
      </c>
      <c r="R4315" s="5">
        <v>2375001043</v>
      </c>
      <c r="S4315" s="5">
        <v>2375001043</v>
      </c>
      <c r="U4315"/>
    </row>
    <row r="4316" spans="17:21" ht="15.75">
      <c r="Q4316" s="5">
        <v>2375001050</v>
      </c>
      <c r="R4316" s="5">
        <v>2375001050</v>
      </c>
      <c r="S4316" s="5">
        <v>2375001050</v>
      </c>
      <c r="U4316"/>
    </row>
    <row r="4317" spans="17:21" ht="15.75">
      <c r="Q4317" s="5">
        <v>2375001068</v>
      </c>
      <c r="R4317" s="5">
        <v>2375001068</v>
      </c>
      <c r="S4317" s="5">
        <v>2375001068</v>
      </c>
      <c r="U4317"/>
    </row>
    <row r="4318" spans="17:21" ht="15.75">
      <c r="Q4318" s="5">
        <v>2375001076</v>
      </c>
      <c r="R4318" s="5">
        <v>2375001076</v>
      </c>
      <c r="S4318" s="5">
        <v>2375001076</v>
      </c>
      <c r="U4318"/>
    </row>
    <row r="4319" spans="17:21" ht="15.75">
      <c r="Q4319" s="5">
        <v>2375001100</v>
      </c>
      <c r="R4319" s="5">
        <v>2375001100</v>
      </c>
      <c r="S4319" s="5">
        <v>2375001100</v>
      </c>
      <c r="U4319"/>
    </row>
    <row r="4320" spans="17:21" ht="15.75">
      <c r="Q4320" s="5">
        <v>2375001118</v>
      </c>
      <c r="R4320" s="5">
        <v>2375001118</v>
      </c>
      <c r="S4320" s="5">
        <v>2375001118</v>
      </c>
      <c r="U4320"/>
    </row>
    <row r="4321" spans="17:21" ht="15.75">
      <c r="Q4321" s="5">
        <v>2375001126</v>
      </c>
      <c r="R4321" s="5">
        <v>2375001126</v>
      </c>
      <c r="S4321" s="5">
        <v>2375001126</v>
      </c>
      <c r="U4321"/>
    </row>
    <row r="4322" spans="17:21" ht="15.75">
      <c r="Q4322" s="5">
        <v>2375001159</v>
      </c>
      <c r="R4322" s="5">
        <v>2375001159</v>
      </c>
      <c r="S4322" s="5">
        <v>2375001159</v>
      </c>
      <c r="U4322"/>
    </row>
    <row r="4323" spans="17:21" ht="15.75">
      <c r="Q4323" s="5">
        <v>2375001175</v>
      </c>
      <c r="R4323" s="5">
        <v>2375001175</v>
      </c>
      <c r="S4323" s="5">
        <v>2375001175</v>
      </c>
      <c r="U4323"/>
    </row>
    <row r="4324" spans="17:21" ht="15.75">
      <c r="Q4324" s="5">
        <v>2375001191</v>
      </c>
      <c r="R4324" s="5">
        <v>2375001191</v>
      </c>
      <c r="S4324" s="5">
        <v>2375001191</v>
      </c>
      <c r="U4324"/>
    </row>
    <row r="4325" spans="17:21" ht="15.75">
      <c r="Q4325" s="5">
        <v>2375001209</v>
      </c>
      <c r="R4325" s="5">
        <v>2375001209</v>
      </c>
      <c r="S4325" s="5">
        <v>2375001209</v>
      </c>
      <c r="U4325"/>
    </row>
    <row r="4326" spans="17:21" ht="15.75">
      <c r="Q4326" s="5">
        <v>2375001217</v>
      </c>
      <c r="R4326" s="5">
        <v>2375001217</v>
      </c>
      <c r="S4326" s="5">
        <v>2375001217</v>
      </c>
      <c r="U4326"/>
    </row>
    <row r="4327" spans="17:21" ht="15.75">
      <c r="Q4327" s="5">
        <v>2375001225</v>
      </c>
      <c r="R4327" s="5">
        <v>2375001225</v>
      </c>
      <c r="S4327" s="5">
        <v>2375001225</v>
      </c>
      <c r="U4327"/>
    </row>
    <row r="4328" spans="17:21" ht="15.75">
      <c r="Q4328" s="5">
        <v>2375001233</v>
      </c>
      <c r="R4328" s="5">
        <v>2375001233</v>
      </c>
      <c r="S4328" s="5">
        <v>2375001233</v>
      </c>
      <c r="U4328"/>
    </row>
    <row r="4329" spans="17:21" ht="15.75">
      <c r="Q4329" s="5">
        <v>2375001241</v>
      </c>
      <c r="R4329" s="5">
        <v>2375001241</v>
      </c>
      <c r="S4329" s="5">
        <v>2375001241</v>
      </c>
      <c r="U4329"/>
    </row>
    <row r="4330" spans="17:21" ht="15.75">
      <c r="Q4330" s="5">
        <v>2375001282</v>
      </c>
      <c r="R4330" s="5">
        <v>2375001282</v>
      </c>
      <c r="S4330" s="5">
        <v>2375001282</v>
      </c>
      <c r="U4330"/>
    </row>
    <row r="4331" spans="17:21" ht="15.75">
      <c r="Q4331" s="5">
        <v>2375001324</v>
      </c>
      <c r="R4331" s="5">
        <v>2375001324</v>
      </c>
      <c r="S4331" s="5">
        <v>2375001324</v>
      </c>
      <c r="U4331"/>
    </row>
    <row r="4332" spans="17:21" ht="15.75">
      <c r="Q4332" s="5">
        <v>2375200124</v>
      </c>
      <c r="R4332" s="5">
        <v>2375200124</v>
      </c>
      <c r="S4332" s="5">
        <v>2375200124</v>
      </c>
      <c r="U4332"/>
    </row>
    <row r="4333" spans="17:21" ht="15.75">
      <c r="Q4333" s="5">
        <v>2375200132</v>
      </c>
      <c r="R4333" s="5">
        <v>2375200132</v>
      </c>
      <c r="S4333" s="5">
        <v>2375200132</v>
      </c>
      <c r="U4333"/>
    </row>
    <row r="4334" spans="17:21" ht="15.75">
      <c r="Q4334" s="5">
        <v>2375200231</v>
      </c>
      <c r="R4334" s="5">
        <v>2375200231</v>
      </c>
      <c r="S4334" s="5">
        <v>2375200231</v>
      </c>
      <c r="U4334"/>
    </row>
    <row r="4335" spans="17:21" ht="15.75">
      <c r="Q4335" s="5">
        <v>2375200249</v>
      </c>
      <c r="R4335" s="5">
        <v>2375200249</v>
      </c>
      <c r="S4335" s="5">
        <v>2375200249</v>
      </c>
      <c r="U4335"/>
    </row>
    <row r="4336" spans="17:21" ht="15.75">
      <c r="Q4336" s="5">
        <v>2375200298</v>
      </c>
      <c r="R4336" s="5">
        <v>2375200298</v>
      </c>
      <c r="S4336" s="5">
        <v>2375200298</v>
      </c>
      <c r="U4336"/>
    </row>
    <row r="4337" spans="17:21" ht="15.75">
      <c r="Q4337" s="5">
        <v>2375200306</v>
      </c>
      <c r="R4337" s="5">
        <v>2375200306</v>
      </c>
      <c r="S4337" s="5">
        <v>2375200306</v>
      </c>
      <c r="U4337"/>
    </row>
    <row r="4338" spans="17:21" ht="15.75">
      <c r="Q4338" s="5">
        <v>2375200330</v>
      </c>
      <c r="R4338" s="5">
        <v>2375200330</v>
      </c>
      <c r="S4338" s="5">
        <v>2375200330</v>
      </c>
      <c r="U4338"/>
    </row>
    <row r="4339" spans="17:21" ht="15.75">
      <c r="Q4339" s="5">
        <v>2375200413</v>
      </c>
      <c r="R4339" s="5">
        <v>2375200413</v>
      </c>
      <c r="S4339" s="5">
        <v>2375200413</v>
      </c>
      <c r="U4339"/>
    </row>
    <row r="4340" spans="17:21" ht="15.75">
      <c r="Q4340" s="5">
        <v>2375200447</v>
      </c>
      <c r="R4340" s="5">
        <v>2375200447</v>
      </c>
      <c r="S4340" s="5">
        <v>2375200447</v>
      </c>
      <c r="U4340"/>
    </row>
    <row r="4341" spans="17:21" ht="15.75">
      <c r="Q4341" s="5">
        <v>2375200538</v>
      </c>
      <c r="R4341" s="5">
        <v>2375200538</v>
      </c>
      <c r="S4341" s="5">
        <v>2375200538</v>
      </c>
      <c r="U4341"/>
    </row>
    <row r="4342" spans="17:21" ht="15.75">
      <c r="Q4342" s="5">
        <v>2375200546</v>
      </c>
      <c r="R4342" s="5">
        <v>2375200546</v>
      </c>
      <c r="S4342" s="5">
        <v>2375200546</v>
      </c>
      <c r="U4342"/>
    </row>
    <row r="4343" spans="17:21" ht="15.75">
      <c r="Q4343" s="5">
        <v>2375200595</v>
      </c>
      <c r="R4343" s="5">
        <v>2375200595</v>
      </c>
      <c r="S4343" s="5">
        <v>2375200595</v>
      </c>
      <c r="U4343"/>
    </row>
    <row r="4344" spans="17:21" ht="15.75">
      <c r="Q4344" s="5">
        <v>2375200603</v>
      </c>
      <c r="R4344" s="5">
        <v>2375200603</v>
      </c>
      <c r="S4344" s="5">
        <v>2375200603</v>
      </c>
      <c r="U4344"/>
    </row>
    <row r="4345" spans="17:21" ht="15.75">
      <c r="Q4345" s="5">
        <v>2375200611</v>
      </c>
      <c r="R4345" s="5">
        <v>2375200611</v>
      </c>
      <c r="S4345" s="5">
        <v>2375200611</v>
      </c>
      <c r="U4345"/>
    </row>
    <row r="4346" spans="17:21" ht="15.75">
      <c r="Q4346" s="5">
        <v>2375200629</v>
      </c>
      <c r="R4346" s="5">
        <v>2375200629</v>
      </c>
      <c r="S4346" s="5">
        <v>2375200629</v>
      </c>
      <c r="U4346"/>
    </row>
    <row r="4347" spans="17:21" ht="15.75">
      <c r="Q4347" s="5">
        <v>2375200652</v>
      </c>
      <c r="R4347" s="5">
        <v>2375200652</v>
      </c>
      <c r="S4347" s="5">
        <v>2375200652</v>
      </c>
      <c r="U4347"/>
    </row>
    <row r="4348" spans="17:21" ht="15.75">
      <c r="Q4348" s="5">
        <v>2375200694</v>
      </c>
      <c r="R4348" s="5">
        <v>2375200694</v>
      </c>
      <c r="S4348" s="5">
        <v>2375200694</v>
      </c>
      <c r="U4348"/>
    </row>
    <row r="4349" spans="17:21" ht="15.75">
      <c r="Q4349" s="5">
        <v>2375200702</v>
      </c>
      <c r="R4349" s="5">
        <v>2375200702</v>
      </c>
      <c r="S4349" s="5">
        <v>2375200702</v>
      </c>
      <c r="U4349"/>
    </row>
    <row r="4350" spans="17:21" ht="15.75">
      <c r="Q4350" s="5">
        <v>2375200835</v>
      </c>
      <c r="R4350" s="5">
        <v>2375200835</v>
      </c>
      <c r="S4350" s="5">
        <v>2375200835</v>
      </c>
      <c r="U4350"/>
    </row>
    <row r="4351" spans="17:21" ht="15.75">
      <c r="Q4351" s="5">
        <v>2375200876</v>
      </c>
      <c r="R4351" s="5">
        <v>2375200876</v>
      </c>
      <c r="S4351" s="5">
        <v>2375200876</v>
      </c>
      <c r="U4351"/>
    </row>
    <row r="4352" spans="17:21" ht="15.75">
      <c r="Q4352" s="5">
        <v>2375200934</v>
      </c>
      <c r="R4352" s="5">
        <v>2375200934</v>
      </c>
      <c r="S4352" s="5">
        <v>2375200934</v>
      </c>
      <c r="U4352"/>
    </row>
    <row r="4353" spans="17:21" ht="15.75">
      <c r="Q4353" s="5">
        <v>2375200942</v>
      </c>
      <c r="R4353" s="5">
        <v>2375200942</v>
      </c>
      <c r="S4353" s="5">
        <v>2375200942</v>
      </c>
      <c r="U4353"/>
    </row>
    <row r="4354" spans="17:21" ht="15.75">
      <c r="Q4354" s="5">
        <v>2375200967</v>
      </c>
      <c r="R4354" s="5">
        <v>2375200967</v>
      </c>
      <c r="S4354" s="5">
        <v>2375200967</v>
      </c>
      <c r="U4354"/>
    </row>
    <row r="4355" spans="17:21" ht="15.75">
      <c r="Q4355" s="5">
        <v>2375200991</v>
      </c>
      <c r="R4355" s="5">
        <v>2375200991</v>
      </c>
      <c r="S4355" s="5">
        <v>2375200991</v>
      </c>
      <c r="U4355"/>
    </row>
    <row r="4356" spans="17:21" ht="15.75">
      <c r="Q4356" s="5">
        <v>2375201049</v>
      </c>
      <c r="R4356" s="5">
        <v>2375201049</v>
      </c>
      <c r="S4356" s="5">
        <v>2375201049</v>
      </c>
      <c r="U4356"/>
    </row>
    <row r="4357" spans="17:21" ht="15.75">
      <c r="Q4357" s="5">
        <v>2375201072</v>
      </c>
      <c r="R4357" s="5">
        <v>2375201072</v>
      </c>
      <c r="S4357" s="5">
        <v>2375201072</v>
      </c>
      <c r="U4357"/>
    </row>
    <row r="4358" spans="17:21" ht="15.75">
      <c r="Q4358" s="5">
        <v>2375201080</v>
      </c>
      <c r="R4358" s="5">
        <v>2375201080</v>
      </c>
      <c r="S4358" s="5">
        <v>2375201080</v>
      </c>
      <c r="U4358"/>
    </row>
    <row r="4359" spans="17:21" ht="15.75">
      <c r="Q4359" s="5">
        <v>2375300049</v>
      </c>
      <c r="R4359" s="5">
        <v>2375300049</v>
      </c>
      <c r="S4359" s="5">
        <v>2375300049</v>
      </c>
      <c r="U4359"/>
    </row>
    <row r="4360" spans="17:21" ht="15.75">
      <c r="Q4360" s="5">
        <v>2375300056</v>
      </c>
      <c r="R4360" s="5">
        <v>2375300056</v>
      </c>
      <c r="S4360" s="5">
        <v>2375300056</v>
      </c>
      <c r="U4360"/>
    </row>
    <row r="4361" spans="17:21" ht="15.75">
      <c r="Q4361" s="5">
        <v>2375300064</v>
      </c>
      <c r="R4361" s="5">
        <v>2375300064</v>
      </c>
      <c r="S4361" s="5">
        <v>2375300064</v>
      </c>
      <c r="U4361"/>
    </row>
    <row r="4362" spans="17:21" ht="15.75">
      <c r="Q4362" s="5">
        <v>2375300072</v>
      </c>
      <c r="R4362" s="5">
        <v>2375300072</v>
      </c>
      <c r="S4362" s="5">
        <v>2375300072</v>
      </c>
      <c r="U4362"/>
    </row>
    <row r="4363" spans="17:21" ht="15.75">
      <c r="Q4363" s="5">
        <v>2375300114</v>
      </c>
      <c r="R4363" s="5">
        <v>2375300114</v>
      </c>
      <c r="S4363" s="5">
        <v>2375300114</v>
      </c>
      <c r="U4363"/>
    </row>
    <row r="4364" spans="17:21" ht="15.75">
      <c r="Q4364" s="5">
        <v>2375300122</v>
      </c>
      <c r="R4364" s="5">
        <v>2375300122</v>
      </c>
      <c r="S4364" s="5">
        <v>2375300122</v>
      </c>
      <c r="U4364"/>
    </row>
    <row r="4365" spans="17:21" ht="15.75">
      <c r="Q4365" s="5">
        <v>2375300155</v>
      </c>
      <c r="R4365" s="5">
        <v>2375300155</v>
      </c>
      <c r="S4365" s="5">
        <v>2375300155</v>
      </c>
      <c r="U4365"/>
    </row>
    <row r="4366" spans="17:21" ht="15.75">
      <c r="Q4366" s="5">
        <v>2375300163</v>
      </c>
      <c r="R4366" s="5">
        <v>2375300163</v>
      </c>
      <c r="S4366" s="5">
        <v>2375300163</v>
      </c>
      <c r="U4366"/>
    </row>
    <row r="4367" spans="17:21" ht="15.75">
      <c r="Q4367" s="5">
        <v>2375300189</v>
      </c>
      <c r="R4367" s="5">
        <v>2375300189</v>
      </c>
      <c r="S4367" s="5">
        <v>2375300189</v>
      </c>
      <c r="U4367"/>
    </row>
    <row r="4368" spans="17:21" ht="15.75">
      <c r="Q4368" s="5">
        <v>2375300205</v>
      </c>
      <c r="R4368" s="5">
        <v>2375300205</v>
      </c>
      <c r="S4368" s="5">
        <v>2375300205</v>
      </c>
      <c r="U4368"/>
    </row>
    <row r="4369" spans="17:21" ht="15.75">
      <c r="Q4369" s="5">
        <v>2375300213</v>
      </c>
      <c r="R4369" s="5">
        <v>2375300213</v>
      </c>
      <c r="S4369" s="5">
        <v>2375300213</v>
      </c>
      <c r="U4369"/>
    </row>
    <row r="4370" spans="17:21" ht="15.75">
      <c r="Q4370" s="5">
        <v>2375300262</v>
      </c>
      <c r="R4370" s="5">
        <v>2375300262</v>
      </c>
      <c r="S4370" s="5">
        <v>2375300262</v>
      </c>
      <c r="U4370"/>
    </row>
    <row r="4371" spans="17:21" ht="15.75">
      <c r="Q4371" s="5">
        <v>2375300270</v>
      </c>
      <c r="R4371" s="5">
        <v>2375300270</v>
      </c>
      <c r="S4371" s="5">
        <v>2375300270</v>
      </c>
      <c r="U4371"/>
    </row>
    <row r="4372" spans="17:21" ht="15.75">
      <c r="Q4372" s="5">
        <v>2375300296</v>
      </c>
      <c r="R4372" s="5">
        <v>2375300296</v>
      </c>
      <c r="S4372" s="5">
        <v>2375300296</v>
      </c>
      <c r="U4372"/>
    </row>
    <row r="4373" spans="17:21" ht="15.75">
      <c r="Q4373" s="5">
        <v>2375300312</v>
      </c>
      <c r="R4373" s="5">
        <v>2375300312</v>
      </c>
      <c r="S4373" s="5">
        <v>2375300312</v>
      </c>
      <c r="U4373"/>
    </row>
    <row r="4374" spans="17:21" ht="15.75">
      <c r="Q4374" s="5">
        <v>2375300338</v>
      </c>
      <c r="R4374" s="5">
        <v>2375300338</v>
      </c>
      <c r="S4374" s="5">
        <v>2375300338</v>
      </c>
      <c r="U4374"/>
    </row>
    <row r="4375" spans="17:21" ht="15.75">
      <c r="Q4375" s="5">
        <v>2375300353</v>
      </c>
      <c r="R4375" s="5">
        <v>2375300353</v>
      </c>
      <c r="S4375" s="5">
        <v>2375300353</v>
      </c>
      <c r="U4375"/>
    </row>
    <row r="4376" spans="17:21" ht="15.75">
      <c r="Q4376" s="5">
        <v>2375300379</v>
      </c>
      <c r="R4376" s="5">
        <v>2375300379</v>
      </c>
      <c r="S4376" s="5">
        <v>2375300379</v>
      </c>
      <c r="U4376"/>
    </row>
    <row r="4377" spans="17:21" ht="15.75">
      <c r="Q4377" s="5">
        <v>2375300395</v>
      </c>
      <c r="R4377" s="5">
        <v>2375300395</v>
      </c>
      <c r="S4377" s="5">
        <v>2375300395</v>
      </c>
      <c r="U4377"/>
    </row>
    <row r="4378" spans="17:21" ht="15.75">
      <c r="Q4378" s="5">
        <v>2375300437</v>
      </c>
      <c r="R4378" s="5">
        <v>2375300437</v>
      </c>
      <c r="S4378" s="5">
        <v>2375300437</v>
      </c>
      <c r="U4378"/>
    </row>
    <row r="4379" spans="17:21" ht="15.75">
      <c r="Q4379" s="5">
        <v>2375300452</v>
      </c>
      <c r="R4379" s="5">
        <v>2375300452</v>
      </c>
      <c r="S4379" s="5">
        <v>2375300452</v>
      </c>
      <c r="U4379"/>
    </row>
    <row r="4380" spans="17:21" ht="15.75">
      <c r="Q4380" s="5">
        <v>2375300478</v>
      </c>
      <c r="R4380" s="5">
        <v>2375300478</v>
      </c>
      <c r="S4380" s="5">
        <v>2375300478</v>
      </c>
      <c r="U4380"/>
    </row>
    <row r="4381" spans="17:21" ht="15.75">
      <c r="Q4381" s="5">
        <v>2375300502</v>
      </c>
      <c r="R4381" s="5">
        <v>2375300502</v>
      </c>
      <c r="S4381" s="5">
        <v>2375300502</v>
      </c>
      <c r="U4381"/>
    </row>
    <row r="4382" spans="17:21" ht="15.75">
      <c r="Q4382" s="5">
        <v>2375300544</v>
      </c>
      <c r="R4382" s="5">
        <v>2375300544</v>
      </c>
      <c r="S4382" s="5">
        <v>2375300544</v>
      </c>
      <c r="U4382"/>
    </row>
    <row r="4383" spans="17:21" ht="15.75">
      <c r="Q4383" s="5">
        <v>2375300643</v>
      </c>
      <c r="R4383" s="5">
        <v>2375300643</v>
      </c>
      <c r="S4383" s="5">
        <v>2375300643</v>
      </c>
      <c r="U4383"/>
    </row>
    <row r="4384" spans="17:21" ht="15.75">
      <c r="Q4384" s="5">
        <v>2375300692</v>
      </c>
      <c r="R4384" s="5">
        <v>2375300692</v>
      </c>
      <c r="S4384" s="5">
        <v>2375300692</v>
      </c>
      <c r="U4384"/>
    </row>
    <row r="4385" spans="17:21" ht="15.75">
      <c r="Q4385" s="5">
        <v>2375300700</v>
      </c>
      <c r="R4385" s="5">
        <v>2375300700</v>
      </c>
      <c r="S4385" s="5">
        <v>2375300700</v>
      </c>
      <c r="U4385"/>
    </row>
    <row r="4386" spans="17:21" ht="15.75">
      <c r="Q4386" s="5">
        <v>2375300718</v>
      </c>
      <c r="R4386" s="5">
        <v>2375300718</v>
      </c>
      <c r="S4386" s="5">
        <v>2375300718</v>
      </c>
      <c r="U4386"/>
    </row>
    <row r="4387" spans="17:21" ht="15.75">
      <c r="Q4387" s="5">
        <v>2375300726</v>
      </c>
      <c r="R4387" s="5">
        <v>2375300726</v>
      </c>
      <c r="S4387" s="5">
        <v>2375300726</v>
      </c>
      <c r="U4387"/>
    </row>
    <row r="4388" spans="17:21" ht="15.75">
      <c r="Q4388" s="5">
        <v>2375300742</v>
      </c>
      <c r="R4388" s="5">
        <v>2375300742</v>
      </c>
      <c r="S4388" s="5">
        <v>2375300742</v>
      </c>
      <c r="U4388"/>
    </row>
    <row r="4389" spans="17:21" ht="15.75">
      <c r="Q4389" s="5">
        <v>2375300783</v>
      </c>
      <c r="R4389" s="5">
        <v>2375300783</v>
      </c>
      <c r="S4389" s="5">
        <v>2375300783</v>
      </c>
      <c r="U4389"/>
    </row>
    <row r="4390" spans="17:21" ht="15.75">
      <c r="Q4390" s="5">
        <v>2375300817</v>
      </c>
      <c r="R4390" s="5">
        <v>2375300817</v>
      </c>
      <c r="S4390" s="5">
        <v>2375300817</v>
      </c>
      <c r="U4390"/>
    </row>
    <row r="4391" spans="17:21" ht="15.75">
      <c r="Q4391" s="5">
        <v>2375400047</v>
      </c>
      <c r="R4391" s="5">
        <v>2375400047</v>
      </c>
      <c r="S4391" s="5">
        <v>2375400047</v>
      </c>
      <c r="U4391"/>
    </row>
    <row r="4392" spans="17:21" ht="15.75">
      <c r="Q4392" s="5">
        <v>2375400054</v>
      </c>
      <c r="R4392" s="5">
        <v>2375400054</v>
      </c>
      <c r="S4392" s="5">
        <v>2375400054</v>
      </c>
      <c r="U4392"/>
    </row>
    <row r="4393" spans="17:21" ht="15.75">
      <c r="Q4393" s="5">
        <v>2375400062</v>
      </c>
      <c r="R4393" s="5">
        <v>2375400062</v>
      </c>
      <c r="S4393" s="5">
        <v>2375400062</v>
      </c>
      <c r="U4393"/>
    </row>
    <row r="4394" spans="17:21" ht="15.75">
      <c r="Q4394" s="5">
        <v>2375400088</v>
      </c>
      <c r="R4394" s="5">
        <v>2375400088</v>
      </c>
      <c r="S4394" s="5">
        <v>2375400088</v>
      </c>
      <c r="U4394"/>
    </row>
    <row r="4395" spans="17:21" ht="15.75">
      <c r="Q4395" s="5">
        <v>2375400096</v>
      </c>
      <c r="R4395" s="5">
        <v>2375400096</v>
      </c>
      <c r="S4395" s="5">
        <v>2375400096</v>
      </c>
      <c r="U4395"/>
    </row>
    <row r="4396" spans="17:21" ht="15.75">
      <c r="Q4396" s="5">
        <v>2375400112</v>
      </c>
      <c r="R4396" s="5">
        <v>2375400112</v>
      </c>
      <c r="S4396" s="5">
        <v>2375400112</v>
      </c>
      <c r="U4396"/>
    </row>
    <row r="4397" spans="17:21" ht="15.75">
      <c r="Q4397" s="5">
        <v>2375400146</v>
      </c>
      <c r="R4397" s="5">
        <v>2375400146</v>
      </c>
      <c r="S4397" s="5">
        <v>2375400146</v>
      </c>
      <c r="U4397"/>
    </row>
    <row r="4398" spans="17:21" ht="15.75">
      <c r="Q4398" s="5">
        <v>2375500085</v>
      </c>
      <c r="R4398" s="5">
        <v>2375500085</v>
      </c>
      <c r="S4398" s="5">
        <v>2375500085</v>
      </c>
      <c r="U4398"/>
    </row>
    <row r="4399" spans="17:21" ht="15.75">
      <c r="Q4399" s="5">
        <v>2375500093</v>
      </c>
      <c r="R4399" s="5">
        <v>2375500093</v>
      </c>
      <c r="S4399" s="5">
        <v>2375500093</v>
      </c>
      <c r="U4399"/>
    </row>
    <row r="4400" spans="17:21" ht="15.75">
      <c r="Q4400" s="5">
        <v>2375500101</v>
      </c>
      <c r="R4400" s="5">
        <v>2375500101</v>
      </c>
      <c r="S4400" s="5">
        <v>2375500101</v>
      </c>
      <c r="U4400"/>
    </row>
    <row r="4401" spans="17:21" ht="15.75">
      <c r="Q4401" s="5">
        <v>2375500150</v>
      </c>
      <c r="R4401" s="5">
        <v>2375500150</v>
      </c>
      <c r="S4401" s="5">
        <v>2375500150</v>
      </c>
      <c r="U4401"/>
    </row>
    <row r="4402" spans="17:21" ht="15.75">
      <c r="Q4402" s="5">
        <v>2375500192</v>
      </c>
      <c r="R4402" s="5">
        <v>2375500192</v>
      </c>
      <c r="S4402" s="5">
        <v>2375500192</v>
      </c>
      <c r="U4402"/>
    </row>
    <row r="4403" spans="17:21" ht="15.75">
      <c r="Q4403" s="5">
        <v>2375500200</v>
      </c>
      <c r="R4403" s="5">
        <v>2375500200</v>
      </c>
      <c r="S4403" s="5">
        <v>2375500200</v>
      </c>
      <c r="U4403"/>
    </row>
    <row r="4404" spans="17:21" ht="15.75">
      <c r="Q4404" s="5">
        <v>2375500218</v>
      </c>
      <c r="R4404" s="5">
        <v>2375500218</v>
      </c>
      <c r="S4404" s="5">
        <v>2375500218</v>
      </c>
      <c r="U4404"/>
    </row>
    <row r="4405" spans="17:21" ht="15.75">
      <c r="Q4405" s="5">
        <v>2375500259</v>
      </c>
      <c r="R4405" s="5">
        <v>2375500259</v>
      </c>
      <c r="S4405" s="5">
        <v>2375500259</v>
      </c>
      <c r="U4405"/>
    </row>
    <row r="4406" spans="17:21" ht="15.75">
      <c r="Q4406" s="5">
        <v>2375500317</v>
      </c>
      <c r="R4406" s="5">
        <v>2375500317</v>
      </c>
      <c r="S4406" s="5">
        <v>2375500317</v>
      </c>
      <c r="U4406"/>
    </row>
    <row r="4407" spans="17:21" ht="15.75">
      <c r="Q4407" s="5">
        <v>2375500325</v>
      </c>
      <c r="R4407" s="5">
        <v>2375500325</v>
      </c>
      <c r="S4407" s="5">
        <v>2375500325</v>
      </c>
      <c r="U4407"/>
    </row>
    <row r="4408" spans="17:21" ht="15.75">
      <c r="Q4408" s="5">
        <v>2375600109</v>
      </c>
      <c r="R4408" s="5">
        <v>2375600109</v>
      </c>
      <c r="S4408" s="5">
        <v>2375600109</v>
      </c>
      <c r="U4408"/>
    </row>
    <row r="4409" spans="17:21" ht="15.75">
      <c r="Q4409" s="5">
        <v>2375600158</v>
      </c>
      <c r="R4409" s="5">
        <v>2375600158</v>
      </c>
      <c r="S4409" s="5">
        <v>2375600158</v>
      </c>
      <c r="U4409"/>
    </row>
    <row r="4410" spans="17:21" ht="15.75">
      <c r="Q4410" s="5">
        <v>2375600273</v>
      </c>
      <c r="R4410" s="5">
        <v>2375600273</v>
      </c>
      <c r="S4410" s="5">
        <v>2375600273</v>
      </c>
      <c r="U4410"/>
    </row>
    <row r="4411" spans="17:21" ht="15.75">
      <c r="Q4411" s="5">
        <v>2375600281</v>
      </c>
      <c r="R4411" s="5">
        <v>2375600281</v>
      </c>
      <c r="S4411" s="5">
        <v>2375600281</v>
      </c>
      <c r="U4411"/>
    </row>
    <row r="4412" spans="17:21" ht="15.75">
      <c r="Q4412" s="5">
        <v>2375600299</v>
      </c>
      <c r="R4412" s="5">
        <v>2375600299</v>
      </c>
      <c r="S4412" s="5">
        <v>2375600299</v>
      </c>
      <c r="U4412"/>
    </row>
    <row r="4413" spans="17:21" ht="15.75">
      <c r="Q4413" s="5">
        <v>2375600307</v>
      </c>
      <c r="R4413" s="5">
        <v>2375600307</v>
      </c>
      <c r="S4413" s="5">
        <v>2375600307</v>
      </c>
      <c r="U4413"/>
    </row>
    <row r="4414" spans="17:21" ht="15.75">
      <c r="Q4414" s="5">
        <v>2375600323</v>
      </c>
      <c r="R4414" s="5">
        <v>2375600323</v>
      </c>
      <c r="S4414" s="5">
        <v>2375600323</v>
      </c>
      <c r="U4414"/>
    </row>
    <row r="4415" spans="17:21" ht="15.75">
      <c r="Q4415" s="5">
        <v>2375600331</v>
      </c>
      <c r="R4415" s="5">
        <v>2375600331</v>
      </c>
      <c r="S4415" s="5">
        <v>2375600331</v>
      </c>
      <c r="U4415"/>
    </row>
    <row r="4416" spans="17:21" ht="15.75">
      <c r="Q4416" s="5">
        <v>2375600414</v>
      </c>
      <c r="R4416" s="5">
        <v>2375600414</v>
      </c>
      <c r="S4416" s="5">
        <v>2375600414</v>
      </c>
      <c r="U4416"/>
    </row>
    <row r="4417" spans="17:21" ht="15.75">
      <c r="Q4417" s="5">
        <v>2375600455</v>
      </c>
      <c r="R4417" s="5">
        <v>2375600455</v>
      </c>
      <c r="S4417" s="5">
        <v>2375600455</v>
      </c>
      <c r="U4417"/>
    </row>
    <row r="4418" spans="17:21" ht="15.75">
      <c r="Q4418" s="5">
        <v>2375600570</v>
      </c>
      <c r="R4418" s="5">
        <v>2375600570</v>
      </c>
      <c r="S4418" s="5">
        <v>2375600570</v>
      </c>
      <c r="U4418"/>
    </row>
    <row r="4419" spans="17:21" ht="15.75">
      <c r="Q4419" s="5">
        <v>2375600604</v>
      </c>
      <c r="R4419" s="5">
        <v>2375600604</v>
      </c>
      <c r="S4419" s="5">
        <v>2375600604</v>
      </c>
      <c r="U4419"/>
    </row>
    <row r="4420" spans="17:21" ht="15.75">
      <c r="Q4420" s="5">
        <v>2375600695</v>
      </c>
      <c r="R4420" s="5">
        <v>2375600695</v>
      </c>
      <c r="S4420" s="5">
        <v>2375600695</v>
      </c>
      <c r="U4420"/>
    </row>
    <row r="4421" spans="17:21" ht="15.75">
      <c r="Q4421" s="5">
        <v>2375600703</v>
      </c>
      <c r="R4421" s="5">
        <v>2375600703</v>
      </c>
      <c r="S4421" s="5">
        <v>2375600703</v>
      </c>
      <c r="U4421"/>
    </row>
    <row r="4422" spans="17:21" ht="15.75">
      <c r="Q4422" s="5">
        <v>2375600778</v>
      </c>
      <c r="R4422" s="5">
        <v>2375600778</v>
      </c>
      <c r="S4422" s="5">
        <v>2375600778</v>
      </c>
      <c r="U4422"/>
    </row>
    <row r="4423" spans="17:21" ht="15.75">
      <c r="Q4423" s="5">
        <v>2375600893</v>
      </c>
      <c r="R4423" s="5">
        <v>2375600893</v>
      </c>
      <c r="S4423" s="5">
        <v>2375600893</v>
      </c>
      <c r="U4423"/>
    </row>
    <row r="4424" spans="17:21" ht="15.75">
      <c r="Q4424" s="5">
        <v>2375600927</v>
      </c>
      <c r="R4424" s="5">
        <v>2375600927</v>
      </c>
      <c r="S4424" s="5">
        <v>2375600927</v>
      </c>
      <c r="U4424"/>
    </row>
    <row r="4425" spans="17:21" ht="15.75">
      <c r="Q4425" s="5">
        <v>2375600976</v>
      </c>
      <c r="R4425" s="5">
        <v>2375600976</v>
      </c>
      <c r="S4425" s="5">
        <v>2375600976</v>
      </c>
      <c r="U4425"/>
    </row>
    <row r="4426" spans="17:21" ht="15.75">
      <c r="Q4426" s="5">
        <v>2375600992</v>
      </c>
      <c r="R4426" s="5">
        <v>2375600992</v>
      </c>
      <c r="S4426" s="5">
        <v>2375600992</v>
      </c>
      <c r="U4426"/>
    </row>
    <row r="4427" spans="17:21" ht="15.75">
      <c r="Q4427" s="5">
        <v>2375601008</v>
      </c>
      <c r="R4427" s="5">
        <v>2375601008</v>
      </c>
      <c r="S4427" s="5">
        <v>2375601008</v>
      </c>
      <c r="U4427"/>
    </row>
    <row r="4428" spans="17:21" ht="15.75">
      <c r="Q4428" s="5">
        <v>2375601016</v>
      </c>
      <c r="R4428" s="5">
        <v>2375601016</v>
      </c>
      <c r="S4428" s="5">
        <v>2375601016</v>
      </c>
      <c r="U4428"/>
    </row>
    <row r="4429" spans="17:21" ht="15.75">
      <c r="Q4429" s="5">
        <v>2375601024</v>
      </c>
      <c r="R4429" s="5">
        <v>2375601024</v>
      </c>
      <c r="S4429" s="5">
        <v>2375601024</v>
      </c>
      <c r="U4429"/>
    </row>
    <row r="4430" spans="17:21" ht="15.75">
      <c r="Q4430" s="5">
        <v>2375601040</v>
      </c>
      <c r="R4430" s="5">
        <v>2375601040</v>
      </c>
      <c r="S4430" s="5">
        <v>2375601040</v>
      </c>
      <c r="U4430"/>
    </row>
    <row r="4431" spans="17:21" ht="15.75">
      <c r="Q4431" s="5">
        <v>2375601057</v>
      </c>
      <c r="R4431" s="5">
        <v>2375601057</v>
      </c>
      <c r="S4431" s="5">
        <v>2375601057</v>
      </c>
      <c r="U4431"/>
    </row>
    <row r="4432" spans="17:21" ht="15.75">
      <c r="Q4432" s="5">
        <v>2375601115</v>
      </c>
      <c r="R4432" s="5">
        <v>2375601115</v>
      </c>
      <c r="S4432" s="5">
        <v>2375601115</v>
      </c>
      <c r="U4432"/>
    </row>
    <row r="4433" spans="17:21" ht="15.75">
      <c r="Q4433" s="5">
        <v>2375601131</v>
      </c>
      <c r="R4433" s="5">
        <v>2375601131</v>
      </c>
      <c r="S4433" s="5">
        <v>2375601131</v>
      </c>
      <c r="U4433"/>
    </row>
    <row r="4434" spans="17:21" ht="15.75">
      <c r="Q4434" s="5">
        <v>2375601156</v>
      </c>
      <c r="R4434" s="5">
        <v>2375601156</v>
      </c>
      <c r="S4434" s="5">
        <v>2375601156</v>
      </c>
      <c r="U4434"/>
    </row>
    <row r="4435" spans="17:21" ht="15.75">
      <c r="Q4435" s="5">
        <v>2375601198</v>
      </c>
      <c r="R4435" s="5">
        <v>2375601198</v>
      </c>
      <c r="S4435" s="5">
        <v>2375601198</v>
      </c>
      <c r="U4435"/>
    </row>
    <row r="4436" spans="17:21" ht="15.75">
      <c r="Q4436" s="5">
        <v>2375601206</v>
      </c>
      <c r="R4436" s="5">
        <v>2375601206</v>
      </c>
      <c r="S4436" s="5">
        <v>2375601206</v>
      </c>
      <c r="U4436"/>
    </row>
    <row r="4437" spans="17:21" ht="15.75">
      <c r="Q4437" s="5">
        <v>2375601271</v>
      </c>
      <c r="R4437" s="5">
        <v>2375601271</v>
      </c>
      <c r="S4437" s="5">
        <v>2375601271</v>
      </c>
      <c r="U4437"/>
    </row>
    <row r="4438" spans="17:21" ht="15.75">
      <c r="Q4438" s="5">
        <v>2375601305</v>
      </c>
      <c r="R4438" s="5">
        <v>2375601305</v>
      </c>
      <c r="S4438" s="5">
        <v>2375601305</v>
      </c>
      <c r="U4438"/>
    </row>
    <row r="4439" spans="17:21" ht="15.75">
      <c r="Q4439" s="5">
        <v>2375601347</v>
      </c>
      <c r="R4439" s="5">
        <v>2375601347</v>
      </c>
      <c r="S4439" s="5">
        <v>2375601347</v>
      </c>
      <c r="U4439"/>
    </row>
    <row r="4440" spans="17:21" ht="15.75">
      <c r="Q4440" s="5">
        <v>2375601354</v>
      </c>
      <c r="R4440" s="5">
        <v>2375601354</v>
      </c>
      <c r="S4440" s="5">
        <v>2375601354</v>
      </c>
      <c r="U4440"/>
    </row>
    <row r="4441" spans="17:21" ht="15.75">
      <c r="Q4441" s="5">
        <v>2375601362</v>
      </c>
      <c r="R4441" s="5">
        <v>2375601362</v>
      </c>
      <c r="S4441" s="5">
        <v>2375601362</v>
      </c>
      <c r="U4441"/>
    </row>
    <row r="4442" spans="17:21" ht="15.75">
      <c r="Q4442" s="5">
        <v>2375601370</v>
      </c>
      <c r="R4442" s="5">
        <v>2375601370</v>
      </c>
      <c r="S4442" s="5">
        <v>2375601370</v>
      </c>
      <c r="U4442"/>
    </row>
    <row r="4443" spans="17:21" ht="15.75">
      <c r="Q4443" s="5">
        <v>2375601446</v>
      </c>
      <c r="R4443" s="5">
        <v>2375601446</v>
      </c>
      <c r="S4443" s="5">
        <v>2375601446</v>
      </c>
      <c r="U4443"/>
    </row>
    <row r="4444" spans="17:21" ht="15.75">
      <c r="Q4444" s="5">
        <v>2375601495</v>
      </c>
      <c r="R4444" s="5">
        <v>2375601495</v>
      </c>
      <c r="S4444" s="5">
        <v>2375601495</v>
      </c>
      <c r="U4444"/>
    </row>
    <row r="4445" spans="17:21" ht="15.75">
      <c r="Q4445" s="5">
        <v>2375601503</v>
      </c>
      <c r="R4445" s="5">
        <v>2375601503</v>
      </c>
      <c r="S4445" s="5">
        <v>2375601503</v>
      </c>
      <c r="U4445"/>
    </row>
    <row r="4446" spans="17:21" ht="15.75">
      <c r="Q4446" s="5">
        <v>2375601511</v>
      </c>
      <c r="R4446" s="5">
        <v>2375601511</v>
      </c>
      <c r="S4446" s="5">
        <v>2375601511</v>
      </c>
      <c r="U4446"/>
    </row>
    <row r="4447" spans="17:21" ht="15.75">
      <c r="Q4447" s="5">
        <v>2375601529</v>
      </c>
      <c r="R4447" s="5">
        <v>2375601529</v>
      </c>
      <c r="S4447" s="5">
        <v>2375601529</v>
      </c>
      <c r="U4447"/>
    </row>
    <row r="4448" spans="17:21" ht="15.75">
      <c r="Q4448" s="5">
        <v>2375601537</v>
      </c>
      <c r="R4448" s="5">
        <v>2375601537</v>
      </c>
      <c r="S4448" s="5">
        <v>2375601537</v>
      </c>
      <c r="U4448"/>
    </row>
    <row r="4449" spans="17:21" ht="15.75">
      <c r="Q4449" s="5">
        <v>2375601552</v>
      </c>
      <c r="R4449" s="5">
        <v>2375601552</v>
      </c>
      <c r="S4449" s="5">
        <v>2375601552</v>
      </c>
      <c r="U4449"/>
    </row>
    <row r="4450" spans="17:21" ht="15.75">
      <c r="Q4450" s="5">
        <v>2375601560</v>
      </c>
      <c r="R4450" s="5">
        <v>2375601560</v>
      </c>
      <c r="S4450" s="5">
        <v>2375601560</v>
      </c>
      <c r="U4450"/>
    </row>
    <row r="4451" spans="17:21" ht="15.75">
      <c r="Q4451" s="5">
        <v>2375601594</v>
      </c>
      <c r="R4451" s="5">
        <v>2375601594</v>
      </c>
      <c r="S4451" s="5">
        <v>2375601594</v>
      </c>
      <c r="U4451"/>
    </row>
    <row r="4452" spans="17:21" ht="15.75">
      <c r="Q4452" s="5">
        <v>2375601602</v>
      </c>
      <c r="R4452" s="5">
        <v>2375601602</v>
      </c>
      <c r="S4452" s="5">
        <v>2375601602</v>
      </c>
      <c r="U4452"/>
    </row>
    <row r="4453" spans="17:21" ht="15.75">
      <c r="Q4453" s="5">
        <v>2375601628</v>
      </c>
      <c r="R4453" s="5">
        <v>2375601628</v>
      </c>
      <c r="S4453" s="5">
        <v>2375601628</v>
      </c>
      <c r="U4453"/>
    </row>
    <row r="4454" spans="17:21" ht="15.75">
      <c r="Q4454" s="5">
        <v>2375601644</v>
      </c>
      <c r="R4454" s="5">
        <v>2375601644</v>
      </c>
      <c r="S4454" s="5">
        <v>2375601644</v>
      </c>
      <c r="U4454"/>
    </row>
    <row r="4455" spans="17:21" ht="15.75">
      <c r="Q4455" s="5">
        <v>2375601651</v>
      </c>
      <c r="R4455" s="5">
        <v>2375601651</v>
      </c>
      <c r="S4455" s="5">
        <v>2375601651</v>
      </c>
      <c r="U4455"/>
    </row>
    <row r="4456" spans="17:21" ht="15.75">
      <c r="Q4456" s="5">
        <v>2375601685</v>
      </c>
      <c r="R4456" s="5">
        <v>2375601685</v>
      </c>
      <c r="S4456" s="5">
        <v>2375601685</v>
      </c>
      <c r="U4456"/>
    </row>
    <row r="4457" spans="17:21" ht="15.75">
      <c r="Q4457" s="5">
        <v>2375601693</v>
      </c>
      <c r="R4457" s="5">
        <v>2375601693</v>
      </c>
      <c r="S4457" s="5">
        <v>2375601693</v>
      </c>
      <c r="U4457"/>
    </row>
    <row r="4458" spans="17:21" ht="15.75">
      <c r="Q4458" s="5">
        <v>2375601784</v>
      </c>
      <c r="R4458" s="5">
        <v>2375601784</v>
      </c>
      <c r="S4458" s="5">
        <v>2375601784</v>
      </c>
      <c r="U4458"/>
    </row>
    <row r="4459" spans="17:21" ht="15.75">
      <c r="Q4459" s="5">
        <v>2375601818</v>
      </c>
      <c r="R4459" s="5">
        <v>2375601818</v>
      </c>
      <c r="S4459" s="5">
        <v>2375601818</v>
      </c>
      <c r="U4459"/>
    </row>
    <row r="4460" spans="17:21" ht="15.75">
      <c r="Q4460" s="5">
        <v>2375601826</v>
      </c>
      <c r="R4460" s="5">
        <v>2375601826</v>
      </c>
      <c r="S4460" s="5">
        <v>2375601826</v>
      </c>
      <c r="U4460"/>
    </row>
    <row r="4461" spans="17:21" ht="15.75">
      <c r="Q4461" s="5">
        <v>2375601834</v>
      </c>
      <c r="R4461" s="5">
        <v>2375601834</v>
      </c>
      <c r="S4461" s="5">
        <v>2375601834</v>
      </c>
      <c r="U4461"/>
    </row>
    <row r="4462" spans="17:21" ht="15.75">
      <c r="Q4462" s="5">
        <v>2375601867</v>
      </c>
      <c r="R4462" s="5">
        <v>2375601867</v>
      </c>
      <c r="S4462" s="5">
        <v>2375601867</v>
      </c>
      <c r="U4462"/>
    </row>
    <row r="4463" spans="17:21" ht="15.75">
      <c r="Q4463" s="5">
        <v>2375601925</v>
      </c>
      <c r="R4463" s="5">
        <v>2375601925</v>
      </c>
      <c r="S4463" s="5">
        <v>2375601925</v>
      </c>
      <c r="U4463"/>
    </row>
    <row r="4464" spans="17:21" ht="15.75">
      <c r="Q4464" s="5">
        <v>2375602022</v>
      </c>
      <c r="R4464" s="5">
        <v>2375602022</v>
      </c>
      <c r="S4464" s="5">
        <v>2375602022</v>
      </c>
      <c r="U4464"/>
    </row>
    <row r="4465" spans="17:21" ht="15.75">
      <c r="Q4465" s="5">
        <v>2375602063</v>
      </c>
      <c r="R4465" s="5">
        <v>2375602063</v>
      </c>
      <c r="S4465" s="5">
        <v>2375602063</v>
      </c>
      <c r="U4465"/>
    </row>
    <row r="4466" spans="17:21" ht="15.75">
      <c r="Q4466" s="5">
        <v>2375602105</v>
      </c>
      <c r="R4466" s="5">
        <v>2375602105</v>
      </c>
      <c r="S4466" s="5">
        <v>2375602105</v>
      </c>
      <c r="U4466"/>
    </row>
    <row r="4467" spans="17:21" ht="15.75">
      <c r="Q4467" s="5">
        <v>2375602113</v>
      </c>
      <c r="R4467" s="5">
        <v>2375602113</v>
      </c>
      <c r="S4467" s="5">
        <v>2375602113</v>
      </c>
      <c r="U4467"/>
    </row>
    <row r="4468" spans="17:21" ht="15.75">
      <c r="Q4468" s="5">
        <v>2375602147</v>
      </c>
      <c r="R4468" s="5">
        <v>2375602147</v>
      </c>
      <c r="S4468" s="5">
        <v>2375602147</v>
      </c>
      <c r="U4468"/>
    </row>
    <row r="4469" spans="17:21" ht="15.75">
      <c r="Q4469" s="5">
        <v>2375602170</v>
      </c>
      <c r="R4469" s="5">
        <v>2375602170</v>
      </c>
      <c r="S4469" s="5">
        <v>2375602170</v>
      </c>
      <c r="U4469"/>
    </row>
    <row r="4470" spans="17:21" ht="15.75">
      <c r="Q4470" s="5">
        <v>2375602204</v>
      </c>
      <c r="R4470" s="5">
        <v>2375602204</v>
      </c>
      <c r="S4470" s="5">
        <v>2375602204</v>
      </c>
      <c r="U4470"/>
    </row>
    <row r="4471" spans="17:21" ht="15.75">
      <c r="Q4471" s="5">
        <v>2375602303</v>
      </c>
      <c r="R4471" s="5">
        <v>2375602303</v>
      </c>
      <c r="S4471" s="5">
        <v>2375602303</v>
      </c>
      <c r="U4471"/>
    </row>
    <row r="4472" spans="17:21" ht="15.75">
      <c r="Q4472" s="5">
        <v>2375602386</v>
      </c>
      <c r="R4472" s="5">
        <v>2375602386</v>
      </c>
      <c r="S4472" s="5">
        <v>2375602386</v>
      </c>
      <c r="U4472"/>
    </row>
    <row r="4473" spans="17:21" ht="15.75">
      <c r="Q4473" s="5">
        <v>2375602394</v>
      </c>
      <c r="R4473" s="5">
        <v>2375602394</v>
      </c>
      <c r="S4473" s="5">
        <v>2375602394</v>
      </c>
      <c r="U4473"/>
    </row>
    <row r="4474" spans="17:21" ht="15.75">
      <c r="Q4474" s="5">
        <v>2375602410</v>
      </c>
      <c r="R4474" s="5">
        <v>2375602410</v>
      </c>
      <c r="S4474" s="5">
        <v>2375602410</v>
      </c>
      <c r="U4474"/>
    </row>
    <row r="4475" spans="17:21" ht="15.75">
      <c r="Q4475" s="5">
        <v>2375700180</v>
      </c>
      <c r="R4475" s="5">
        <v>2375700180</v>
      </c>
      <c r="S4475" s="5">
        <v>2375700180</v>
      </c>
      <c r="U4475"/>
    </row>
    <row r="4476" spans="17:21" ht="15.75">
      <c r="Q4476" s="5">
        <v>2375700198</v>
      </c>
      <c r="R4476" s="5">
        <v>2375700198</v>
      </c>
      <c r="S4476" s="5">
        <v>2375700198</v>
      </c>
      <c r="U4476"/>
    </row>
    <row r="4477" spans="17:21" ht="15.75">
      <c r="Q4477" s="5">
        <v>2375700206</v>
      </c>
      <c r="R4477" s="5">
        <v>2375700206</v>
      </c>
      <c r="S4477" s="5">
        <v>2375700206</v>
      </c>
      <c r="U4477"/>
    </row>
    <row r="4478" spans="17:21" ht="15.75">
      <c r="Q4478" s="5">
        <v>2375700214</v>
      </c>
      <c r="R4478" s="5">
        <v>2375700214</v>
      </c>
      <c r="S4478" s="5">
        <v>2375700214</v>
      </c>
      <c r="U4478"/>
    </row>
    <row r="4479" spans="17:21" ht="15.75">
      <c r="Q4479" s="5">
        <v>2375700248</v>
      </c>
      <c r="R4479" s="5">
        <v>2375700248</v>
      </c>
      <c r="S4479" s="5">
        <v>2375700248</v>
      </c>
      <c r="U4479"/>
    </row>
    <row r="4480" spans="17:21" ht="15.75">
      <c r="Q4480" s="5">
        <v>2375700255</v>
      </c>
      <c r="R4480" s="5">
        <v>2375700255</v>
      </c>
      <c r="S4480" s="5">
        <v>2375700255</v>
      </c>
      <c r="U4480"/>
    </row>
    <row r="4481" spans="17:21" ht="15.75">
      <c r="Q4481" s="5">
        <v>2375700297</v>
      </c>
      <c r="R4481" s="5">
        <v>2375700297</v>
      </c>
      <c r="S4481" s="5">
        <v>2375700297</v>
      </c>
      <c r="U4481"/>
    </row>
    <row r="4482" spans="17:21" ht="15.75">
      <c r="Q4482" s="5">
        <v>2375700305</v>
      </c>
      <c r="R4482" s="5">
        <v>2375700305</v>
      </c>
      <c r="S4482" s="5">
        <v>2375700305</v>
      </c>
      <c r="U4482"/>
    </row>
    <row r="4483" spans="17:21" ht="15.75">
      <c r="Q4483" s="5">
        <v>2375700313</v>
      </c>
      <c r="R4483" s="5">
        <v>2375700313</v>
      </c>
      <c r="S4483" s="5">
        <v>2375700313</v>
      </c>
      <c r="U4483"/>
    </row>
    <row r="4484" spans="17:21" ht="15.75">
      <c r="Q4484" s="5">
        <v>2375700354</v>
      </c>
      <c r="R4484" s="5">
        <v>2375700354</v>
      </c>
      <c r="S4484" s="5">
        <v>2375700354</v>
      </c>
      <c r="U4484"/>
    </row>
    <row r="4485" spans="17:21" ht="15.75">
      <c r="Q4485" s="5">
        <v>2375700362</v>
      </c>
      <c r="R4485" s="5">
        <v>2375700362</v>
      </c>
      <c r="S4485" s="5">
        <v>2375700362</v>
      </c>
      <c r="U4485"/>
    </row>
    <row r="4486" spans="17:21" ht="15.75">
      <c r="Q4486" s="5">
        <v>2375700370</v>
      </c>
      <c r="R4486" s="5">
        <v>2375700370</v>
      </c>
      <c r="S4486" s="5">
        <v>2375700370</v>
      </c>
      <c r="U4486"/>
    </row>
    <row r="4487" spans="17:21" ht="15.75">
      <c r="Q4487" s="5">
        <v>2375700388</v>
      </c>
      <c r="R4487" s="5">
        <v>2375700388</v>
      </c>
      <c r="S4487" s="5">
        <v>2375700388</v>
      </c>
      <c r="U4487"/>
    </row>
    <row r="4488" spans="17:21" ht="15.75">
      <c r="Q4488" s="5">
        <v>2375700396</v>
      </c>
      <c r="R4488" s="5">
        <v>2375700396</v>
      </c>
      <c r="S4488" s="5">
        <v>2375700396</v>
      </c>
      <c r="U4488"/>
    </row>
    <row r="4489" spans="17:21" ht="15.75">
      <c r="Q4489" s="5">
        <v>2375700404</v>
      </c>
      <c r="R4489" s="5">
        <v>2375700404</v>
      </c>
      <c r="S4489" s="5">
        <v>2375700404</v>
      </c>
      <c r="U4489"/>
    </row>
    <row r="4490" spans="17:21" ht="15.75">
      <c r="Q4490" s="5">
        <v>2375700412</v>
      </c>
      <c r="R4490" s="5">
        <v>2375700412</v>
      </c>
      <c r="S4490" s="5">
        <v>2375700412</v>
      </c>
      <c r="U4490"/>
    </row>
    <row r="4491" spans="17:21" ht="15.75">
      <c r="Q4491" s="5">
        <v>2375700420</v>
      </c>
      <c r="R4491" s="5">
        <v>2375700420</v>
      </c>
      <c r="S4491" s="5">
        <v>2375700420</v>
      </c>
      <c r="U4491"/>
    </row>
    <row r="4492" spans="17:21" ht="15.75">
      <c r="Q4492" s="5">
        <v>2375700446</v>
      </c>
      <c r="R4492" s="5">
        <v>2375700446</v>
      </c>
      <c r="S4492" s="5">
        <v>2375700446</v>
      </c>
      <c r="U4492"/>
    </row>
    <row r="4493" spans="17:21" ht="15.75">
      <c r="Q4493" s="5">
        <v>2375700461</v>
      </c>
      <c r="R4493" s="5">
        <v>2375700461</v>
      </c>
      <c r="S4493" s="5">
        <v>2375700461</v>
      </c>
      <c r="U4493"/>
    </row>
    <row r="4494" spans="17:21" ht="15.75">
      <c r="Q4494" s="5">
        <v>2375700479</v>
      </c>
      <c r="R4494" s="5">
        <v>2375700479</v>
      </c>
      <c r="S4494" s="5">
        <v>2375700479</v>
      </c>
      <c r="U4494"/>
    </row>
    <row r="4495" spans="17:21" ht="15.75">
      <c r="Q4495" s="5">
        <v>2375700503</v>
      </c>
      <c r="R4495" s="5">
        <v>2375700503</v>
      </c>
      <c r="S4495" s="5">
        <v>2375700503</v>
      </c>
      <c r="U4495"/>
    </row>
    <row r="4496" spans="17:21" ht="15.75">
      <c r="Q4496" s="5">
        <v>2375700529</v>
      </c>
      <c r="R4496" s="5">
        <v>2375700529</v>
      </c>
      <c r="S4496" s="5">
        <v>2375700529</v>
      </c>
      <c r="U4496"/>
    </row>
    <row r="4497" spans="17:21" ht="15.75">
      <c r="Q4497" s="5">
        <v>2375700537</v>
      </c>
      <c r="R4497" s="5">
        <v>2375700537</v>
      </c>
      <c r="S4497" s="5">
        <v>2375700537</v>
      </c>
      <c r="U4497"/>
    </row>
    <row r="4498" spans="17:21" ht="15.75">
      <c r="Q4498" s="5">
        <v>2375700545</v>
      </c>
      <c r="R4498" s="5">
        <v>2375700545</v>
      </c>
      <c r="S4498" s="5">
        <v>2375700545</v>
      </c>
      <c r="U4498"/>
    </row>
    <row r="4499" spans="17:21" ht="15.75">
      <c r="Q4499" s="5">
        <v>2375700578</v>
      </c>
      <c r="R4499" s="5">
        <v>2375700578</v>
      </c>
      <c r="S4499" s="5">
        <v>2375700578</v>
      </c>
      <c r="U4499"/>
    </row>
    <row r="4500" spans="17:21" ht="15.75">
      <c r="Q4500" s="5">
        <v>2375700651</v>
      </c>
      <c r="R4500" s="5">
        <v>2375700651</v>
      </c>
      <c r="S4500" s="5">
        <v>2375700651</v>
      </c>
      <c r="U4500"/>
    </row>
    <row r="4501" spans="17:21" ht="15.75">
      <c r="Q4501" s="5">
        <v>2375700669</v>
      </c>
      <c r="R4501" s="5">
        <v>2375700669</v>
      </c>
      <c r="S4501" s="5">
        <v>2375700669</v>
      </c>
      <c r="U4501"/>
    </row>
    <row r="4502" spans="17:21" ht="15.75">
      <c r="Q4502" s="5">
        <v>2375700677</v>
      </c>
      <c r="R4502" s="5">
        <v>2375700677</v>
      </c>
      <c r="S4502" s="5">
        <v>2375700677</v>
      </c>
      <c r="U4502"/>
    </row>
    <row r="4503" spans="17:21" ht="15.75">
      <c r="Q4503" s="5">
        <v>2375700693</v>
      </c>
      <c r="R4503" s="5">
        <v>2375700693</v>
      </c>
      <c r="S4503" s="5">
        <v>2375700693</v>
      </c>
      <c r="U4503"/>
    </row>
    <row r="4504" spans="17:21" ht="15.75">
      <c r="Q4504" s="5">
        <v>2375700701</v>
      </c>
      <c r="R4504" s="5">
        <v>2375700701</v>
      </c>
      <c r="S4504" s="5">
        <v>2375700701</v>
      </c>
      <c r="U4504"/>
    </row>
    <row r="4505" spans="17:21" ht="15.75">
      <c r="Q4505" s="5">
        <v>2375700719</v>
      </c>
      <c r="R4505" s="5">
        <v>2375700719</v>
      </c>
      <c r="S4505" s="5">
        <v>2375700719</v>
      </c>
      <c r="U4505"/>
    </row>
    <row r="4506" spans="17:21" ht="15.75">
      <c r="Q4506" s="5">
        <v>2375700727</v>
      </c>
      <c r="R4506" s="5">
        <v>2375700727</v>
      </c>
      <c r="S4506" s="5">
        <v>2375700727</v>
      </c>
      <c r="U4506"/>
    </row>
    <row r="4507" spans="17:21" ht="15.75">
      <c r="Q4507" s="5">
        <v>2375700750</v>
      </c>
      <c r="R4507" s="5">
        <v>2375700750</v>
      </c>
      <c r="S4507" s="5">
        <v>2375700750</v>
      </c>
      <c r="U4507"/>
    </row>
    <row r="4508" spans="17:21" ht="15.75">
      <c r="Q4508" s="5">
        <v>2375700768</v>
      </c>
      <c r="R4508" s="5">
        <v>2375700768</v>
      </c>
      <c r="S4508" s="5">
        <v>2375700768</v>
      </c>
      <c r="U4508"/>
    </row>
    <row r="4509" spans="17:21" ht="15.75">
      <c r="Q4509" s="5">
        <v>2375700784</v>
      </c>
      <c r="R4509" s="5">
        <v>2375700784</v>
      </c>
      <c r="S4509" s="5">
        <v>2375700784</v>
      </c>
      <c r="U4509"/>
    </row>
    <row r="4510" spans="17:21" ht="15.75">
      <c r="Q4510" s="5">
        <v>2375700792</v>
      </c>
      <c r="R4510" s="5">
        <v>2375700792</v>
      </c>
      <c r="S4510" s="5">
        <v>2375700792</v>
      </c>
      <c r="U4510"/>
    </row>
    <row r="4511" spans="17:21" ht="15.75">
      <c r="Q4511" s="5">
        <v>2375700800</v>
      </c>
      <c r="R4511" s="5">
        <v>2375700800</v>
      </c>
      <c r="S4511" s="5">
        <v>2375700800</v>
      </c>
      <c r="U4511"/>
    </row>
    <row r="4512" spans="17:21" ht="15.75">
      <c r="Q4512" s="5">
        <v>2375700826</v>
      </c>
      <c r="R4512" s="5">
        <v>2375700826</v>
      </c>
      <c r="S4512" s="5">
        <v>2375700826</v>
      </c>
      <c r="U4512"/>
    </row>
    <row r="4513" spans="17:21" ht="15.75">
      <c r="Q4513" s="5">
        <v>2375700834</v>
      </c>
      <c r="R4513" s="5">
        <v>2375700834</v>
      </c>
      <c r="S4513" s="5">
        <v>2375700834</v>
      </c>
      <c r="U4513"/>
    </row>
    <row r="4514" spans="17:21" ht="15.75">
      <c r="Q4514" s="5">
        <v>2375700875</v>
      </c>
      <c r="R4514" s="5">
        <v>2375700875</v>
      </c>
      <c r="S4514" s="5">
        <v>2375700875</v>
      </c>
      <c r="U4514"/>
    </row>
    <row r="4515" spans="17:21" ht="15.75">
      <c r="Q4515" s="5">
        <v>2375700891</v>
      </c>
      <c r="R4515" s="5">
        <v>2375700891</v>
      </c>
      <c r="S4515" s="5">
        <v>2375700891</v>
      </c>
      <c r="U4515"/>
    </row>
    <row r="4516" spans="17:21" ht="15.75">
      <c r="Q4516" s="5">
        <v>2375700909</v>
      </c>
      <c r="R4516" s="5">
        <v>2375700909</v>
      </c>
      <c r="S4516" s="5">
        <v>2375700909</v>
      </c>
      <c r="U4516"/>
    </row>
    <row r="4517" spans="17:21" ht="15.75">
      <c r="Q4517" s="5">
        <v>2375700925</v>
      </c>
      <c r="R4517" s="5">
        <v>2375700925</v>
      </c>
      <c r="S4517" s="5">
        <v>2375700925</v>
      </c>
      <c r="U4517"/>
    </row>
    <row r="4518" spans="17:21" ht="15.75">
      <c r="Q4518" s="5">
        <v>2375700990</v>
      </c>
      <c r="R4518" s="5">
        <v>2375700990</v>
      </c>
      <c r="S4518" s="5">
        <v>2375700990</v>
      </c>
      <c r="U4518"/>
    </row>
    <row r="4519" spans="17:21" ht="15.75">
      <c r="Q4519" s="5">
        <v>2375701089</v>
      </c>
      <c r="R4519" s="5">
        <v>2375701089</v>
      </c>
      <c r="S4519" s="5">
        <v>2375701089</v>
      </c>
      <c r="U4519"/>
    </row>
    <row r="4520" spans="17:21" ht="15.75">
      <c r="Q4520" s="5">
        <v>2375701097</v>
      </c>
      <c r="R4520" s="5">
        <v>2375701097</v>
      </c>
      <c r="S4520" s="5">
        <v>2375701097</v>
      </c>
      <c r="U4520"/>
    </row>
    <row r="4521" spans="17:21" ht="15.75">
      <c r="Q4521" s="5">
        <v>2375701105</v>
      </c>
      <c r="R4521" s="5">
        <v>2375701105</v>
      </c>
      <c r="S4521" s="5">
        <v>2375701105</v>
      </c>
      <c r="U4521"/>
    </row>
    <row r="4522" spans="17:21" ht="15.75">
      <c r="Q4522" s="5">
        <v>2375701113</v>
      </c>
      <c r="R4522" s="5">
        <v>2375701113</v>
      </c>
      <c r="S4522" s="5">
        <v>2375701113</v>
      </c>
      <c r="U4522"/>
    </row>
    <row r="4523" spans="17:21" ht="15.75">
      <c r="Q4523" s="5">
        <v>2375701139</v>
      </c>
      <c r="R4523" s="5">
        <v>2375701139</v>
      </c>
      <c r="S4523" s="5">
        <v>2375701139</v>
      </c>
      <c r="U4523"/>
    </row>
    <row r="4524" spans="17:21" ht="15.75">
      <c r="Q4524" s="5">
        <v>2375701170</v>
      </c>
      <c r="R4524" s="5">
        <v>2375701170</v>
      </c>
      <c r="S4524" s="5">
        <v>2375701170</v>
      </c>
      <c r="U4524"/>
    </row>
    <row r="4525" spans="17:21" ht="15.75">
      <c r="Q4525" s="5">
        <v>2375701188</v>
      </c>
      <c r="R4525" s="5">
        <v>2375701188</v>
      </c>
      <c r="S4525" s="5">
        <v>2375701188</v>
      </c>
      <c r="U4525"/>
    </row>
    <row r="4526" spans="17:21" ht="15.75">
      <c r="Q4526" s="5">
        <v>2375701196</v>
      </c>
      <c r="R4526" s="5">
        <v>2375701196</v>
      </c>
      <c r="S4526" s="5">
        <v>2375701196</v>
      </c>
      <c r="U4526"/>
    </row>
    <row r="4527" spans="17:21" ht="15.75">
      <c r="Q4527" s="5">
        <v>2375701204</v>
      </c>
      <c r="R4527" s="5">
        <v>2375701204</v>
      </c>
      <c r="S4527" s="5">
        <v>2375701204</v>
      </c>
      <c r="U4527"/>
    </row>
    <row r="4528" spans="17:21" ht="15.75">
      <c r="Q4528" s="5">
        <v>2375701212</v>
      </c>
      <c r="R4528" s="5">
        <v>2375701212</v>
      </c>
      <c r="S4528" s="5">
        <v>2375701212</v>
      </c>
      <c r="U4528"/>
    </row>
    <row r="4529" spans="17:21" ht="15.75">
      <c r="Q4529" s="5">
        <v>2375701261</v>
      </c>
      <c r="R4529" s="5">
        <v>2375701261</v>
      </c>
      <c r="S4529" s="5">
        <v>2375701261</v>
      </c>
      <c r="U4529"/>
    </row>
    <row r="4530" spans="17:21" ht="15.75">
      <c r="Q4530" s="5">
        <v>2375701279</v>
      </c>
      <c r="R4530" s="5">
        <v>2375701279</v>
      </c>
      <c r="S4530" s="5">
        <v>2375701279</v>
      </c>
      <c r="U4530"/>
    </row>
    <row r="4531" spans="17:21" ht="15.75">
      <c r="Q4531" s="5">
        <v>2375701287</v>
      </c>
      <c r="R4531" s="5">
        <v>2375701287</v>
      </c>
      <c r="S4531" s="5">
        <v>2375701287</v>
      </c>
      <c r="U4531"/>
    </row>
    <row r="4532" spans="17:21" ht="15.75">
      <c r="Q4532" s="5">
        <v>2375701295</v>
      </c>
      <c r="R4532" s="5">
        <v>2375701295</v>
      </c>
      <c r="S4532" s="5">
        <v>2375701295</v>
      </c>
      <c r="U4532"/>
    </row>
    <row r="4533" spans="17:21" ht="15.75">
      <c r="Q4533" s="5">
        <v>2375701303</v>
      </c>
      <c r="R4533" s="5">
        <v>2375701303</v>
      </c>
      <c r="S4533" s="5">
        <v>2375701303</v>
      </c>
      <c r="U4533"/>
    </row>
    <row r="4534" spans="17:21" ht="15.75">
      <c r="Q4534" s="5">
        <v>2375701311</v>
      </c>
      <c r="R4534" s="5">
        <v>2375701311</v>
      </c>
      <c r="S4534" s="5">
        <v>2375701311</v>
      </c>
      <c r="U4534"/>
    </row>
    <row r="4535" spans="17:21" ht="15.75">
      <c r="Q4535" s="5">
        <v>2375701337</v>
      </c>
      <c r="R4535" s="5">
        <v>2375701337</v>
      </c>
      <c r="S4535" s="5">
        <v>2375701337</v>
      </c>
      <c r="U4535"/>
    </row>
    <row r="4536" spans="17:21" ht="15.75">
      <c r="Q4536" s="5">
        <v>2375701345</v>
      </c>
      <c r="R4536" s="5">
        <v>2375701345</v>
      </c>
      <c r="S4536" s="5">
        <v>2375701345</v>
      </c>
      <c r="U4536"/>
    </row>
    <row r="4537" spans="17:21" ht="15.75">
      <c r="Q4537" s="5">
        <v>2375701352</v>
      </c>
      <c r="R4537" s="5">
        <v>2375701352</v>
      </c>
      <c r="S4537" s="5">
        <v>2375701352</v>
      </c>
      <c r="U4537"/>
    </row>
    <row r="4538" spans="17:21" ht="15.75">
      <c r="Q4538" s="5">
        <v>2375701360</v>
      </c>
      <c r="R4538" s="5">
        <v>2375701360</v>
      </c>
      <c r="S4538" s="5">
        <v>2375701360</v>
      </c>
      <c r="U4538"/>
    </row>
    <row r="4539" spans="17:21" ht="15.75">
      <c r="Q4539" s="5">
        <v>2375701386</v>
      </c>
      <c r="R4539" s="5">
        <v>2375701386</v>
      </c>
      <c r="S4539" s="5">
        <v>2375701386</v>
      </c>
      <c r="U4539"/>
    </row>
    <row r="4540" spans="17:21" ht="15.75">
      <c r="Q4540" s="5">
        <v>2375701493</v>
      </c>
      <c r="R4540" s="5">
        <v>2375701493</v>
      </c>
      <c r="S4540" s="5">
        <v>2375701493</v>
      </c>
      <c r="U4540"/>
    </row>
    <row r="4541" spans="17:21" ht="15.75">
      <c r="Q4541" s="5">
        <v>2375701501</v>
      </c>
      <c r="R4541" s="5">
        <v>2375701501</v>
      </c>
      <c r="S4541" s="5">
        <v>2375701501</v>
      </c>
      <c r="U4541"/>
    </row>
    <row r="4542" spans="17:21" ht="15.75">
      <c r="Q4542" s="5">
        <v>2375701519</v>
      </c>
      <c r="R4542" s="5">
        <v>2375701519</v>
      </c>
      <c r="S4542" s="5">
        <v>2375701519</v>
      </c>
      <c r="U4542"/>
    </row>
    <row r="4543" spans="17:21" ht="15.75">
      <c r="Q4543" s="5">
        <v>2375701527</v>
      </c>
      <c r="R4543" s="5">
        <v>2375701527</v>
      </c>
      <c r="S4543" s="5">
        <v>2375701527</v>
      </c>
      <c r="U4543"/>
    </row>
    <row r="4544" spans="17:21" ht="15.75">
      <c r="Q4544" s="5">
        <v>2375701568</v>
      </c>
      <c r="R4544" s="5">
        <v>2375701568</v>
      </c>
      <c r="S4544" s="5">
        <v>2375701568</v>
      </c>
      <c r="U4544"/>
    </row>
    <row r="4545" spans="17:21" ht="15.75">
      <c r="Q4545" s="5">
        <v>2375701584</v>
      </c>
      <c r="R4545" s="5">
        <v>2375701584</v>
      </c>
      <c r="S4545" s="5">
        <v>2375701584</v>
      </c>
      <c r="U4545"/>
    </row>
    <row r="4546" spans="17:21" ht="15.75">
      <c r="Q4546" s="5">
        <v>2375701618</v>
      </c>
      <c r="R4546" s="5">
        <v>2375701618</v>
      </c>
      <c r="S4546" s="5">
        <v>2375701618</v>
      </c>
      <c r="U4546"/>
    </row>
    <row r="4547" spans="17:21" ht="15.75">
      <c r="Q4547" s="5">
        <v>2375701626</v>
      </c>
      <c r="R4547" s="5">
        <v>2375701626</v>
      </c>
      <c r="S4547" s="5">
        <v>2375701626</v>
      </c>
      <c r="U4547"/>
    </row>
    <row r="4548" spans="17:21" ht="15.75">
      <c r="Q4548" s="5">
        <v>2375701659</v>
      </c>
      <c r="R4548" s="5">
        <v>2375701659</v>
      </c>
      <c r="S4548" s="5">
        <v>2375701659</v>
      </c>
      <c r="U4548"/>
    </row>
    <row r="4549" spans="17:21" ht="15.75">
      <c r="Q4549" s="5">
        <v>2375701667</v>
      </c>
      <c r="R4549" s="5">
        <v>2375701667</v>
      </c>
      <c r="S4549" s="5">
        <v>2375701667</v>
      </c>
      <c r="U4549"/>
    </row>
    <row r="4550" spans="17:21" ht="15.75">
      <c r="Q4550" s="5">
        <v>2375701691</v>
      </c>
      <c r="R4550" s="5">
        <v>2375701691</v>
      </c>
      <c r="S4550" s="5">
        <v>2375701691</v>
      </c>
      <c r="U4550"/>
    </row>
    <row r="4551" spans="17:21" ht="15.75">
      <c r="Q4551" s="5">
        <v>2375701709</v>
      </c>
      <c r="R4551" s="5">
        <v>2375701709</v>
      </c>
      <c r="S4551" s="5">
        <v>2375701709</v>
      </c>
      <c r="U4551"/>
    </row>
    <row r="4552" spans="17:21" ht="15.75">
      <c r="Q4552" s="5">
        <v>2375701741</v>
      </c>
      <c r="R4552" s="5">
        <v>2375701741</v>
      </c>
      <c r="S4552" s="5">
        <v>2375701741</v>
      </c>
      <c r="U4552"/>
    </row>
    <row r="4553" spans="17:21" ht="15.75">
      <c r="Q4553" s="5">
        <v>2375701782</v>
      </c>
      <c r="R4553" s="5">
        <v>2375701782</v>
      </c>
      <c r="S4553" s="5">
        <v>2375701782</v>
      </c>
      <c r="U4553"/>
    </row>
    <row r="4554" spans="17:21" ht="15.75">
      <c r="Q4554" s="5">
        <v>2375701808</v>
      </c>
      <c r="R4554" s="5">
        <v>2375701808</v>
      </c>
      <c r="S4554" s="5">
        <v>2375701808</v>
      </c>
      <c r="U4554"/>
    </row>
    <row r="4555" spans="17:21" ht="15.75">
      <c r="Q4555" s="5">
        <v>2375701816</v>
      </c>
      <c r="R4555" s="5">
        <v>2375701816</v>
      </c>
      <c r="S4555" s="5">
        <v>2375701816</v>
      </c>
      <c r="U4555"/>
    </row>
    <row r="4556" spans="17:21" ht="15.75">
      <c r="Q4556" s="5">
        <v>2375701824</v>
      </c>
      <c r="R4556" s="5">
        <v>2375701824</v>
      </c>
      <c r="S4556" s="5">
        <v>2375701824</v>
      </c>
      <c r="U4556"/>
    </row>
    <row r="4557" spans="17:21" ht="15.75">
      <c r="Q4557" s="5">
        <v>2375701832</v>
      </c>
      <c r="R4557" s="5">
        <v>2375701832</v>
      </c>
      <c r="S4557" s="5">
        <v>2375701832</v>
      </c>
      <c r="U4557"/>
    </row>
    <row r="4558" spans="17:21" ht="15.75">
      <c r="Q4558" s="5">
        <v>2375701840</v>
      </c>
      <c r="R4558" s="5">
        <v>2375701840</v>
      </c>
      <c r="S4558" s="5">
        <v>2375701840</v>
      </c>
      <c r="U4558"/>
    </row>
    <row r="4559" spans="17:21" ht="15.75">
      <c r="Q4559" s="5">
        <v>2375701857</v>
      </c>
      <c r="R4559" s="5">
        <v>2375701857</v>
      </c>
      <c r="S4559" s="5">
        <v>2375701857</v>
      </c>
      <c r="U4559"/>
    </row>
    <row r="4560" spans="17:21" ht="15.75">
      <c r="Q4560" s="5">
        <v>2375701865</v>
      </c>
      <c r="R4560" s="5">
        <v>2375701865</v>
      </c>
      <c r="S4560" s="5">
        <v>2375701865</v>
      </c>
      <c r="U4560"/>
    </row>
    <row r="4561" spans="17:21" ht="15.75">
      <c r="Q4561" s="5">
        <v>2375701881</v>
      </c>
      <c r="R4561" s="5">
        <v>2375701881</v>
      </c>
      <c r="S4561" s="5">
        <v>2375701881</v>
      </c>
      <c r="U4561"/>
    </row>
    <row r="4562" spans="17:21" ht="15.75">
      <c r="Q4562" s="5">
        <v>2375701923</v>
      </c>
      <c r="R4562" s="5">
        <v>2375701923</v>
      </c>
      <c r="S4562" s="5">
        <v>2375701923</v>
      </c>
      <c r="U4562"/>
    </row>
    <row r="4563" spans="17:21" ht="15.75">
      <c r="Q4563" s="5">
        <v>2375701972</v>
      </c>
      <c r="R4563" s="5">
        <v>2375701972</v>
      </c>
      <c r="S4563" s="5">
        <v>2375701972</v>
      </c>
      <c r="U4563"/>
    </row>
    <row r="4564" spans="17:21" ht="15.75">
      <c r="Q4564" s="5">
        <v>2375701980</v>
      </c>
      <c r="R4564" s="5">
        <v>2375701980</v>
      </c>
      <c r="S4564" s="5">
        <v>2375701980</v>
      </c>
      <c r="U4564"/>
    </row>
    <row r="4565" spans="17:21" ht="15.75">
      <c r="Q4565" s="5">
        <v>2375702046</v>
      </c>
      <c r="R4565" s="5">
        <v>2375702046</v>
      </c>
      <c r="S4565" s="5">
        <v>2375702046</v>
      </c>
      <c r="U4565"/>
    </row>
    <row r="4566" spans="17:21" ht="15.75">
      <c r="Q4566" s="5">
        <v>2375702079</v>
      </c>
      <c r="R4566" s="5">
        <v>2375702079</v>
      </c>
      <c r="S4566" s="5">
        <v>2375702079</v>
      </c>
      <c r="U4566"/>
    </row>
    <row r="4567" spans="17:21" ht="15.75">
      <c r="Q4567" s="5">
        <v>2375702095</v>
      </c>
      <c r="R4567" s="5">
        <v>2375702095</v>
      </c>
      <c r="S4567" s="5">
        <v>2375702095</v>
      </c>
      <c r="U4567"/>
    </row>
    <row r="4568" spans="17:21" ht="15.75">
      <c r="Q4568" s="5">
        <v>2375702103</v>
      </c>
      <c r="R4568" s="5">
        <v>2375702103</v>
      </c>
      <c r="S4568" s="5">
        <v>2375702103</v>
      </c>
      <c r="U4568"/>
    </row>
    <row r="4569" spans="17:21" ht="15.75">
      <c r="Q4569" s="5">
        <v>2375702152</v>
      </c>
      <c r="R4569" s="5">
        <v>2375702152</v>
      </c>
      <c r="S4569" s="5">
        <v>2375702152</v>
      </c>
      <c r="U4569"/>
    </row>
    <row r="4570" spans="17:21" ht="15.75">
      <c r="Q4570" s="5">
        <v>2375702160</v>
      </c>
      <c r="R4570" s="5">
        <v>2375702160</v>
      </c>
      <c r="S4570" s="5">
        <v>2375702160</v>
      </c>
      <c r="U4570"/>
    </row>
    <row r="4571" spans="17:21" ht="15.75">
      <c r="Q4571" s="5">
        <v>2375702186</v>
      </c>
      <c r="R4571" s="5">
        <v>2375702186</v>
      </c>
      <c r="S4571" s="5">
        <v>2375702186</v>
      </c>
      <c r="U4571"/>
    </row>
    <row r="4572" spans="17:21" ht="15.75">
      <c r="Q4572" s="5">
        <v>2375702210</v>
      </c>
      <c r="R4572" s="5">
        <v>2375702210</v>
      </c>
      <c r="S4572" s="5">
        <v>2375702210</v>
      </c>
      <c r="U4572"/>
    </row>
    <row r="4573" spans="17:21" ht="15.75">
      <c r="Q4573" s="5">
        <v>2375702236</v>
      </c>
      <c r="R4573" s="5">
        <v>2375702236</v>
      </c>
      <c r="S4573" s="5">
        <v>2375702236</v>
      </c>
      <c r="U4573"/>
    </row>
    <row r="4574" spans="17:21" ht="15.75">
      <c r="Q4574" s="5">
        <v>2375702244</v>
      </c>
      <c r="R4574" s="5">
        <v>2375702244</v>
      </c>
      <c r="S4574" s="5">
        <v>2375702244</v>
      </c>
      <c r="U4574"/>
    </row>
    <row r="4575" spans="17:21" ht="15.75">
      <c r="Q4575" s="5">
        <v>2375900061</v>
      </c>
      <c r="R4575" s="5">
        <v>2375900061</v>
      </c>
      <c r="S4575" s="5">
        <v>2375900061</v>
      </c>
      <c r="U4575"/>
    </row>
    <row r="4576" spans="17:21" ht="15.75">
      <c r="Q4576" s="5">
        <v>2375900079</v>
      </c>
      <c r="R4576" s="5">
        <v>2375900079</v>
      </c>
      <c r="S4576" s="5">
        <v>2375900079</v>
      </c>
      <c r="U4576"/>
    </row>
    <row r="4577" spans="17:21" ht="15.75">
      <c r="Q4577" s="5">
        <v>2375900095</v>
      </c>
      <c r="R4577" s="5">
        <v>2375900095</v>
      </c>
      <c r="S4577" s="5">
        <v>2375900095</v>
      </c>
      <c r="U4577"/>
    </row>
    <row r="4578" spans="17:21" ht="15.75">
      <c r="Q4578" s="5">
        <v>2375900129</v>
      </c>
      <c r="R4578" s="5">
        <v>2375900129</v>
      </c>
      <c r="S4578" s="5">
        <v>2375900129</v>
      </c>
      <c r="U4578"/>
    </row>
    <row r="4579" spans="17:21" ht="15.75">
      <c r="Q4579" s="5">
        <v>2375900210</v>
      </c>
      <c r="R4579" s="5">
        <v>2375900210</v>
      </c>
      <c r="S4579" s="5">
        <v>2375900210</v>
      </c>
      <c r="U4579"/>
    </row>
    <row r="4580" spans="17:21" ht="15.75">
      <c r="Q4580" s="5">
        <v>2375900244</v>
      </c>
      <c r="R4580" s="5">
        <v>2375900244</v>
      </c>
      <c r="S4580" s="5">
        <v>2375900244</v>
      </c>
      <c r="U4580"/>
    </row>
    <row r="4581" spans="17:21" ht="15.75">
      <c r="Q4581" s="5">
        <v>2375900269</v>
      </c>
      <c r="R4581" s="5">
        <v>2375900269</v>
      </c>
      <c r="S4581" s="5">
        <v>2375900269</v>
      </c>
      <c r="U4581"/>
    </row>
    <row r="4582" spans="17:21" ht="15.75">
      <c r="Q4582" s="5">
        <v>2375900277</v>
      </c>
      <c r="R4582" s="5">
        <v>2375900277</v>
      </c>
      <c r="S4582" s="5">
        <v>2375900277</v>
      </c>
      <c r="U4582"/>
    </row>
    <row r="4583" spans="17:21" ht="15.75">
      <c r="Q4583" s="5">
        <v>2375900293</v>
      </c>
      <c r="R4583" s="5">
        <v>2375900293</v>
      </c>
      <c r="S4583" s="5">
        <v>2375900293</v>
      </c>
      <c r="U4583"/>
    </row>
    <row r="4584" spans="17:21" ht="15.75">
      <c r="Q4584" s="5">
        <v>2375900327</v>
      </c>
      <c r="R4584" s="5">
        <v>2375900327</v>
      </c>
      <c r="S4584" s="5">
        <v>2375900327</v>
      </c>
      <c r="U4584"/>
    </row>
    <row r="4585" spans="17:21" ht="15.75">
      <c r="Q4585" s="5">
        <v>2375900335</v>
      </c>
      <c r="R4585" s="5">
        <v>2375900335</v>
      </c>
      <c r="S4585" s="5">
        <v>2375900335</v>
      </c>
      <c r="U4585"/>
    </row>
    <row r="4586" spans="17:21" ht="15.75">
      <c r="Q4586" s="5">
        <v>2375900350</v>
      </c>
      <c r="R4586" s="5">
        <v>2375900350</v>
      </c>
      <c r="S4586" s="5">
        <v>2375900350</v>
      </c>
      <c r="U4586"/>
    </row>
    <row r="4587" spans="17:21" ht="15.75">
      <c r="Q4587" s="5">
        <v>2375900376</v>
      </c>
      <c r="R4587" s="5">
        <v>2375900376</v>
      </c>
      <c r="S4587" s="5">
        <v>2375900376</v>
      </c>
      <c r="U4587"/>
    </row>
    <row r="4588" spans="17:21" ht="15.75">
      <c r="Q4588" s="5">
        <v>2375900384</v>
      </c>
      <c r="R4588" s="5">
        <v>2375900384</v>
      </c>
      <c r="S4588" s="5">
        <v>2375900384</v>
      </c>
      <c r="U4588"/>
    </row>
    <row r="4589" spans="17:21" ht="15.75">
      <c r="Q4589" s="5">
        <v>2375900392</v>
      </c>
      <c r="R4589" s="5">
        <v>2375900392</v>
      </c>
      <c r="S4589" s="5">
        <v>2375900392</v>
      </c>
      <c r="U4589"/>
    </row>
    <row r="4590" spans="17:21" ht="15.75">
      <c r="Q4590" s="5">
        <v>2375900442</v>
      </c>
      <c r="R4590" s="5">
        <v>2375900442</v>
      </c>
      <c r="S4590" s="5">
        <v>2375900442</v>
      </c>
      <c r="U4590"/>
    </row>
    <row r="4591" spans="17:21" ht="15.75">
      <c r="Q4591" s="5">
        <v>2375900459</v>
      </c>
      <c r="R4591" s="5">
        <v>2375900459</v>
      </c>
      <c r="S4591" s="5">
        <v>2375900459</v>
      </c>
      <c r="U4591"/>
    </row>
    <row r="4592" spans="17:21" ht="15.75">
      <c r="Q4592" s="5">
        <v>2375900483</v>
      </c>
      <c r="R4592" s="5">
        <v>2375900483</v>
      </c>
      <c r="S4592" s="5">
        <v>2375900483</v>
      </c>
      <c r="U4592"/>
    </row>
    <row r="4593" spans="17:21" ht="15.75">
      <c r="Q4593" s="5">
        <v>2375900509</v>
      </c>
      <c r="R4593" s="5">
        <v>2375900509</v>
      </c>
      <c r="S4593" s="5">
        <v>2375900509</v>
      </c>
      <c r="U4593"/>
    </row>
    <row r="4594" spans="17:21" ht="15.75">
      <c r="Q4594" s="5">
        <v>2376000085</v>
      </c>
      <c r="R4594" s="5">
        <v>2376000085</v>
      </c>
      <c r="S4594" s="5">
        <v>2376000085</v>
      </c>
      <c r="U4594"/>
    </row>
    <row r="4595" spans="17:21" ht="15.75">
      <c r="Q4595" s="5">
        <v>2376000093</v>
      </c>
      <c r="R4595" s="5">
        <v>2376000093</v>
      </c>
      <c r="S4595" s="5">
        <v>2376000093</v>
      </c>
      <c r="U4595"/>
    </row>
    <row r="4596" spans="17:21" ht="15.75">
      <c r="Q4596" s="5">
        <v>2376000127</v>
      </c>
      <c r="R4596" s="5">
        <v>2376000127</v>
      </c>
      <c r="S4596" s="5">
        <v>2376000127</v>
      </c>
      <c r="U4596"/>
    </row>
    <row r="4597" spans="17:21" ht="15.75">
      <c r="Q4597" s="5">
        <v>2376000135</v>
      </c>
      <c r="R4597" s="5">
        <v>2376000135</v>
      </c>
      <c r="S4597" s="5">
        <v>2376000135</v>
      </c>
      <c r="U4597"/>
    </row>
    <row r="4598" spans="17:21" ht="15.75">
      <c r="Q4598" s="5">
        <v>2376000168</v>
      </c>
      <c r="R4598" s="5">
        <v>2376000168</v>
      </c>
      <c r="S4598" s="5">
        <v>2376000168</v>
      </c>
      <c r="U4598"/>
    </row>
    <row r="4599" spans="17:21" ht="15.75">
      <c r="Q4599" s="5">
        <v>2376000176</v>
      </c>
      <c r="R4599" s="5">
        <v>2376000176</v>
      </c>
      <c r="S4599" s="5">
        <v>2376000176</v>
      </c>
      <c r="U4599"/>
    </row>
    <row r="4600" spans="17:21" ht="15.75">
      <c r="Q4600" s="5">
        <v>2376000184</v>
      </c>
      <c r="R4600" s="5">
        <v>2376000184</v>
      </c>
      <c r="S4600" s="5">
        <v>2376000184</v>
      </c>
      <c r="U4600"/>
    </row>
    <row r="4601" spans="17:21" ht="15.75">
      <c r="Q4601" s="5">
        <v>2376000242</v>
      </c>
      <c r="R4601" s="5">
        <v>2376000242</v>
      </c>
      <c r="S4601" s="5">
        <v>2376000242</v>
      </c>
      <c r="U4601"/>
    </row>
    <row r="4602" spans="17:21" ht="15.75">
      <c r="Q4602" s="5">
        <v>2376000275</v>
      </c>
      <c r="R4602" s="5">
        <v>2376000275</v>
      </c>
      <c r="S4602" s="5">
        <v>2376000275</v>
      </c>
      <c r="U4602"/>
    </row>
    <row r="4603" spans="17:21" ht="15.75">
      <c r="Q4603" s="5">
        <v>2376000317</v>
      </c>
      <c r="R4603" s="5">
        <v>2376000317</v>
      </c>
      <c r="S4603" s="5">
        <v>2376000317</v>
      </c>
      <c r="U4603"/>
    </row>
    <row r="4604" spans="17:21" ht="15.75">
      <c r="Q4604" s="5">
        <v>2376000333</v>
      </c>
      <c r="R4604" s="5">
        <v>2376000333</v>
      </c>
      <c r="S4604" s="5">
        <v>2376000333</v>
      </c>
      <c r="U4604"/>
    </row>
    <row r="4605" spans="17:21" ht="15.75">
      <c r="Q4605" s="5">
        <v>2376000341</v>
      </c>
      <c r="R4605" s="5">
        <v>2376000341</v>
      </c>
      <c r="S4605" s="5">
        <v>2376000341</v>
      </c>
      <c r="U4605"/>
    </row>
    <row r="4606" spans="17:21" ht="15.75">
      <c r="Q4606" s="5">
        <v>2376000358</v>
      </c>
      <c r="R4606" s="5">
        <v>2376000358</v>
      </c>
      <c r="S4606" s="5">
        <v>2376000358</v>
      </c>
      <c r="U4606"/>
    </row>
    <row r="4607" spans="17:21" ht="15.75">
      <c r="Q4607" s="5">
        <v>2376000366</v>
      </c>
      <c r="R4607" s="5">
        <v>2376000366</v>
      </c>
      <c r="S4607" s="5">
        <v>2376000366</v>
      </c>
      <c r="U4607"/>
    </row>
    <row r="4608" spans="17:21" ht="15.75">
      <c r="Q4608" s="5">
        <v>2376000408</v>
      </c>
      <c r="R4608" s="5">
        <v>2376000408</v>
      </c>
      <c r="S4608" s="5">
        <v>2376000408</v>
      </c>
      <c r="U4608"/>
    </row>
    <row r="4609" spans="17:21" ht="15.75">
      <c r="Q4609" s="5">
        <v>2376000416</v>
      </c>
      <c r="R4609" s="5">
        <v>2376000416</v>
      </c>
      <c r="S4609" s="5">
        <v>2376000416</v>
      </c>
      <c r="U4609"/>
    </row>
    <row r="4610" spans="17:21" ht="15.75">
      <c r="Q4610" s="5">
        <v>2376000424</v>
      </c>
      <c r="R4610" s="5">
        <v>2376000424</v>
      </c>
      <c r="S4610" s="5">
        <v>2376000424</v>
      </c>
      <c r="U4610"/>
    </row>
    <row r="4611" spans="17:21" ht="15.75">
      <c r="Q4611" s="5">
        <v>2376000432</v>
      </c>
      <c r="R4611" s="5">
        <v>2376000432</v>
      </c>
      <c r="S4611" s="5">
        <v>2376000432</v>
      </c>
      <c r="U4611"/>
    </row>
    <row r="4612" spans="17:21" ht="15.75">
      <c r="Q4612" s="5">
        <v>2376000457</v>
      </c>
      <c r="R4612" s="5">
        <v>2376000457</v>
      </c>
      <c r="S4612" s="5">
        <v>2376000457</v>
      </c>
      <c r="U4612"/>
    </row>
    <row r="4613" spans="17:21" ht="15.75">
      <c r="Q4613" s="5">
        <v>2376000499</v>
      </c>
      <c r="R4613" s="5">
        <v>2376000499</v>
      </c>
      <c r="S4613" s="5">
        <v>2376000499</v>
      </c>
      <c r="U4613"/>
    </row>
    <row r="4614" spans="17:21" ht="15.75">
      <c r="Q4614" s="5">
        <v>2376000507</v>
      </c>
      <c r="R4614" s="5">
        <v>2376000507</v>
      </c>
      <c r="S4614" s="5">
        <v>2376000507</v>
      </c>
      <c r="U4614"/>
    </row>
    <row r="4615" spans="17:21" ht="15.75">
      <c r="Q4615" s="5">
        <v>2376000515</v>
      </c>
      <c r="R4615" s="5">
        <v>2376000515</v>
      </c>
      <c r="S4615" s="5">
        <v>2376000515</v>
      </c>
      <c r="U4615"/>
    </row>
    <row r="4616" spans="17:21" ht="15.75">
      <c r="Q4616" s="5">
        <v>2376000564</v>
      </c>
      <c r="R4616" s="5">
        <v>2376000564</v>
      </c>
      <c r="S4616" s="5">
        <v>2376000564</v>
      </c>
      <c r="U4616"/>
    </row>
    <row r="4617" spans="17:21" ht="15.75">
      <c r="Q4617" s="5">
        <v>2376000580</v>
      </c>
      <c r="R4617" s="5">
        <v>2376000580</v>
      </c>
      <c r="S4617" s="5">
        <v>2376000580</v>
      </c>
      <c r="U4617"/>
    </row>
    <row r="4618" spans="17:21" ht="15.75">
      <c r="Q4618" s="5">
        <v>2376000598</v>
      </c>
      <c r="R4618" s="5">
        <v>2376000598</v>
      </c>
      <c r="S4618" s="5">
        <v>2376000598</v>
      </c>
      <c r="U4618"/>
    </row>
    <row r="4619" spans="17:21" ht="15.75">
      <c r="Q4619" s="5">
        <v>2376000614</v>
      </c>
      <c r="R4619" s="5">
        <v>2376000614</v>
      </c>
      <c r="S4619" s="5">
        <v>2376000614</v>
      </c>
      <c r="U4619"/>
    </row>
    <row r="4620" spans="17:21" ht="15.75">
      <c r="Q4620" s="5">
        <v>2376000622</v>
      </c>
      <c r="R4620" s="5">
        <v>2376000622</v>
      </c>
      <c r="S4620" s="5">
        <v>2376000622</v>
      </c>
      <c r="U4620"/>
    </row>
    <row r="4621" spans="17:21" ht="15.75">
      <c r="Q4621" s="5">
        <v>2376000630</v>
      </c>
      <c r="R4621" s="5">
        <v>2376000630</v>
      </c>
      <c r="S4621" s="5">
        <v>2376000630</v>
      </c>
      <c r="U4621"/>
    </row>
    <row r="4622" spans="17:21" ht="15.75">
      <c r="Q4622" s="5">
        <v>2376000655</v>
      </c>
      <c r="R4622" s="5">
        <v>2376000655</v>
      </c>
      <c r="S4622" s="5">
        <v>2376000655</v>
      </c>
      <c r="U4622"/>
    </row>
    <row r="4623" spans="17:21" ht="15.75">
      <c r="Q4623" s="5">
        <v>2376000671</v>
      </c>
      <c r="R4623" s="5">
        <v>2376000671</v>
      </c>
      <c r="S4623" s="5">
        <v>2376000671</v>
      </c>
      <c r="U4623"/>
    </row>
    <row r="4624" spans="17:21" ht="15.75">
      <c r="Q4624" s="5">
        <v>2376100034</v>
      </c>
      <c r="R4624" s="5">
        <v>2376100034</v>
      </c>
      <c r="S4624" s="5">
        <v>2376100034</v>
      </c>
      <c r="U4624"/>
    </row>
    <row r="4625" spans="17:21" ht="15.75">
      <c r="Q4625" s="5">
        <v>2376100158</v>
      </c>
      <c r="R4625" s="5">
        <v>2376100158</v>
      </c>
      <c r="S4625" s="5">
        <v>2376100158</v>
      </c>
      <c r="U4625"/>
    </row>
    <row r="4626" spans="17:21" ht="15.75">
      <c r="Q4626" s="5">
        <v>2376100166</v>
      </c>
      <c r="R4626" s="5">
        <v>2376100166</v>
      </c>
      <c r="S4626" s="5">
        <v>2376100166</v>
      </c>
      <c r="U4626"/>
    </row>
    <row r="4627" spans="17:21" ht="15.75">
      <c r="Q4627" s="5">
        <v>2376100174</v>
      </c>
      <c r="R4627" s="5">
        <v>2376100174</v>
      </c>
      <c r="S4627" s="5">
        <v>2376100174</v>
      </c>
      <c r="U4627"/>
    </row>
    <row r="4628" spans="17:21" ht="15.75">
      <c r="Q4628" s="5">
        <v>2376100182</v>
      </c>
      <c r="R4628" s="5">
        <v>2376100182</v>
      </c>
      <c r="S4628" s="5">
        <v>2376100182</v>
      </c>
      <c r="U4628"/>
    </row>
    <row r="4629" spans="17:21" ht="15.75">
      <c r="Q4629" s="5">
        <v>2376100190</v>
      </c>
      <c r="R4629" s="5">
        <v>2376100190</v>
      </c>
      <c r="S4629" s="5">
        <v>2376100190</v>
      </c>
      <c r="U4629"/>
    </row>
    <row r="4630" spans="17:21" ht="15.75">
      <c r="Q4630" s="5">
        <v>2376100240</v>
      </c>
      <c r="R4630" s="5">
        <v>2376100240</v>
      </c>
      <c r="S4630" s="5">
        <v>2376100240</v>
      </c>
      <c r="U4630"/>
    </row>
    <row r="4631" spans="17:21" ht="15.75">
      <c r="Q4631" s="5">
        <v>2376100265</v>
      </c>
      <c r="R4631" s="5">
        <v>2376100265</v>
      </c>
      <c r="S4631" s="5">
        <v>2376100265</v>
      </c>
      <c r="U4631"/>
    </row>
    <row r="4632" spans="17:21" ht="15.75">
      <c r="Q4632" s="5">
        <v>2376100281</v>
      </c>
      <c r="R4632" s="5">
        <v>2376100281</v>
      </c>
      <c r="S4632" s="5">
        <v>2376100281</v>
      </c>
      <c r="U4632"/>
    </row>
    <row r="4633" spans="17:21" ht="15.75">
      <c r="Q4633" s="5">
        <v>2376100331</v>
      </c>
      <c r="R4633" s="5">
        <v>2376100331</v>
      </c>
      <c r="S4633" s="5">
        <v>2376100331</v>
      </c>
      <c r="U4633"/>
    </row>
    <row r="4634" spans="17:21" ht="15.75">
      <c r="Q4634" s="5">
        <v>2376100356</v>
      </c>
      <c r="R4634" s="5">
        <v>2376100356</v>
      </c>
      <c r="S4634" s="5">
        <v>2376100356</v>
      </c>
      <c r="U4634"/>
    </row>
    <row r="4635" spans="17:21" ht="15.75">
      <c r="Q4635" s="5">
        <v>2376100364</v>
      </c>
      <c r="R4635" s="5">
        <v>2376100364</v>
      </c>
      <c r="S4635" s="5">
        <v>2376100364</v>
      </c>
      <c r="U4635"/>
    </row>
    <row r="4636" spans="17:21" ht="15.75">
      <c r="Q4636" s="5">
        <v>2376100372</v>
      </c>
      <c r="R4636" s="5">
        <v>2376100372</v>
      </c>
      <c r="S4636" s="5">
        <v>2376100372</v>
      </c>
      <c r="U4636"/>
    </row>
    <row r="4637" spans="17:21" ht="15.75">
      <c r="Q4637" s="5">
        <v>2376100398</v>
      </c>
      <c r="R4637" s="5">
        <v>2376100398</v>
      </c>
      <c r="S4637" s="5">
        <v>2376100398</v>
      </c>
      <c r="U4637"/>
    </row>
    <row r="4638" spans="17:21" ht="15.75">
      <c r="Q4638" s="5">
        <v>2376100406</v>
      </c>
      <c r="R4638" s="5">
        <v>2376100406</v>
      </c>
      <c r="S4638" s="5">
        <v>2376100406</v>
      </c>
      <c r="U4638"/>
    </row>
    <row r="4639" spans="17:21" ht="15.75">
      <c r="Q4639" s="5">
        <v>2376100455</v>
      </c>
      <c r="R4639" s="5">
        <v>2376100455</v>
      </c>
      <c r="S4639" s="5">
        <v>2376100455</v>
      </c>
      <c r="U4639"/>
    </row>
    <row r="4640" spans="17:21" ht="15.75">
      <c r="Q4640" s="5">
        <v>2376100489</v>
      </c>
      <c r="R4640" s="5">
        <v>2376100489</v>
      </c>
      <c r="S4640" s="5">
        <v>2376100489</v>
      </c>
      <c r="U4640"/>
    </row>
    <row r="4641" spans="17:21" ht="15.75">
      <c r="Q4641" s="5">
        <v>2376100497</v>
      </c>
      <c r="R4641" s="5">
        <v>2376100497</v>
      </c>
      <c r="S4641" s="5">
        <v>2376100497</v>
      </c>
      <c r="U4641"/>
    </row>
    <row r="4642" spans="17:21" ht="15.75">
      <c r="Q4642" s="5">
        <v>2376100505</v>
      </c>
      <c r="R4642" s="5">
        <v>2376100505</v>
      </c>
      <c r="S4642" s="5">
        <v>2376100505</v>
      </c>
      <c r="U4642"/>
    </row>
    <row r="4643" spans="17:21" ht="15.75">
      <c r="Q4643" s="5">
        <v>2376100521</v>
      </c>
      <c r="R4643" s="5">
        <v>2376100521</v>
      </c>
      <c r="S4643" s="5">
        <v>2376100521</v>
      </c>
      <c r="U4643"/>
    </row>
    <row r="4644" spans="17:21" ht="15.75">
      <c r="Q4644" s="5">
        <v>2376100539</v>
      </c>
      <c r="R4644" s="5">
        <v>2376100539</v>
      </c>
      <c r="S4644" s="5">
        <v>2376100539</v>
      </c>
      <c r="U4644"/>
    </row>
    <row r="4645" spans="17:21" ht="15.75">
      <c r="Q4645" s="5">
        <v>2376100547</v>
      </c>
      <c r="R4645" s="5">
        <v>2376100547</v>
      </c>
      <c r="S4645" s="5">
        <v>2376100547</v>
      </c>
      <c r="U4645"/>
    </row>
    <row r="4646" spans="17:21" ht="15.75">
      <c r="Q4646" s="5">
        <v>2376100562</v>
      </c>
      <c r="R4646" s="5">
        <v>2376100562</v>
      </c>
      <c r="S4646" s="5">
        <v>2376100562</v>
      </c>
      <c r="U4646"/>
    </row>
    <row r="4647" spans="17:21" ht="15.75">
      <c r="Q4647" s="5">
        <v>2376100612</v>
      </c>
      <c r="R4647" s="5">
        <v>2376100612</v>
      </c>
      <c r="S4647" s="5">
        <v>2376100612</v>
      </c>
      <c r="U4647"/>
    </row>
    <row r="4648" spans="17:21" ht="15.75">
      <c r="Q4648" s="5">
        <v>2376100638</v>
      </c>
      <c r="R4648" s="5">
        <v>2376100638</v>
      </c>
      <c r="S4648" s="5">
        <v>2376100638</v>
      </c>
      <c r="U4648"/>
    </row>
    <row r="4649" spans="17:21" ht="15.75">
      <c r="Q4649" s="5">
        <v>2376100646</v>
      </c>
      <c r="R4649" s="5">
        <v>2376100646</v>
      </c>
      <c r="S4649" s="5">
        <v>2376100646</v>
      </c>
      <c r="U4649"/>
    </row>
    <row r="4650" spans="17:21" ht="15.75">
      <c r="Q4650" s="5">
        <v>2376200149</v>
      </c>
      <c r="R4650" s="5">
        <v>2376200149</v>
      </c>
      <c r="S4650" s="5">
        <v>2376200149</v>
      </c>
      <c r="U4650"/>
    </row>
    <row r="4651" spans="17:21" ht="15.75">
      <c r="Q4651" s="5">
        <v>2376200164</v>
      </c>
      <c r="R4651" s="5">
        <v>2376200164</v>
      </c>
      <c r="S4651" s="5">
        <v>2376200164</v>
      </c>
      <c r="U4651"/>
    </row>
    <row r="4652" spans="17:21" ht="15.75">
      <c r="Q4652" s="5">
        <v>2376200172</v>
      </c>
      <c r="R4652" s="5">
        <v>2376200172</v>
      </c>
      <c r="S4652" s="5">
        <v>2376200172</v>
      </c>
      <c r="U4652"/>
    </row>
    <row r="4653" spans="17:21" ht="15.75">
      <c r="Q4653" s="5">
        <v>2376200206</v>
      </c>
      <c r="R4653" s="5">
        <v>2376200206</v>
      </c>
      <c r="S4653" s="5">
        <v>2376200206</v>
      </c>
      <c r="U4653"/>
    </row>
    <row r="4654" spans="17:21" ht="15.75">
      <c r="Q4654" s="5">
        <v>2376200214</v>
      </c>
      <c r="R4654" s="5">
        <v>2376200214</v>
      </c>
      <c r="S4654" s="5">
        <v>2376200214</v>
      </c>
      <c r="U4654"/>
    </row>
    <row r="4655" spans="17:21" ht="15.75">
      <c r="Q4655" s="5">
        <v>2376200222</v>
      </c>
      <c r="R4655" s="5">
        <v>2376200222</v>
      </c>
      <c r="S4655" s="5">
        <v>2376200222</v>
      </c>
      <c r="U4655"/>
    </row>
    <row r="4656" spans="17:21" ht="15.75">
      <c r="Q4656" s="5">
        <v>2376200230</v>
      </c>
      <c r="R4656" s="5">
        <v>2376200230</v>
      </c>
      <c r="S4656" s="5">
        <v>2376200230</v>
      </c>
      <c r="U4656"/>
    </row>
    <row r="4657" spans="17:21" ht="15.75">
      <c r="Q4657" s="5">
        <v>2376300063</v>
      </c>
      <c r="R4657" s="5">
        <v>2376300063</v>
      </c>
      <c r="S4657" s="5">
        <v>2376300063</v>
      </c>
      <c r="U4657"/>
    </row>
    <row r="4658" spans="17:21" ht="15.75">
      <c r="Q4658" s="5">
        <v>2376300113</v>
      </c>
      <c r="R4658" s="5">
        <v>2376300113</v>
      </c>
      <c r="S4658" s="5">
        <v>2376300113</v>
      </c>
      <c r="U4658"/>
    </row>
    <row r="4659" spans="17:21" ht="15.75">
      <c r="Q4659" s="5">
        <v>2376300121</v>
      </c>
      <c r="R4659" s="5">
        <v>2376300121</v>
      </c>
      <c r="S4659" s="5">
        <v>2376300121</v>
      </c>
      <c r="U4659"/>
    </row>
    <row r="4660" spans="17:21" ht="15.75">
      <c r="Q4660" s="5">
        <v>2376300154</v>
      </c>
      <c r="R4660" s="5">
        <v>2376300154</v>
      </c>
      <c r="S4660" s="5">
        <v>2376300154</v>
      </c>
      <c r="U4660"/>
    </row>
    <row r="4661" spans="17:21" ht="15.75">
      <c r="Q4661" s="5">
        <v>2376300238</v>
      </c>
      <c r="R4661" s="5">
        <v>2376300238</v>
      </c>
      <c r="S4661" s="5">
        <v>2376300238</v>
      </c>
      <c r="U4661"/>
    </row>
    <row r="4662" spans="17:21" ht="15.75">
      <c r="Q4662" s="5">
        <v>2376300246</v>
      </c>
      <c r="R4662" s="5">
        <v>2376300246</v>
      </c>
      <c r="S4662" s="5">
        <v>2376300246</v>
      </c>
      <c r="U4662"/>
    </row>
    <row r="4663" spans="17:21" ht="15.75">
      <c r="Q4663" s="5">
        <v>2376300295</v>
      </c>
      <c r="R4663" s="5">
        <v>2376300295</v>
      </c>
      <c r="S4663" s="5">
        <v>2376300295</v>
      </c>
      <c r="U4663"/>
    </row>
    <row r="4664" spans="17:21" ht="15.75">
      <c r="Q4664" s="5">
        <v>2376300303</v>
      </c>
      <c r="R4664" s="5">
        <v>2376300303</v>
      </c>
      <c r="S4664" s="5">
        <v>2376300303</v>
      </c>
      <c r="U4664"/>
    </row>
    <row r="4665" spans="17:21" ht="15.75">
      <c r="Q4665" s="5">
        <v>2376300337</v>
      </c>
      <c r="R4665" s="5">
        <v>2376300337</v>
      </c>
      <c r="S4665" s="5">
        <v>2376300337</v>
      </c>
      <c r="U4665"/>
    </row>
    <row r="4666" spans="17:21" ht="15.75">
      <c r="Q4666" s="5">
        <v>2376300345</v>
      </c>
      <c r="R4666" s="5">
        <v>2376300345</v>
      </c>
      <c r="S4666" s="5">
        <v>2376300345</v>
      </c>
      <c r="U4666"/>
    </row>
    <row r="4667" spans="17:21" ht="15.75">
      <c r="Q4667" s="5">
        <v>2376300394</v>
      </c>
      <c r="R4667" s="5">
        <v>2376300394</v>
      </c>
      <c r="S4667" s="5">
        <v>2376300394</v>
      </c>
      <c r="U4667"/>
    </row>
    <row r="4668" spans="17:21" ht="15.75">
      <c r="Q4668" s="5">
        <v>2376400046</v>
      </c>
      <c r="R4668" s="5">
        <v>2376400046</v>
      </c>
      <c r="S4668" s="5">
        <v>2376400046</v>
      </c>
      <c r="U4668"/>
    </row>
    <row r="4669" spans="17:21" ht="15.75">
      <c r="Q4669" s="5">
        <v>2376400061</v>
      </c>
      <c r="R4669" s="5">
        <v>2376400061</v>
      </c>
      <c r="S4669" s="5">
        <v>2376400061</v>
      </c>
      <c r="U4669"/>
    </row>
    <row r="4670" spans="17:21" ht="15.75">
      <c r="Q4670" s="5">
        <v>2376400095</v>
      </c>
      <c r="R4670" s="5">
        <v>2376400095</v>
      </c>
      <c r="S4670" s="5">
        <v>2376400095</v>
      </c>
      <c r="U4670"/>
    </row>
    <row r="4671" spans="17:21" ht="15.75">
      <c r="Q4671" s="5">
        <v>2376400103</v>
      </c>
      <c r="R4671" s="5">
        <v>2376400103</v>
      </c>
      <c r="S4671" s="5">
        <v>2376400103</v>
      </c>
      <c r="U4671"/>
    </row>
    <row r="4672" spans="17:21" ht="15.75">
      <c r="Q4672" s="5">
        <v>2376400178</v>
      </c>
      <c r="R4672" s="5">
        <v>2376400178</v>
      </c>
      <c r="S4672" s="5">
        <v>2376400178</v>
      </c>
      <c r="U4672"/>
    </row>
    <row r="4673" spans="17:21" ht="15.75">
      <c r="Q4673" s="5">
        <v>2376400228</v>
      </c>
      <c r="R4673" s="5">
        <v>2376400228</v>
      </c>
      <c r="S4673" s="5">
        <v>2376400228</v>
      </c>
      <c r="U4673"/>
    </row>
    <row r="4674" spans="17:21" ht="15.75">
      <c r="Q4674" s="5">
        <v>2376500050</v>
      </c>
      <c r="R4674" s="5">
        <v>2376500050</v>
      </c>
      <c r="S4674" s="5">
        <v>2376500050</v>
      </c>
      <c r="U4674"/>
    </row>
    <row r="4675" spans="17:21" ht="15.75">
      <c r="Q4675" s="5">
        <v>2376500076</v>
      </c>
      <c r="R4675" s="5">
        <v>2376500076</v>
      </c>
      <c r="S4675" s="5">
        <v>2376500076</v>
      </c>
      <c r="U4675"/>
    </row>
    <row r="4676" spans="17:21" ht="15.75">
      <c r="Q4676" s="5">
        <v>2376500175</v>
      </c>
      <c r="R4676" s="5">
        <v>2376500175</v>
      </c>
      <c r="S4676" s="5">
        <v>2376500175</v>
      </c>
      <c r="U4676"/>
    </row>
    <row r="4677" spans="17:21" ht="15.75">
      <c r="Q4677" s="5">
        <v>2376500183</v>
      </c>
      <c r="R4677" s="5">
        <v>2376500183</v>
      </c>
      <c r="S4677" s="5">
        <v>2376500183</v>
      </c>
      <c r="U4677"/>
    </row>
    <row r="4678" spans="17:21" ht="15.75">
      <c r="Q4678" s="5">
        <v>2376500209</v>
      </c>
      <c r="R4678" s="5">
        <v>2376500209</v>
      </c>
      <c r="S4678" s="5">
        <v>2376500209</v>
      </c>
      <c r="U4678"/>
    </row>
    <row r="4679" spans="17:21" ht="15.75">
      <c r="Q4679" s="5">
        <v>2376500217</v>
      </c>
      <c r="R4679" s="5">
        <v>2376500217</v>
      </c>
      <c r="S4679" s="5">
        <v>2376500217</v>
      </c>
      <c r="U4679"/>
    </row>
    <row r="4680" spans="17:21" ht="15.75">
      <c r="Q4680" s="5">
        <v>2376500225</v>
      </c>
      <c r="R4680" s="5">
        <v>2376500225</v>
      </c>
      <c r="S4680" s="5">
        <v>2376500225</v>
      </c>
      <c r="U4680"/>
    </row>
    <row r="4681" spans="17:21" ht="15.75">
      <c r="Q4681" s="5">
        <v>2376500241</v>
      </c>
      <c r="R4681" s="5">
        <v>2376500241</v>
      </c>
      <c r="S4681" s="5">
        <v>2376500241</v>
      </c>
      <c r="U4681"/>
    </row>
    <row r="4682" spans="17:21" ht="15.75">
      <c r="Q4682" s="5">
        <v>2376500266</v>
      </c>
      <c r="R4682" s="5">
        <v>2376500266</v>
      </c>
      <c r="S4682" s="5">
        <v>2376500266</v>
      </c>
      <c r="U4682"/>
    </row>
    <row r="4683" spans="17:21" ht="15.75">
      <c r="Q4683" s="5">
        <v>2376500274</v>
      </c>
      <c r="R4683" s="5">
        <v>2376500274</v>
      </c>
      <c r="S4683" s="5">
        <v>2376500274</v>
      </c>
      <c r="U4683"/>
    </row>
    <row r="4684" spans="17:21" ht="15.75">
      <c r="Q4684" s="5">
        <v>2376500282</v>
      </c>
      <c r="R4684" s="5">
        <v>2376500282</v>
      </c>
      <c r="S4684" s="5">
        <v>2376500282</v>
      </c>
      <c r="U4684"/>
    </row>
    <row r="4685" spans="17:21" ht="15.75">
      <c r="Q4685" s="5">
        <v>2376500324</v>
      </c>
      <c r="R4685" s="5">
        <v>2376500324</v>
      </c>
      <c r="S4685" s="5">
        <v>2376500324</v>
      </c>
      <c r="U4685"/>
    </row>
    <row r="4686" spans="17:21" ht="15.75">
      <c r="Q4686" s="5">
        <v>2376500340</v>
      </c>
      <c r="R4686" s="5">
        <v>2376500340</v>
      </c>
      <c r="S4686" s="5">
        <v>2376500340</v>
      </c>
      <c r="U4686"/>
    </row>
    <row r="4687" spans="17:21" ht="15.75">
      <c r="Q4687" s="5">
        <v>2376500357</v>
      </c>
      <c r="R4687" s="5">
        <v>2376500357</v>
      </c>
      <c r="S4687" s="5">
        <v>2376500357</v>
      </c>
      <c r="U4687"/>
    </row>
    <row r="4688" spans="17:21" ht="15.75">
      <c r="Q4688" s="5">
        <v>2376500381</v>
      </c>
      <c r="R4688" s="5">
        <v>2376500381</v>
      </c>
      <c r="S4688" s="5">
        <v>2376500381</v>
      </c>
      <c r="U4688"/>
    </row>
    <row r="4689" spans="17:21" ht="15.75">
      <c r="Q4689" s="5">
        <v>2376500399</v>
      </c>
      <c r="R4689" s="5">
        <v>2376500399</v>
      </c>
      <c r="S4689" s="5">
        <v>2376500399</v>
      </c>
      <c r="U4689"/>
    </row>
    <row r="4690" spans="17:21" ht="15.75">
      <c r="Q4690" s="5">
        <v>2376500407</v>
      </c>
      <c r="R4690" s="5">
        <v>2376500407</v>
      </c>
      <c r="S4690" s="5">
        <v>2376500407</v>
      </c>
      <c r="U4690"/>
    </row>
    <row r="4691" spans="17:21" ht="15.75">
      <c r="Q4691" s="5">
        <v>2376500415</v>
      </c>
      <c r="R4691" s="5">
        <v>2376500415</v>
      </c>
      <c r="S4691" s="5">
        <v>2376500415</v>
      </c>
      <c r="U4691"/>
    </row>
    <row r="4692" spans="17:21" ht="15.75">
      <c r="Q4692" s="5">
        <v>2376500423</v>
      </c>
      <c r="R4692" s="5">
        <v>2376500423</v>
      </c>
      <c r="S4692" s="5">
        <v>2376500423</v>
      </c>
      <c r="U4692"/>
    </row>
    <row r="4693" spans="17:21" ht="15.75">
      <c r="Q4693" s="5">
        <v>2376500449</v>
      </c>
      <c r="R4693" s="5">
        <v>2376500449</v>
      </c>
      <c r="S4693" s="5">
        <v>2376500449</v>
      </c>
      <c r="U4693"/>
    </row>
    <row r="4694" spans="17:21" ht="15.75">
      <c r="Q4694" s="5">
        <v>2376500456</v>
      </c>
      <c r="R4694" s="5">
        <v>2376500456</v>
      </c>
      <c r="S4694" s="5">
        <v>2376500456</v>
      </c>
      <c r="U4694"/>
    </row>
    <row r="4695" spans="17:21" ht="15.75">
      <c r="Q4695" s="5">
        <v>2376500472</v>
      </c>
      <c r="R4695" s="5">
        <v>2376500472</v>
      </c>
      <c r="S4695" s="5">
        <v>2376500472</v>
      </c>
      <c r="U4695"/>
    </row>
    <row r="4696" spans="17:21" ht="15.75">
      <c r="Q4696" s="5">
        <v>2376500480</v>
      </c>
      <c r="R4696" s="5">
        <v>2376500480</v>
      </c>
      <c r="S4696" s="5">
        <v>2376500480</v>
      </c>
      <c r="U4696"/>
    </row>
    <row r="4697" spans="17:21" ht="15.75">
      <c r="Q4697" s="5">
        <v>2376500506</v>
      </c>
      <c r="R4697" s="5">
        <v>2376500506</v>
      </c>
      <c r="S4697" s="5">
        <v>2376500506</v>
      </c>
      <c r="U4697"/>
    </row>
    <row r="4698" spans="17:21" ht="15.75">
      <c r="Q4698" s="5">
        <v>2376500530</v>
      </c>
      <c r="R4698" s="5">
        <v>2376500530</v>
      </c>
      <c r="S4698" s="5">
        <v>2376500530</v>
      </c>
      <c r="U4698"/>
    </row>
    <row r="4699" spans="17:21" ht="15.75">
      <c r="Q4699" s="5">
        <v>2376500548</v>
      </c>
      <c r="R4699" s="5">
        <v>2376500548</v>
      </c>
      <c r="S4699" s="5">
        <v>2376500548</v>
      </c>
      <c r="U4699"/>
    </row>
    <row r="4700" spans="17:21" ht="15.75">
      <c r="Q4700" s="5">
        <v>2376500589</v>
      </c>
      <c r="R4700" s="5">
        <v>2376500589</v>
      </c>
      <c r="S4700" s="5">
        <v>2376500589</v>
      </c>
      <c r="U4700"/>
    </row>
    <row r="4701" spans="17:21" ht="15.75">
      <c r="Q4701" s="5">
        <v>2376600074</v>
      </c>
      <c r="R4701" s="5">
        <v>2376600074</v>
      </c>
      <c r="S4701" s="5">
        <v>2376600074</v>
      </c>
      <c r="U4701"/>
    </row>
    <row r="4702" spans="17:21" ht="15.75">
      <c r="Q4702" s="5">
        <v>2376600090</v>
      </c>
      <c r="R4702" s="5">
        <v>2376600090</v>
      </c>
      <c r="S4702" s="5">
        <v>2376600090</v>
      </c>
      <c r="U4702"/>
    </row>
    <row r="4703" spans="17:21" ht="15.75">
      <c r="Q4703" s="5">
        <v>2376600108</v>
      </c>
      <c r="R4703" s="5">
        <v>2376600108</v>
      </c>
      <c r="S4703" s="5">
        <v>2376600108</v>
      </c>
      <c r="U4703"/>
    </row>
    <row r="4704" spans="17:21" ht="15.75">
      <c r="Q4704" s="5">
        <v>2376600116</v>
      </c>
      <c r="R4704" s="5">
        <v>2376600116</v>
      </c>
      <c r="S4704" s="5">
        <v>2376600116</v>
      </c>
      <c r="U4704"/>
    </row>
    <row r="4705" spans="17:21" ht="15.75">
      <c r="Q4705" s="5">
        <v>2376600124</v>
      </c>
      <c r="R4705" s="5">
        <v>2376600124</v>
      </c>
      <c r="S4705" s="5">
        <v>2376600124</v>
      </c>
      <c r="U4705"/>
    </row>
    <row r="4706" spans="17:21" ht="15.75">
      <c r="Q4706" s="5">
        <v>2376600181</v>
      </c>
      <c r="R4706" s="5">
        <v>2376600181</v>
      </c>
      <c r="S4706" s="5">
        <v>2376600181</v>
      </c>
      <c r="U4706"/>
    </row>
    <row r="4707" spans="17:21" ht="15.75">
      <c r="Q4707" s="5">
        <v>2376600272</v>
      </c>
      <c r="R4707" s="5">
        <v>2376600272</v>
      </c>
      <c r="S4707" s="5">
        <v>2376600272</v>
      </c>
      <c r="U4707"/>
    </row>
    <row r="4708" spans="17:21" ht="15.75">
      <c r="Q4708" s="5">
        <v>2376600298</v>
      </c>
      <c r="R4708" s="5">
        <v>2376600298</v>
      </c>
      <c r="S4708" s="5">
        <v>2376600298</v>
      </c>
      <c r="U4708"/>
    </row>
    <row r="4709" spans="17:21" ht="15.75">
      <c r="Q4709" s="5">
        <v>2376600306</v>
      </c>
      <c r="R4709" s="5">
        <v>2376600306</v>
      </c>
      <c r="S4709" s="5">
        <v>2376600306</v>
      </c>
      <c r="U4709"/>
    </row>
    <row r="4710" spans="17:21" ht="15.75">
      <c r="Q4710" s="5">
        <v>2376600314</v>
      </c>
      <c r="R4710" s="5">
        <v>2376600314</v>
      </c>
      <c r="S4710" s="5">
        <v>2376600314</v>
      </c>
      <c r="U4710"/>
    </row>
    <row r="4711" spans="17:21" ht="15.75">
      <c r="Q4711" s="5">
        <v>2376600355</v>
      </c>
      <c r="R4711" s="5">
        <v>2376600355</v>
      </c>
      <c r="S4711" s="5">
        <v>2376600355</v>
      </c>
      <c r="U4711"/>
    </row>
    <row r="4712" spans="17:21" ht="15.75">
      <c r="Q4712" s="5">
        <v>2376600405</v>
      </c>
      <c r="R4712" s="5">
        <v>2376600405</v>
      </c>
      <c r="S4712" s="5">
        <v>2376600405</v>
      </c>
      <c r="U4712"/>
    </row>
    <row r="4713" spans="17:21" ht="15.75">
      <c r="Q4713" s="5">
        <v>2376600421</v>
      </c>
      <c r="R4713" s="5">
        <v>2376600421</v>
      </c>
      <c r="S4713" s="5">
        <v>2376600421</v>
      </c>
      <c r="U4713"/>
    </row>
    <row r="4714" spans="17:21" ht="15.75">
      <c r="Q4714" s="5">
        <v>2376600439</v>
      </c>
      <c r="R4714" s="5">
        <v>2376600439</v>
      </c>
      <c r="S4714" s="5">
        <v>2376600439</v>
      </c>
      <c r="U4714"/>
    </row>
    <row r="4715" spans="17:21" ht="15.75">
      <c r="Q4715" s="5">
        <v>2376600447</v>
      </c>
      <c r="R4715" s="5">
        <v>2376600447</v>
      </c>
      <c r="S4715" s="5">
        <v>2376600447</v>
      </c>
      <c r="U4715"/>
    </row>
    <row r="4716" spans="17:21" ht="15.75">
      <c r="Q4716" s="5">
        <v>2376600454</v>
      </c>
      <c r="R4716" s="5">
        <v>2376600454</v>
      </c>
      <c r="S4716" s="5">
        <v>2376600454</v>
      </c>
      <c r="U4716"/>
    </row>
    <row r="4717" spans="17:21" ht="15.75">
      <c r="Q4717" s="5">
        <v>2377100033</v>
      </c>
      <c r="R4717" s="5">
        <v>2377100033</v>
      </c>
      <c r="S4717" s="5">
        <v>2377100033</v>
      </c>
      <c r="U4717"/>
    </row>
    <row r="4718" spans="17:21" ht="15.75">
      <c r="Q4718" s="5">
        <v>2377100082</v>
      </c>
      <c r="R4718" s="5">
        <v>2377100082</v>
      </c>
      <c r="S4718" s="5">
        <v>2377100082</v>
      </c>
      <c r="U4718"/>
    </row>
    <row r="4719" spans="17:21" ht="15.75">
      <c r="Q4719" s="5">
        <v>2377100124</v>
      </c>
      <c r="R4719" s="5">
        <v>2377100124</v>
      </c>
      <c r="S4719" s="5">
        <v>2377100124</v>
      </c>
      <c r="U4719"/>
    </row>
    <row r="4720" spans="17:21" ht="15.75">
      <c r="Q4720" s="5">
        <v>2377100140</v>
      </c>
      <c r="R4720" s="5">
        <v>2377100140</v>
      </c>
      <c r="S4720" s="5">
        <v>2377100140</v>
      </c>
      <c r="U4720"/>
    </row>
    <row r="4721" spans="17:21" ht="15.75">
      <c r="Q4721" s="5">
        <v>2377100157</v>
      </c>
      <c r="R4721" s="5">
        <v>2377100157</v>
      </c>
      <c r="S4721" s="5">
        <v>2377100157</v>
      </c>
      <c r="U4721"/>
    </row>
    <row r="4722" spans="17:21" ht="15.75">
      <c r="Q4722" s="5">
        <v>2377100181</v>
      </c>
      <c r="R4722" s="5">
        <v>2377100181</v>
      </c>
      <c r="S4722" s="5">
        <v>2377100181</v>
      </c>
      <c r="U4722"/>
    </row>
    <row r="4723" spans="17:21" ht="15.75">
      <c r="Q4723" s="5">
        <v>2377100215</v>
      </c>
      <c r="R4723" s="5">
        <v>2377100215</v>
      </c>
      <c r="S4723" s="5">
        <v>2377100215</v>
      </c>
      <c r="U4723"/>
    </row>
    <row r="4724" spans="17:21" ht="15.75">
      <c r="Q4724" s="5">
        <v>2377100223</v>
      </c>
      <c r="R4724" s="5">
        <v>2377100223</v>
      </c>
      <c r="S4724" s="5">
        <v>2377100223</v>
      </c>
      <c r="U4724"/>
    </row>
    <row r="4725" spans="17:21" ht="15.75">
      <c r="Q4725" s="5">
        <v>2377100249</v>
      </c>
      <c r="R4725" s="5">
        <v>2377100249</v>
      </c>
      <c r="S4725" s="5">
        <v>2377100249</v>
      </c>
      <c r="U4725"/>
    </row>
    <row r="4726" spans="17:21" ht="15.75">
      <c r="Q4726" s="5">
        <v>2377100280</v>
      </c>
      <c r="R4726" s="5">
        <v>2377100280</v>
      </c>
      <c r="S4726" s="5">
        <v>2377100280</v>
      </c>
      <c r="U4726"/>
    </row>
    <row r="4727" spans="17:21" ht="15.75">
      <c r="Q4727" s="5">
        <v>2377100298</v>
      </c>
      <c r="R4727" s="5">
        <v>2377100298</v>
      </c>
      <c r="S4727" s="5">
        <v>2377100298</v>
      </c>
      <c r="U4727"/>
    </row>
    <row r="4728" spans="17:21" ht="15.75">
      <c r="Q4728" s="5">
        <v>2377100306</v>
      </c>
      <c r="R4728" s="5">
        <v>2377100306</v>
      </c>
      <c r="S4728" s="5">
        <v>2377100306</v>
      </c>
      <c r="U4728"/>
    </row>
    <row r="4729" spans="17:21" ht="15.75">
      <c r="Q4729" s="5">
        <v>2377100314</v>
      </c>
      <c r="R4729" s="5">
        <v>2377100314</v>
      </c>
      <c r="S4729" s="5">
        <v>2377100314</v>
      </c>
      <c r="U4729"/>
    </row>
    <row r="4730" spans="17:21" ht="15.75">
      <c r="Q4730" s="5">
        <v>2377100322</v>
      </c>
      <c r="R4730" s="5">
        <v>2377100322</v>
      </c>
      <c r="S4730" s="5">
        <v>2377100322</v>
      </c>
      <c r="U4730"/>
    </row>
    <row r="4731" spans="17:21" ht="15.75">
      <c r="Q4731" s="5">
        <v>2377100330</v>
      </c>
      <c r="R4731" s="5">
        <v>2377100330</v>
      </c>
      <c r="S4731" s="5">
        <v>2377100330</v>
      </c>
      <c r="U4731"/>
    </row>
    <row r="4732" spans="17:21" ht="15.75">
      <c r="Q4732" s="5">
        <v>2377100348</v>
      </c>
      <c r="R4732" s="5">
        <v>2377100348</v>
      </c>
      <c r="S4732" s="5">
        <v>2377100348</v>
      </c>
      <c r="U4732"/>
    </row>
    <row r="4733" spans="17:21" ht="15.75">
      <c r="Q4733" s="5">
        <v>2377100363</v>
      </c>
      <c r="R4733" s="5">
        <v>2377100363</v>
      </c>
      <c r="S4733" s="5">
        <v>2377100363</v>
      </c>
      <c r="U4733"/>
    </row>
    <row r="4734" spans="17:21" ht="15.75">
      <c r="Q4734" s="5">
        <v>2377100397</v>
      </c>
      <c r="R4734" s="5">
        <v>2377100397</v>
      </c>
      <c r="S4734" s="5">
        <v>2377100397</v>
      </c>
      <c r="U4734"/>
    </row>
    <row r="4735" spans="17:21" ht="15.75">
      <c r="Q4735" s="5">
        <v>2377100405</v>
      </c>
      <c r="R4735" s="5">
        <v>2377100405</v>
      </c>
      <c r="S4735" s="5">
        <v>2377100405</v>
      </c>
      <c r="U4735"/>
    </row>
    <row r="4736" spans="17:21" ht="15.75">
      <c r="Q4736" s="5">
        <v>2377100413</v>
      </c>
      <c r="R4736" s="5">
        <v>2377100413</v>
      </c>
      <c r="S4736" s="5">
        <v>2377100413</v>
      </c>
      <c r="U4736"/>
    </row>
    <row r="4737" spans="17:21" ht="15.75">
      <c r="Q4737" s="5">
        <v>2377100421</v>
      </c>
      <c r="R4737" s="5">
        <v>2377100421</v>
      </c>
      <c r="S4737" s="5">
        <v>2377100421</v>
      </c>
      <c r="U4737"/>
    </row>
    <row r="4738" spans="17:21" ht="15.75">
      <c r="Q4738" s="5">
        <v>2377100447</v>
      </c>
      <c r="R4738" s="5">
        <v>2377100447</v>
      </c>
      <c r="S4738" s="5">
        <v>2377100447</v>
      </c>
      <c r="U4738"/>
    </row>
    <row r="4739" spans="17:21" ht="15.75">
      <c r="Q4739" s="5">
        <v>2377100454</v>
      </c>
      <c r="R4739" s="5">
        <v>2377100454</v>
      </c>
      <c r="S4739" s="5">
        <v>2377100454</v>
      </c>
      <c r="U4739"/>
    </row>
    <row r="4740" spans="17:21" ht="15.75">
      <c r="Q4740" s="5">
        <v>2377100470</v>
      </c>
      <c r="R4740" s="5">
        <v>2377100470</v>
      </c>
      <c r="S4740" s="5">
        <v>2377100470</v>
      </c>
      <c r="U4740"/>
    </row>
    <row r="4741" spans="17:21" ht="15.75">
      <c r="Q4741" s="5">
        <v>2377200064</v>
      </c>
      <c r="R4741" s="5">
        <v>2377200064</v>
      </c>
      <c r="S4741" s="5">
        <v>2377200064</v>
      </c>
      <c r="U4741"/>
    </row>
    <row r="4742" spans="17:21" ht="15.75">
      <c r="Q4742" s="5">
        <v>2377200098</v>
      </c>
      <c r="R4742" s="5">
        <v>2377200098</v>
      </c>
      <c r="S4742" s="5">
        <v>2377200098</v>
      </c>
      <c r="U4742"/>
    </row>
    <row r="4743" spans="17:21" ht="15.75">
      <c r="Q4743" s="5">
        <v>2377200155</v>
      </c>
      <c r="R4743" s="5">
        <v>2377200155</v>
      </c>
      <c r="S4743" s="5">
        <v>2377200155</v>
      </c>
      <c r="U4743"/>
    </row>
    <row r="4744" spans="17:21" ht="15.75">
      <c r="Q4744" s="5">
        <v>2377200163</v>
      </c>
      <c r="R4744" s="5">
        <v>2377200163</v>
      </c>
      <c r="S4744" s="5">
        <v>2377200163</v>
      </c>
      <c r="U4744"/>
    </row>
    <row r="4745" spans="17:21" ht="15.75">
      <c r="Q4745" s="5">
        <v>2377200171</v>
      </c>
      <c r="R4745" s="5">
        <v>2377200171</v>
      </c>
      <c r="S4745" s="5">
        <v>2377200171</v>
      </c>
      <c r="U4745"/>
    </row>
    <row r="4746" spans="17:21" ht="15.75">
      <c r="Q4746" s="5">
        <v>2377200213</v>
      </c>
      <c r="R4746" s="5">
        <v>2377200213</v>
      </c>
      <c r="S4746" s="5">
        <v>2377200213</v>
      </c>
      <c r="U4746"/>
    </row>
    <row r="4747" spans="17:21" ht="15.75">
      <c r="Q4747" s="5">
        <v>2377200239</v>
      </c>
      <c r="R4747" s="5">
        <v>2377200239</v>
      </c>
      <c r="S4747" s="5">
        <v>2377200239</v>
      </c>
      <c r="U4747"/>
    </row>
    <row r="4748" spans="17:21" ht="15.75">
      <c r="Q4748" s="5">
        <v>2377200247</v>
      </c>
      <c r="R4748" s="5">
        <v>2377200247</v>
      </c>
      <c r="S4748" s="5">
        <v>2377200247</v>
      </c>
      <c r="U4748"/>
    </row>
    <row r="4749" spans="17:21" ht="15.75">
      <c r="Q4749" s="5">
        <v>2377200296</v>
      </c>
      <c r="R4749" s="5">
        <v>2377200296</v>
      </c>
      <c r="S4749" s="5">
        <v>2377200296</v>
      </c>
      <c r="U4749"/>
    </row>
    <row r="4750" spans="17:21" ht="15.75">
      <c r="Q4750" s="5">
        <v>2377200320</v>
      </c>
      <c r="R4750" s="5">
        <v>2377200320</v>
      </c>
      <c r="S4750" s="5">
        <v>2377200320</v>
      </c>
      <c r="U4750"/>
    </row>
    <row r="4751" spans="17:21" ht="15.75">
      <c r="Q4751" s="5">
        <v>2377200346</v>
      </c>
      <c r="R4751" s="5">
        <v>2377200346</v>
      </c>
      <c r="S4751" s="5">
        <v>2377200346</v>
      </c>
      <c r="U4751"/>
    </row>
    <row r="4752" spans="17:21" ht="15.75">
      <c r="Q4752" s="5">
        <v>2377200361</v>
      </c>
      <c r="R4752" s="5">
        <v>2377200361</v>
      </c>
      <c r="S4752" s="5">
        <v>2377200361</v>
      </c>
      <c r="U4752"/>
    </row>
    <row r="4753" spans="17:21" ht="15.75">
      <c r="Q4753" s="5">
        <v>2377200395</v>
      </c>
      <c r="R4753" s="5">
        <v>2377200395</v>
      </c>
      <c r="S4753" s="5">
        <v>2377200395</v>
      </c>
      <c r="U4753"/>
    </row>
    <row r="4754" spans="17:21" ht="15.75">
      <c r="Q4754" s="5">
        <v>2377200460</v>
      </c>
      <c r="R4754" s="5">
        <v>2377200460</v>
      </c>
      <c r="S4754" s="5">
        <v>2377200460</v>
      </c>
      <c r="U4754"/>
    </row>
    <row r="4755" spans="17:21" ht="15.75">
      <c r="Q4755" s="5">
        <v>2377200478</v>
      </c>
      <c r="R4755" s="5">
        <v>2377200478</v>
      </c>
      <c r="S4755" s="5">
        <v>2377200478</v>
      </c>
      <c r="U4755"/>
    </row>
    <row r="4756" spans="17:21" ht="15.75">
      <c r="Q4756" s="5">
        <v>2377200494</v>
      </c>
      <c r="R4756" s="5">
        <v>2377200494</v>
      </c>
      <c r="S4756" s="5">
        <v>2377200494</v>
      </c>
      <c r="U4756"/>
    </row>
    <row r="4757" spans="17:21" ht="15.75">
      <c r="Q4757" s="5">
        <v>2377200502</v>
      </c>
      <c r="R4757" s="5">
        <v>2377200502</v>
      </c>
      <c r="S4757" s="5">
        <v>2377200502</v>
      </c>
      <c r="U4757"/>
    </row>
    <row r="4758" spans="17:21" ht="15.75">
      <c r="Q4758" s="5">
        <v>2377200528</v>
      </c>
      <c r="R4758" s="5">
        <v>2377200528</v>
      </c>
      <c r="S4758" s="5">
        <v>2377200528</v>
      </c>
      <c r="U4758"/>
    </row>
    <row r="4759" spans="17:21" ht="15.75">
      <c r="Q4759" s="5">
        <v>2377200536</v>
      </c>
      <c r="R4759" s="5">
        <v>2377200536</v>
      </c>
      <c r="S4759" s="5">
        <v>2377200536</v>
      </c>
      <c r="U4759"/>
    </row>
    <row r="4760" spans="17:21" ht="15.75">
      <c r="Q4760" s="5">
        <v>2377200577</v>
      </c>
      <c r="R4760" s="5">
        <v>2377200577</v>
      </c>
      <c r="S4760" s="5">
        <v>2377200577</v>
      </c>
      <c r="U4760"/>
    </row>
    <row r="4761" spans="17:21" ht="15.75">
      <c r="Q4761" s="5">
        <v>2377200601</v>
      </c>
      <c r="R4761" s="5">
        <v>2377200601</v>
      </c>
      <c r="S4761" s="5">
        <v>2377200601</v>
      </c>
      <c r="U4761"/>
    </row>
    <row r="4762" spans="17:21" ht="15.75">
      <c r="Q4762" s="5">
        <v>2377200627</v>
      </c>
      <c r="R4762" s="5">
        <v>2377200627</v>
      </c>
      <c r="S4762" s="5">
        <v>2377200627</v>
      </c>
      <c r="U4762"/>
    </row>
    <row r="4763" spans="17:21" ht="15.75">
      <c r="Q4763" s="5">
        <v>2377200650</v>
      </c>
      <c r="R4763" s="5">
        <v>2377200650</v>
      </c>
      <c r="S4763" s="5">
        <v>2377200650</v>
      </c>
      <c r="U4763"/>
    </row>
    <row r="4764" spans="17:21" ht="15.75">
      <c r="Q4764" s="5">
        <v>2377200668</v>
      </c>
      <c r="R4764" s="5">
        <v>2377200668</v>
      </c>
      <c r="S4764" s="5">
        <v>2377200668</v>
      </c>
      <c r="U4764"/>
    </row>
    <row r="4765" spans="17:21" ht="15.75">
      <c r="Q4765" s="5">
        <v>2377200676</v>
      </c>
      <c r="R4765" s="5">
        <v>2377200676</v>
      </c>
      <c r="S4765" s="5">
        <v>2377200676</v>
      </c>
      <c r="U4765"/>
    </row>
    <row r="4766" spans="17:21" ht="15.75">
      <c r="Q4766" s="5">
        <v>2377200692</v>
      </c>
      <c r="R4766" s="5">
        <v>2377200692</v>
      </c>
      <c r="S4766" s="5">
        <v>2377200692</v>
      </c>
      <c r="U4766"/>
    </row>
    <row r="4767" spans="17:21" ht="15.75">
      <c r="Q4767" s="5">
        <v>2377200718</v>
      </c>
      <c r="R4767" s="5">
        <v>2377200718</v>
      </c>
      <c r="S4767" s="5">
        <v>2377200718</v>
      </c>
      <c r="U4767"/>
    </row>
    <row r="4768" spans="17:21" ht="15.75">
      <c r="Q4768" s="5">
        <v>2377200726</v>
      </c>
      <c r="R4768" s="5">
        <v>2377200726</v>
      </c>
      <c r="S4768" s="5">
        <v>2377200726</v>
      </c>
      <c r="U4768"/>
    </row>
    <row r="4769" spans="17:21" ht="15.75">
      <c r="Q4769" s="5">
        <v>2377200734</v>
      </c>
      <c r="R4769" s="5">
        <v>2377200734</v>
      </c>
      <c r="S4769" s="5">
        <v>2377200734</v>
      </c>
      <c r="U4769"/>
    </row>
    <row r="4770" spans="17:21" ht="15.75">
      <c r="Q4770" s="5">
        <v>2377200759</v>
      </c>
      <c r="R4770" s="5">
        <v>2377200759</v>
      </c>
      <c r="S4770" s="5">
        <v>2377200759</v>
      </c>
      <c r="U4770"/>
    </row>
    <row r="4771" spans="17:21" ht="15.75">
      <c r="Q4771" s="5">
        <v>2377300013</v>
      </c>
      <c r="R4771" s="5">
        <v>2377300013</v>
      </c>
      <c r="S4771" s="5">
        <v>2377300013</v>
      </c>
      <c r="U4771"/>
    </row>
    <row r="4772" spans="17:21" ht="15.75">
      <c r="Q4772" s="5">
        <v>2377300039</v>
      </c>
      <c r="R4772" s="5">
        <v>2377300039</v>
      </c>
      <c r="S4772" s="5">
        <v>2377300039</v>
      </c>
      <c r="U4772"/>
    </row>
    <row r="4773" spans="17:21" ht="15.75">
      <c r="Q4773" s="5">
        <v>2377300054</v>
      </c>
      <c r="R4773" s="5">
        <v>2377300054</v>
      </c>
      <c r="S4773" s="5">
        <v>2377300054</v>
      </c>
      <c r="U4773"/>
    </row>
    <row r="4774" spans="17:21" ht="15.75">
      <c r="Q4774" s="5">
        <v>2377300070</v>
      </c>
      <c r="R4774" s="5">
        <v>2377300070</v>
      </c>
      <c r="S4774" s="5">
        <v>2377300070</v>
      </c>
      <c r="U4774"/>
    </row>
    <row r="4775" spans="17:21" ht="15.75">
      <c r="Q4775" s="5">
        <v>2377300088</v>
      </c>
      <c r="R4775" s="5">
        <v>2377300088</v>
      </c>
      <c r="S4775" s="5">
        <v>2377300088</v>
      </c>
      <c r="U4775"/>
    </row>
    <row r="4776" spans="17:21" ht="15.75">
      <c r="Q4776" s="5">
        <v>2377300146</v>
      </c>
      <c r="R4776" s="5">
        <v>2377300146</v>
      </c>
      <c r="S4776" s="5">
        <v>2377300146</v>
      </c>
      <c r="U4776"/>
    </row>
    <row r="4777" spans="17:21" ht="15.75">
      <c r="Q4777" s="5">
        <v>2377300179</v>
      </c>
      <c r="R4777" s="5">
        <v>2377300179</v>
      </c>
      <c r="S4777" s="5">
        <v>2377300179</v>
      </c>
      <c r="U4777"/>
    </row>
    <row r="4778" spans="17:21" ht="15.75">
      <c r="Q4778" s="5">
        <v>2377300187</v>
      </c>
      <c r="R4778" s="5">
        <v>2377300187</v>
      </c>
      <c r="S4778" s="5">
        <v>2377300187</v>
      </c>
      <c r="U4778"/>
    </row>
    <row r="4779" spans="17:21" ht="15.75">
      <c r="Q4779" s="5">
        <v>2377300195</v>
      </c>
      <c r="R4779" s="5">
        <v>2377300195</v>
      </c>
      <c r="S4779" s="5">
        <v>2377300195</v>
      </c>
      <c r="U4779"/>
    </row>
    <row r="4780" spans="17:21" ht="15.75">
      <c r="Q4780" s="5">
        <v>2377300211</v>
      </c>
      <c r="R4780" s="5">
        <v>2377300211</v>
      </c>
      <c r="S4780" s="5">
        <v>2377300211</v>
      </c>
      <c r="U4780"/>
    </row>
    <row r="4781" spans="17:21" ht="15.75">
      <c r="Q4781" s="5">
        <v>2377300245</v>
      </c>
      <c r="R4781" s="5">
        <v>2377300245</v>
      </c>
      <c r="S4781" s="5">
        <v>2377300245</v>
      </c>
      <c r="U4781"/>
    </row>
    <row r="4782" spans="17:21" ht="15.75">
      <c r="Q4782" s="5">
        <v>2377300252</v>
      </c>
      <c r="R4782" s="5">
        <v>2377300252</v>
      </c>
      <c r="S4782" s="5">
        <v>2377300252</v>
      </c>
      <c r="U4782"/>
    </row>
    <row r="4783" spans="17:21" ht="15.75">
      <c r="Q4783" s="5">
        <v>2377300260</v>
      </c>
      <c r="R4783" s="5">
        <v>2377300260</v>
      </c>
      <c r="S4783" s="5">
        <v>2377300260</v>
      </c>
      <c r="U4783"/>
    </row>
    <row r="4784" spans="17:21" ht="15.75">
      <c r="Q4784" s="5">
        <v>2377300278</v>
      </c>
      <c r="R4784" s="5">
        <v>2377300278</v>
      </c>
      <c r="S4784" s="5">
        <v>2377300278</v>
      </c>
      <c r="U4784"/>
    </row>
    <row r="4785" spans="17:21" ht="15.75">
      <c r="Q4785" s="5">
        <v>2377300286</v>
      </c>
      <c r="R4785" s="5">
        <v>2377300286</v>
      </c>
      <c r="S4785" s="5">
        <v>2377300286</v>
      </c>
      <c r="U4785"/>
    </row>
    <row r="4786" spans="17:21" ht="15.75">
      <c r="Q4786" s="5">
        <v>2377300294</v>
      </c>
      <c r="R4786" s="5">
        <v>2377300294</v>
      </c>
      <c r="S4786" s="5">
        <v>2377300294</v>
      </c>
      <c r="U4786"/>
    </row>
    <row r="4787" spans="17:21" ht="15.75">
      <c r="Q4787" s="5">
        <v>2377300302</v>
      </c>
      <c r="R4787" s="5">
        <v>2377300302</v>
      </c>
      <c r="S4787" s="5">
        <v>2377300302</v>
      </c>
      <c r="U4787"/>
    </row>
    <row r="4788" spans="17:21" ht="15.75">
      <c r="Q4788" s="5">
        <v>2377300336</v>
      </c>
      <c r="R4788" s="5">
        <v>2377300336</v>
      </c>
      <c r="S4788" s="5">
        <v>2377300336</v>
      </c>
      <c r="U4788"/>
    </row>
    <row r="4789" spans="17:21" ht="15.75">
      <c r="Q4789" s="5">
        <v>2377300344</v>
      </c>
      <c r="R4789" s="5">
        <v>2377300344</v>
      </c>
      <c r="S4789" s="5">
        <v>2377300344</v>
      </c>
      <c r="U4789"/>
    </row>
    <row r="4790" spans="17:21" ht="15.75">
      <c r="Q4790" s="5">
        <v>2377300377</v>
      </c>
      <c r="R4790" s="5">
        <v>2377300377</v>
      </c>
      <c r="S4790" s="5">
        <v>2377300377</v>
      </c>
      <c r="U4790"/>
    </row>
    <row r="4791" spans="17:21" ht="15.75">
      <c r="Q4791" s="5">
        <v>2377300427</v>
      </c>
      <c r="R4791" s="5">
        <v>2377300427</v>
      </c>
      <c r="S4791" s="5">
        <v>2377300427</v>
      </c>
      <c r="U4791"/>
    </row>
    <row r="4792" spans="17:21" ht="15.75">
      <c r="Q4792" s="5">
        <v>2377300443</v>
      </c>
      <c r="R4792" s="5">
        <v>2377300443</v>
      </c>
      <c r="S4792" s="5">
        <v>2377300443</v>
      </c>
      <c r="U4792"/>
    </row>
    <row r="4793" spans="17:21" ht="15.75">
      <c r="Q4793" s="5">
        <v>2377300534</v>
      </c>
      <c r="R4793" s="5">
        <v>2377300534</v>
      </c>
      <c r="S4793" s="5">
        <v>2377300534</v>
      </c>
      <c r="U4793"/>
    </row>
    <row r="4794" spans="17:21" ht="15.75">
      <c r="Q4794" s="5">
        <v>2377300542</v>
      </c>
      <c r="R4794" s="5">
        <v>2377300542</v>
      </c>
      <c r="S4794" s="5">
        <v>2377300542</v>
      </c>
      <c r="U4794"/>
    </row>
    <row r="4795" spans="17:21" ht="15.75">
      <c r="Q4795" s="5">
        <v>2377300583</v>
      </c>
      <c r="R4795" s="5">
        <v>2377300583</v>
      </c>
      <c r="S4795" s="5">
        <v>2377300583</v>
      </c>
      <c r="U4795"/>
    </row>
    <row r="4796" spans="17:21" ht="15.75">
      <c r="Q4796" s="5">
        <v>2377300617</v>
      </c>
      <c r="R4796" s="5">
        <v>2377300617</v>
      </c>
      <c r="S4796" s="5">
        <v>2377300617</v>
      </c>
      <c r="U4796"/>
    </row>
    <row r="4797" spans="17:21" ht="15.75">
      <c r="Q4797" s="5">
        <v>2377300658</v>
      </c>
      <c r="R4797" s="5">
        <v>2377300658</v>
      </c>
      <c r="S4797" s="5">
        <v>2377300658</v>
      </c>
      <c r="U4797"/>
    </row>
    <row r="4798" spans="17:21" ht="15.75">
      <c r="Q4798" s="5">
        <v>2377300708</v>
      </c>
      <c r="R4798" s="5">
        <v>2377300708</v>
      </c>
      <c r="S4798" s="5">
        <v>2377300708</v>
      </c>
      <c r="U4798"/>
    </row>
    <row r="4799" spans="17:21" ht="15.75">
      <c r="Q4799" s="5">
        <v>2377400144</v>
      </c>
      <c r="R4799" s="5">
        <v>2377400144</v>
      </c>
      <c r="S4799" s="5">
        <v>2377400144</v>
      </c>
      <c r="U4799"/>
    </row>
    <row r="4800" spans="17:21" ht="15.75">
      <c r="Q4800" s="5">
        <v>2377400169</v>
      </c>
      <c r="R4800" s="5">
        <v>2377400169</v>
      </c>
      <c r="S4800" s="5">
        <v>2377400169</v>
      </c>
      <c r="U4800"/>
    </row>
    <row r="4801" spans="17:21" ht="15.75">
      <c r="Q4801" s="5">
        <v>2377400193</v>
      </c>
      <c r="R4801" s="5">
        <v>2377400193</v>
      </c>
      <c r="S4801" s="5">
        <v>2377400193</v>
      </c>
      <c r="U4801"/>
    </row>
    <row r="4802" spans="17:21" ht="15.75">
      <c r="Q4802" s="5">
        <v>2377400243</v>
      </c>
      <c r="R4802" s="5">
        <v>2377400243</v>
      </c>
      <c r="S4802" s="5">
        <v>2377400243</v>
      </c>
      <c r="U4802"/>
    </row>
    <row r="4803" spans="17:21" ht="15.75">
      <c r="Q4803" s="5">
        <v>2377400250</v>
      </c>
      <c r="R4803" s="5">
        <v>2377400250</v>
      </c>
      <c r="S4803" s="5">
        <v>2377400250</v>
      </c>
      <c r="U4803"/>
    </row>
    <row r="4804" spans="17:21" ht="15.75">
      <c r="Q4804" s="5">
        <v>2377400318</v>
      </c>
      <c r="R4804" s="5">
        <v>2377400318</v>
      </c>
      <c r="S4804" s="5">
        <v>2377400318</v>
      </c>
      <c r="U4804"/>
    </row>
    <row r="4805" spans="17:21" ht="15.75">
      <c r="Q4805" s="5">
        <v>2377400334</v>
      </c>
      <c r="R4805" s="5">
        <v>2377400334</v>
      </c>
      <c r="S4805" s="5">
        <v>2377400334</v>
      </c>
      <c r="U4805"/>
    </row>
    <row r="4806" spans="17:21" ht="15.75">
      <c r="Q4806" s="5">
        <v>2377400342</v>
      </c>
      <c r="R4806" s="5">
        <v>2377400342</v>
      </c>
      <c r="S4806" s="5">
        <v>2377400342</v>
      </c>
      <c r="U4806"/>
    </row>
    <row r="4807" spans="17:21" ht="15.75">
      <c r="Q4807" s="5">
        <v>2377400383</v>
      </c>
      <c r="R4807" s="5">
        <v>2377400383</v>
      </c>
      <c r="S4807" s="5">
        <v>2377400383</v>
      </c>
      <c r="U4807"/>
    </row>
    <row r="4808" spans="17:21" ht="15.75">
      <c r="Q4808" s="5">
        <v>2377400391</v>
      </c>
      <c r="R4808" s="5">
        <v>2377400391</v>
      </c>
      <c r="S4808" s="5">
        <v>2377400391</v>
      </c>
      <c r="U4808"/>
    </row>
    <row r="4809" spans="17:21" ht="15.75">
      <c r="Q4809" s="5">
        <v>2377400458</v>
      </c>
      <c r="R4809" s="5">
        <v>2377400458</v>
      </c>
      <c r="S4809" s="5">
        <v>2377400458</v>
      </c>
      <c r="U4809"/>
    </row>
    <row r="4810" spans="17:21" ht="15.75">
      <c r="Q4810" s="5">
        <v>2377400490</v>
      </c>
      <c r="R4810" s="5">
        <v>2377400490</v>
      </c>
      <c r="S4810" s="5">
        <v>2377400490</v>
      </c>
      <c r="U4810"/>
    </row>
    <row r="4811" spans="17:21" ht="15.75">
      <c r="Q4811" s="5">
        <v>2377400508</v>
      </c>
      <c r="R4811" s="5">
        <v>2377400508</v>
      </c>
      <c r="S4811" s="5">
        <v>2377400508</v>
      </c>
      <c r="U4811"/>
    </row>
    <row r="4812" spans="17:21" ht="15.75">
      <c r="Q4812" s="5">
        <v>2377400516</v>
      </c>
      <c r="R4812" s="5">
        <v>2377400516</v>
      </c>
      <c r="S4812" s="5">
        <v>2377400516</v>
      </c>
      <c r="U4812"/>
    </row>
    <row r="4813" spans="17:21" ht="15.75">
      <c r="Q4813" s="5">
        <v>2377400532</v>
      </c>
      <c r="R4813" s="5">
        <v>2377400532</v>
      </c>
      <c r="S4813" s="5">
        <v>2377400532</v>
      </c>
      <c r="U4813"/>
    </row>
    <row r="4814" spans="17:21" ht="15.75">
      <c r="Q4814" s="5">
        <v>2377400557</v>
      </c>
      <c r="R4814" s="5">
        <v>2377400557</v>
      </c>
      <c r="S4814" s="5">
        <v>2377400557</v>
      </c>
      <c r="U4814"/>
    </row>
    <row r="4815" spans="17:21" ht="15.75">
      <c r="Q4815" s="5">
        <v>2377400581</v>
      </c>
      <c r="R4815" s="5">
        <v>2377400581</v>
      </c>
      <c r="S4815" s="5">
        <v>2377400581</v>
      </c>
      <c r="U4815"/>
    </row>
    <row r="4816" spans="17:21" ht="15.75">
      <c r="Q4816" s="5">
        <v>2377400599</v>
      </c>
      <c r="R4816" s="5">
        <v>2377400599</v>
      </c>
      <c r="S4816" s="5">
        <v>2377400599</v>
      </c>
      <c r="U4816"/>
    </row>
    <row r="4817" spans="17:21" ht="15.75">
      <c r="Q4817" s="5">
        <v>2377400615</v>
      </c>
      <c r="R4817" s="5">
        <v>2377400615</v>
      </c>
      <c r="S4817" s="5">
        <v>2377400615</v>
      </c>
      <c r="U4817"/>
    </row>
    <row r="4818" spans="17:21" ht="15.75">
      <c r="Q4818" s="5">
        <v>2377400623</v>
      </c>
      <c r="R4818" s="5">
        <v>2377400623</v>
      </c>
      <c r="S4818" s="5">
        <v>2377400623</v>
      </c>
      <c r="U4818"/>
    </row>
    <row r="4819" spans="17:21" ht="15.75">
      <c r="Q4819" s="5">
        <v>2377400649</v>
      </c>
      <c r="R4819" s="5">
        <v>2377400649</v>
      </c>
      <c r="S4819" s="5">
        <v>2377400649</v>
      </c>
      <c r="U4819"/>
    </row>
    <row r="4820" spans="17:21" ht="15.75">
      <c r="Q4820" s="5">
        <v>2377400680</v>
      </c>
      <c r="R4820" s="5">
        <v>2377400680</v>
      </c>
      <c r="S4820" s="5">
        <v>2377400680</v>
      </c>
      <c r="U4820"/>
    </row>
    <row r="4821" spans="17:21" ht="15.75">
      <c r="Q4821" s="5">
        <v>2377400698</v>
      </c>
      <c r="R4821" s="5">
        <v>2377400698</v>
      </c>
      <c r="S4821" s="5">
        <v>2377400698</v>
      </c>
      <c r="U4821"/>
    </row>
    <row r="4822" spans="17:21" ht="15.75">
      <c r="Q4822" s="5">
        <v>2377400706</v>
      </c>
      <c r="R4822" s="5">
        <v>2377400706</v>
      </c>
      <c r="S4822" s="5">
        <v>2377400706</v>
      </c>
      <c r="U4822"/>
    </row>
    <row r="4823" spans="17:21" ht="15.75">
      <c r="Q4823" s="5">
        <v>2377400722</v>
      </c>
      <c r="R4823" s="5">
        <v>2377400722</v>
      </c>
      <c r="S4823" s="5">
        <v>2377400722</v>
      </c>
      <c r="U4823"/>
    </row>
    <row r="4824" spans="17:21" ht="15.75">
      <c r="Q4824" s="5">
        <v>2377500042</v>
      </c>
      <c r="R4824" s="5">
        <v>2377500042</v>
      </c>
      <c r="S4824" s="5">
        <v>2377500042</v>
      </c>
      <c r="U4824"/>
    </row>
    <row r="4825" spans="17:21" ht="15.75">
      <c r="Q4825" s="5">
        <v>2377500059</v>
      </c>
      <c r="R4825" s="5">
        <v>2377500059</v>
      </c>
      <c r="S4825" s="5">
        <v>2377500059</v>
      </c>
      <c r="U4825"/>
    </row>
    <row r="4826" spans="17:21" ht="15.75">
      <c r="Q4826" s="5">
        <v>2377500083</v>
      </c>
      <c r="R4826" s="5">
        <v>2377500083</v>
      </c>
      <c r="S4826" s="5">
        <v>2377500083</v>
      </c>
      <c r="U4826"/>
    </row>
    <row r="4827" spans="17:21" ht="15.75">
      <c r="Q4827" s="5">
        <v>2377500091</v>
      </c>
      <c r="R4827" s="5">
        <v>2377500091</v>
      </c>
      <c r="S4827" s="5">
        <v>2377500091</v>
      </c>
      <c r="U4827"/>
    </row>
    <row r="4828" spans="17:21" ht="15.75">
      <c r="Q4828" s="5">
        <v>2377500117</v>
      </c>
      <c r="R4828" s="5">
        <v>2377500117</v>
      </c>
      <c r="S4828" s="5">
        <v>2377500117</v>
      </c>
      <c r="U4828"/>
    </row>
    <row r="4829" spans="17:21" ht="15.75">
      <c r="Q4829" s="5">
        <v>2377500141</v>
      </c>
      <c r="R4829" s="5">
        <v>2377500141</v>
      </c>
      <c r="S4829" s="5">
        <v>2377500141</v>
      </c>
      <c r="U4829"/>
    </row>
    <row r="4830" spans="17:21" ht="15.75">
      <c r="Q4830" s="5">
        <v>2377500174</v>
      </c>
      <c r="R4830" s="5">
        <v>2377500174</v>
      </c>
      <c r="S4830" s="5">
        <v>2377500174</v>
      </c>
      <c r="U4830"/>
    </row>
    <row r="4831" spans="17:21" ht="15.75">
      <c r="Q4831" s="5">
        <v>2377500182</v>
      </c>
      <c r="R4831" s="5">
        <v>2377500182</v>
      </c>
      <c r="S4831" s="5">
        <v>2377500182</v>
      </c>
      <c r="U4831"/>
    </row>
    <row r="4832" spans="17:21" ht="15.75">
      <c r="Q4832" s="5">
        <v>2377500190</v>
      </c>
      <c r="R4832" s="5">
        <v>2377500190</v>
      </c>
      <c r="S4832" s="5">
        <v>2377500190</v>
      </c>
      <c r="U4832"/>
    </row>
    <row r="4833" spans="17:21" ht="15.75">
      <c r="Q4833" s="5">
        <v>2377500208</v>
      </c>
      <c r="R4833" s="5">
        <v>2377500208</v>
      </c>
      <c r="S4833" s="5">
        <v>2377500208</v>
      </c>
      <c r="U4833"/>
    </row>
    <row r="4834" spans="17:21" ht="15.75">
      <c r="Q4834" s="5">
        <v>2377500216</v>
      </c>
      <c r="R4834" s="5">
        <v>2377500216</v>
      </c>
      <c r="S4834" s="5">
        <v>2377500216</v>
      </c>
      <c r="U4834"/>
    </row>
    <row r="4835" spans="17:21" ht="15.75">
      <c r="Q4835" s="5">
        <v>2377500224</v>
      </c>
      <c r="R4835" s="5">
        <v>2377500224</v>
      </c>
      <c r="S4835" s="5">
        <v>2377500224</v>
      </c>
      <c r="U4835"/>
    </row>
    <row r="4836" spans="17:21" ht="15.75">
      <c r="Q4836" s="5">
        <v>2377500232</v>
      </c>
      <c r="R4836" s="5">
        <v>2377500232</v>
      </c>
      <c r="S4836" s="5">
        <v>2377500232</v>
      </c>
      <c r="U4836"/>
    </row>
    <row r="4837" spans="17:21" ht="15.75">
      <c r="Q4837" s="5">
        <v>2377500257</v>
      </c>
      <c r="R4837" s="5">
        <v>2377500257</v>
      </c>
      <c r="S4837" s="5">
        <v>2377500257</v>
      </c>
      <c r="U4837"/>
    </row>
    <row r="4838" spans="17:21" ht="15.75">
      <c r="Q4838" s="5">
        <v>2377500265</v>
      </c>
      <c r="R4838" s="5">
        <v>2377500265</v>
      </c>
      <c r="S4838" s="5">
        <v>2377500265</v>
      </c>
      <c r="U4838"/>
    </row>
    <row r="4839" spans="17:21" ht="15.75">
      <c r="Q4839" s="5">
        <v>2377500281</v>
      </c>
      <c r="R4839" s="5">
        <v>2377500281</v>
      </c>
      <c r="S4839" s="5">
        <v>2377500281</v>
      </c>
      <c r="U4839"/>
    </row>
    <row r="4840" spans="17:21" ht="15.75">
      <c r="Q4840" s="5">
        <v>2377500299</v>
      </c>
      <c r="R4840" s="5">
        <v>2377500299</v>
      </c>
      <c r="S4840" s="5">
        <v>2377500299</v>
      </c>
      <c r="U4840"/>
    </row>
    <row r="4841" spans="17:21" ht="15.75">
      <c r="Q4841" s="5">
        <v>2377500323</v>
      </c>
      <c r="R4841" s="5">
        <v>2377500323</v>
      </c>
      <c r="S4841" s="5">
        <v>2377500323</v>
      </c>
      <c r="U4841"/>
    </row>
    <row r="4842" spans="17:21" ht="15.75">
      <c r="Q4842" s="5">
        <v>2377500356</v>
      </c>
      <c r="R4842" s="5">
        <v>2377500356</v>
      </c>
      <c r="S4842" s="5">
        <v>2377500356</v>
      </c>
      <c r="U4842"/>
    </row>
    <row r="4843" spans="17:21" ht="15.75">
      <c r="Q4843" s="5">
        <v>2377500372</v>
      </c>
      <c r="R4843" s="5">
        <v>2377500372</v>
      </c>
      <c r="S4843" s="5">
        <v>2377500372</v>
      </c>
      <c r="U4843"/>
    </row>
    <row r="4844" spans="17:21" ht="15.75">
      <c r="Q4844" s="5">
        <v>2377600024</v>
      </c>
      <c r="R4844" s="5">
        <v>2377600024</v>
      </c>
      <c r="S4844" s="5">
        <v>2377600024</v>
      </c>
      <c r="U4844"/>
    </row>
    <row r="4845" spans="17:21" ht="15.75">
      <c r="Q4845" s="5">
        <v>2377600628</v>
      </c>
      <c r="R4845" s="5">
        <v>2377600628</v>
      </c>
      <c r="S4845" s="5">
        <v>2377600628</v>
      </c>
      <c r="U4845"/>
    </row>
    <row r="4846" spans="17:21" ht="15.75">
      <c r="Q4846" s="5">
        <v>2377600644</v>
      </c>
      <c r="R4846" s="5">
        <v>2377600644</v>
      </c>
      <c r="S4846" s="5">
        <v>2377600644</v>
      </c>
      <c r="U4846"/>
    </row>
    <row r="4847" spans="17:21" ht="15.75">
      <c r="Q4847" s="5">
        <v>2377600727</v>
      </c>
      <c r="R4847" s="5">
        <v>2377600727</v>
      </c>
      <c r="S4847" s="5">
        <v>2377600727</v>
      </c>
      <c r="U4847"/>
    </row>
    <row r="4848" spans="17:21" ht="15.75">
      <c r="Q4848" s="5">
        <v>2377600768</v>
      </c>
      <c r="R4848" s="5">
        <v>2377600768</v>
      </c>
      <c r="S4848" s="5">
        <v>2377600768</v>
      </c>
      <c r="U4848"/>
    </row>
    <row r="4849" spans="17:21" ht="15.75">
      <c r="Q4849" s="5">
        <v>2377600800</v>
      </c>
      <c r="R4849" s="5">
        <v>2377600800</v>
      </c>
      <c r="S4849" s="5">
        <v>2377600800</v>
      </c>
      <c r="U4849"/>
    </row>
    <row r="4850" spans="17:21" ht="15.75">
      <c r="Q4850" s="5">
        <v>2377600826</v>
      </c>
      <c r="R4850" s="5">
        <v>2377600826</v>
      </c>
      <c r="S4850" s="5">
        <v>2377600826</v>
      </c>
      <c r="U4850"/>
    </row>
    <row r="4851" spans="17:21" ht="15.75">
      <c r="Q4851" s="5">
        <v>2377600842</v>
      </c>
      <c r="R4851" s="5">
        <v>2377600842</v>
      </c>
      <c r="S4851" s="5">
        <v>2377600842</v>
      </c>
      <c r="U4851"/>
    </row>
    <row r="4852" spans="17:21" ht="15.75">
      <c r="Q4852" s="5">
        <v>2377600883</v>
      </c>
      <c r="R4852" s="5">
        <v>2377600883</v>
      </c>
      <c r="S4852" s="5">
        <v>2377600883</v>
      </c>
      <c r="U4852"/>
    </row>
    <row r="4853" spans="17:21" ht="15.75">
      <c r="Q4853" s="5">
        <v>2377600917</v>
      </c>
      <c r="R4853" s="5">
        <v>2377600917</v>
      </c>
      <c r="S4853" s="5">
        <v>2377600917</v>
      </c>
      <c r="U4853"/>
    </row>
    <row r="4854" spans="17:21" ht="15.75">
      <c r="Q4854" s="5">
        <v>2377600958</v>
      </c>
      <c r="R4854" s="5">
        <v>2377600958</v>
      </c>
      <c r="S4854" s="5">
        <v>2377600958</v>
      </c>
      <c r="U4854"/>
    </row>
    <row r="4855" spans="17:21" ht="15.75">
      <c r="Q4855" s="5">
        <v>2377600966</v>
      </c>
      <c r="R4855" s="5">
        <v>2377600966</v>
      </c>
      <c r="S4855" s="5">
        <v>2377600966</v>
      </c>
      <c r="U4855"/>
    </row>
    <row r="4856" spans="17:21" ht="15.75">
      <c r="Q4856" s="5">
        <v>2377600982</v>
      </c>
      <c r="R4856" s="5">
        <v>2377600982</v>
      </c>
      <c r="S4856" s="5">
        <v>2377600982</v>
      </c>
      <c r="U4856"/>
    </row>
    <row r="4857" spans="17:21" ht="15.75">
      <c r="Q4857" s="5">
        <v>2377600990</v>
      </c>
      <c r="R4857" s="5">
        <v>2377600990</v>
      </c>
      <c r="S4857" s="5">
        <v>2377600990</v>
      </c>
      <c r="U4857"/>
    </row>
    <row r="4858" spans="17:21" ht="15.75">
      <c r="Q4858" s="5">
        <v>2377601014</v>
      </c>
      <c r="R4858" s="5">
        <v>2377601014</v>
      </c>
      <c r="S4858" s="5">
        <v>2377601014</v>
      </c>
      <c r="U4858"/>
    </row>
    <row r="4859" spans="17:21" ht="15.75">
      <c r="Q4859" s="5">
        <v>2377601030</v>
      </c>
      <c r="R4859" s="5">
        <v>2377601030</v>
      </c>
      <c r="S4859" s="5">
        <v>2377601030</v>
      </c>
      <c r="U4859"/>
    </row>
    <row r="4860" spans="17:21" ht="15.75">
      <c r="Q4860" s="5">
        <v>2377601048</v>
      </c>
      <c r="R4860" s="5">
        <v>2377601048</v>
      </c>
      <c r="S4860" s="5">
        <v>2377601048</v>
      </c>
      <c r="U4860"/>
    </row>
    <row r="4861" spans="17:21" ht="15.75">
      <c r="Q4861" s="5">
        <v>2377601113</v>
      </c>
      <c r="R4861" s="5">
        <v>2377601113</v>
      </c>
      <c r="S4861" s="5">
        <v>2377601113</v>
      </c>
      <c r="U4861"/>
    </row>
    <row r="4862" spans="17:21" ht="15.75">
      <c r="Q4862" s="5">
        <v>2377601139</v>
      </c>
      <c r="R4862" s="5">
        <v>2377601139</v>
      </c>
      <c r="S4862" s="5">
        <v>2377601139</v>
      </c>
      <c r="U4862"/>
    </row>
    <row r="4863" spans="17:21" ht="15.75">
      <c r="Q4863" s="5">
        <v>2377601154</v>
      </c>
      <c r="R4863" s="5">
        <v>2377601154</v>
      </c>
      <c r="S4863" s="5">
        <v>2377601154</v>
      </c>
      <c r="U4863"/>
    </row>
    <row r="4864" spans="17:21" ht="15.75">
      <c r="Q4864" s="5">
        <v>2377601162</v>
      </c>
      <c r="R4864" s="5">
        <v>2377601162</v>
      </c>
      <c r="S4864" s="5">
        <v>2377601162</v>
      </c>
      <c r="U4864"/>
    </row>
    <row r="4865" spans="17:21" ht="15.75">
      <c r="Q4865" s="5">
        <v>2377601170</v>
      </c>
      <c r="R4865" s="5">
        <v>2377601170</v>
      </c>
      <c r="S4865" s="5">
        <v>2377601170</v>
      </c>
      <c r="U4865"/>
    </row>
    <row r="4866" spans="17:21" ht="15.75">
      <c r="Q4866" s="5">
        <v>2377601212</v>
      </c>
      <c r="R4866" s="5">
        <v>2377601212</v>
      </c>
      <c r="S4866" s="5">
        <v>2377601212</v>
      </c>
      <c r="U4866"/>
    </row>
    <row r="4867" spans="17:21" ht="15.75">
      <c r="Q4867" s="5">
        <v>2386300038</v>
      </c>
      <c r="R4867" s="5">
        <v>2386300038</v>
      </c>
      <c r="S4867" s="5">
        <v>2386300038</v>
      </c>
      <c r="U4867"/>
    </row>
    <row r="4868" spans="17:21" ht="15.75">
      <c r="Q4868" s="5">
        <v>2390100028</v>
      </c>
      <c r="R4868" s="5">
        <v>2390100028</v>
      </c>
      <c r="S4868" s="5">
        <v>2390100028</v>
      </c>
      <c r="U4868"/>
    </row>
    <row r="4869" spans="17:21" ht="15.75">
      <c r="Q4869" s="5">
        <v>2390100036</v>
      </c>
      <c r="R4869" s="5">
        <v>2390100036</v>
      </c>
      <c r="S4869" s="5">
        <v>2390100036</v>
      </c>
      <c r="U4869"/>
    </row>
    <row r="4870" spans="17:21" ht="15.75">
      <c r="Q4870" s="5">
        <v>2390100044</v>
      </c>
      <c r="R4870" s="5">
        <v>2390100044</v>
      </c>
      <c r="S4870" s="5">
        <v>2390100044</v>
      </c>
      <c r="U4870"/>
    </row>
    <row r="4871" spans="17:21" ht="15.75">
      <c r="Q4871" s="5">
        <v>2390100051</v>
      </c>
      <c r="R4871" s="5">
        <v>2390100051</v>
      </c>
      <c r="S4871" s="5">
        <v>2390100051</v>
      </c>
      <c r="U4871"/>
    </row>
    <row r="4872" spans="17:21" ht="15.75">
      <c r="Q4872" s="5">
        <v>2390100093</v>
      </c>
      <c r="R4872" s="5">
        <v>2390100093</v>
      </c>
      <c r="S4872" s="5">
        <v>2390100093</v>
      </c>
      <c r="U4872"/>
    </row>
    <row r="4873" spans="17:21" ht="15.75">
      <c r="Q4873" s="5">
        <v>2390100101</v>
      </c>
      <c r="R4873" s="5">
        <v>2390100101</v>
      </c>
      <c r="S4873" s="5">
        <v>2390100101</v>
      </c>
      <c r="U4873"/>
    </row>
    <row r="4874" spans="17:21" ht="15.75">
      <c r="Q4874" s="5">
        <v>2390100127</v>
      </c>
      <c r="R4874" s="5">
        <v>2390100127</v>
      </c>
      <c r="S4874" s="5">
        <v>2390100127</v>
      </c>
      <c r="U4874"/>
    </row>
    <row r="4875" spans="17:21" ht="15.75">
      <c r="Q4875" s="5">
        <v>2390100135</v>
      </c>
      <c r="R4875" s="5">
        <v>2390100135</v>
      </c>
      <c r="S4875" s="5">
        <v>2390100135</v>
      </c>
      <c r="U4875"/>
    </row>
    <row r="4876" spans="17:21" ht="15.75">
      <c r="Q4876" s="5">
        <v>2390100143</v>
      </c>
      <c r="R4876" s="5">
        <v>2390100143</v>
      </c>
      <c r="S4876" s="5">
        <v>2390100143</v>
      </c>
      <c r="U4876"/>
    </row>
    <row r="4877" spans="17:21" ht="15.75">
      <c r="Q4877" s="5">
        <v>2390100150</v>
      </c>
      <c r="R4877" s="5">
        <v>2390100150</v>
      </c>
      <c r="S4877" s="5">
        <v>2390100150</v>
      </c>
      <c r="U4877"/>
    </row>
    <row r="4878" spans="17:21" ht="15.75">
      <c r="Q4878" s="5">
        <v>2390100176</v>
      </c>
      <c r="R4878" s="5">
        <v>2390100176</v>
      </c>
      <c r="S4878" s="5">
        <v>2390100176</v>
      </c>
      <c r="U4878"/>
    </row>
    <row r="4879" spans="17:21" ht="15.75">
      <c r="Q4879" s="5">
        <v>2390100192</v>
      </c>
      <c r="R4879" s="5">
        <v>2390100192</v>
      </c>
      <c r="S4879" s="5">
        <v>2390100192</v>
      </c>
      <c r="U4879"/>
    </row>
    <row r="4880" spans="17:21" ht="15.75">
      <c r="Q4880" s="5">
        <v>2390100200</v>
      </c>
      <c r="R4880" s="5">
        <v>2390100200</v>
      </c>
      <c r="S4880" s="5">
        <v>2390100200</v>
      </c>
      <c r="U4880"/>
    </row>
    <row r="4881" spans="17:21" ht="15.75">
      <c r="Q4881" s="5">
        <v>2390100218</v>
      </c>
      <c r="R4881" s="5">
        <v>2390100218</v>
      </c>
      <c r="S4881" s="5">
        <v>2390100218</v>
      </c>
      <c r="U4881"/>
    </row>
    <row r="4882" spans="17:21" ht="15.75">
      <c r="Q4882" s="5">
        <v>2390100226</v>
      </c>
      <c r="R4882" s="5">
        <v>2390100226</v>
      </c>
      <c r="S4882" s="5">
        <v>2390100226</v>
      </c>
      <c r="U4882"/>
    </row>
    <row r="4883" spans="17:21" ht="15.75">
      <c r="Q4883" s="5">
        <v>2390100234</v>
      </c>
      <c r="R4883" s="5">
        <v>2390100234</v>
      </c>
      <c r="S4883" s="5">
        <v>2390100234</v>
      </c>
      <c r="U4883"/>
    </row>
    <row r="4884" spans="17:21" ht="15.75">
      <c r="Q4884" s="5">
        <v>2390100242</v>
      </c>
      <c r="R4884" s="5">
        <v>2390100242</v>
      </c>
      <c r="S4884" s="5">
        <v>2390100242</v>
      </c>
      <c r="U4884"/>
    </row>
    <row r="4885" spans="17:21" ht="15.75">
      <c r="Q4885" s="5">
        <v>2390100259</v>
      </c>
      <c r="R4885" s="5">
        <v>2390100259</v>
      </c>
      <c r="S4885" s="5">
        <v>2390100259</v>
      </c>
      <c r="U4885"/>
    </row>
    <row r="4886" spans="17:21" ht="15.75">
      <c r="Q4886" s="5">
        <v>2390100267</v>
      </c>
      <c r="R4886" s="5">
        <v>2390100267</v>
      </c>
      <c r="S4886" s="5">
        <v>2390100267</v>
      </c>
      <c r="U4886"/>
    </row>
    <row r="4887" spans="17:21" ht="15.75">
      <c r="Q4887" s="5">
        <v>2390100283</v>
      </c>
      <c r="R4887" s="5">
        <v>2390100283</v>
      </c>
      <c r="S4887" s="5">
        <v>2390100283</v>
      </c>
      <c r="U4887"/>
    </row>
    <row r="4888" spans="17:21" ht="15.75">
      <c r="Q4888" s="5">
        <v>2390100291</v>
      </c>
      <c r="R4888" s="5">
        <v>2390100291</v>
      </c>
      <c r="S4888" s="5">
        <v>2390100291</v>
      </c>
      <c r="U4888"/>
    </row>
    <row r="4889" spans="17:21" ht="15.75">
      <c r="Q4889" s="5">
        <v>2390100309</v>
      </c>
      <c r="R4889" s="5">
        <v>2390100309</v>
      </c>
      <c r="S4889" s="5">
        <v>2390100309</v>
      </c>
      <c r="U4889"/>
    </row>
    <row r="4890" spans="17:21" ht="15.75">
      <c r="Q4890" s="5">
        <v>2390100317</v>
      </c>
      <c r="R4890" s="5">
        <v>2390100317</v>
      </c>
      <c r="S4890" s="5">
        <v>2390100317</v>
      </c>
      <c r="U4890"/>
    </row>
    <row r="4891" spans="17:21" ht="15.75">
      <c r="Q4891" s="5">
        <v>2390100325</v>
      </c>
      <c r="R4891" s="5">
        <v>2390100325</v>
      </c>
      <c r="S4891" s="5">
        <v>2390100325</v>
      </c>
      <c r="U4891"/>
    </row>
    <row r="4892" spans="17:21" ht="15.75">
      <c r="Q4892" s="5">
        <v>2390100333</v>
      </c>
      <c r="R4892" s="5">
        <v>2390100333</v>
      </c>
      <c r="S4892" s="5">
        <v>2390100333</v>
      </c>
      <c r="U4892"/>
    </row>
    <row r="4893" spans="17:21" ht="15.75">
      <c r="Q4893" s="5">
        <v>2390100341</v>
      </c>
      <c r="R4893" s="5">
        <v>2390100341</v>
      </c>
      <c r="S4893" s="5">
        <v>2390100341</v>
      </c>
      <c r="U4893"/>
    </row>
    <row r="4894" spans="17:21" ht="15.75">
      <c r="Q4894" s="5">
        <v>2390100358</v>
      </c>
      <c r="R4894" s="5">
        <v>2390100358</v>
      </c>
      <c r="S4894" s="5">
        <v>2390100358</v>
      </c>
      <c r="U4894"/>
    </row>
    <row r="4895" spans="17:21" ht="15.75">
      <c r="Q4895" s="5">
        <v>2390100366</v>
      </c>
      <c r="R4895" s="5">
        <v>2390100366</v>
      </c>
      <c r="S4895" s="5">
        <v>2390100366</v>
      </c>
      <c r="U4895"/>
    </row>
    <row r="4896" spans="17:21" ht="15.75">
      <c r="Q4896" s="5">
        <v>2390100374</v>
      </c>
      <c r="R4896" s="5">
        <v>2390100374</v>
      </c>
      <c r="S4896" s="5">
        <v>2390100374</v>
      </c>
      <c r="U4896"/>
    </row>
    <row r="4897" spans="17:21" ht="15.75">
      <c r="Q4897" s="5">
        <v>2390200026</v>
      </c>
      <c r="R4897" s="5">
        <v>2390200026</v>
      </c>
      <c r="S4897" s="5">
        <v>2390200026</v>
      </c>
      <c r="U4897"/>
    </row>
    <row r="4898" spans="17:21" ht="15.75">
      <c r="Q4898" s="5">
        <v>2390200034</v>
      </c>
      <c r="R4898" s="5">
        <v>2390200034</v>
      </c>
      <c r="S4898" s="5">
        <v>2390200034</v>
      </c>
      <c r="U4898"/>
    </row>
    <row r="4899" spans="17:21" ht="15.75">
      <c r="Q4899" s="5">
        <v>2390200042</v>
      </c>
      <c r="R4899" s="5">
        <v>2390200042</v>
      </c>
      <c r="S4899" s="5">
        <v>2390200042</v>
      </c>
      <c r="U4899"/>
    </row>
    <row r="4900" spans="17:21" ht="15.75">
      <c r="Q4900" s="5">
        <v>2390200067</v>
      </c>
      <c r="R4900" s="5">
        <v>2390200067</v>
      </c>
      <c r="S4900" s="5">
        <v>2390200067</v>
      </c>
      <c r="U4900"/>
    </row>
    <row r="4901" spans="17:21" ht="15.75">
      <c r="Q4901" s="5">
        <v>2390200083</v>
      </c>
      <c r="R4901" s="5">
        <v>2390200083</v>
      </c>
      <c r="S4901" s="5">
        <v>2390200083</v>
      </c>
      <c r="U4901"/>
    </row>
    <row r="4902" spans="17:21" ht="15.75">
      <c r="Q4902" s="5">
        <v>2390200091</v>
      </c>
      <c r="R4902" s="5">
        <v>2390200091</v>
      </c>
      <c r="S4902" s="5">
        <v>2390200091</v>
      </c>
      <c r="U4902"/>
    </row>
    <row r="4903" spans="17:21" ht="15.75">
      <c r="Q4903" s="5">
        <v>2390200109</v>
      </c>
      <c r="R4903" s="5">
        <v>2390200109</v>
      </c>
      <c r="S4903" s="5">
        <v>2390200109</v>
      </c>
      <c r="U4903"/>
    </row>
    <row r="4904" spans="17:21" ht="15.75">
      <c r="Q4904" s="5">
        <v>2390300016</v>
      </c>
      <c r="R4904" s="5">
        <v>2390300016</v>
      </c>
      <c r="S4904" s="5">
        <v>2390300016</v>
      </c>
      <c r="U4904"/>
    </row>
    <row r="4905" spans="17:21" ht="15.75">
      <c r="Q4905" s="5">
        <v>2390300032</v>
      </c>
      <c r="R4905" s="5">
        <v>2390300032</v>
      </c>
      <c r="S4905" s="5">
        <v>2390300032</v>
      </c>
      <c r="U4905"/>
    </row>
    <row r="4906" spans="17:21" ht="15.75">
      <c r="Q4906" s="5">
        <v>2390300040</v>
      </c>
      <c r="R4906" s="5">
        <v>2390300040</v>
      </c>
      <c r="S4906" s="5">
        <v>2390300040</v>
      </c>
      <c r="U4906"/>
    </row>
    <row r="4907" spans="17:21" ht="15.75">
      <c r="Q4907" s="5">
        <v>2390300057</v>
      </c>
      <c r="R4907" s="5">
        <v>2390300057</v>
      </c>
      <c r="S4907" s="5">
        <v>2390300057</v>
      </c>
      <c r="U4907"/>
    </row>
    <row r="4908" spans="17:21" ht="15.75">
      <c r="Q4908" s="5">
        <v>2390300065</v>
      </c>
      <c r="R4908" s="5">
        <v>2390300065</v>
      </c>
      <c r="S4908" s="5">
        <v>2390300065</v>
      </c>
      <c r="U4908"/>
    </row>
    <row r="4909" spans="17:21" ht="15.75">
      <c r="Q4909" s="5">
        <v>2390300081</v>
      </c>
      <c r="R4909" s="5">
        <v>2390300081</v>
      </c>
      <c r="S4909" s="5">
        <v>2390300081</v>
      </c>
      <c r="U4909"/>
    </row>
    <row r="4910" spans="17:21" ht="15.75">
      <c r="Q4910" s="5">
        <v>2390300099</v>
      </c>
      <c r="R4910" s="5">
        <v>2390300099</v>
      </c>
      <c r="S4910" s="5">
        <v>2390300099</v>
      </c>
      <c r="U4910"/>
    </row>
    <row r="4911" spans="17:21" ht="15.75">
      <c r="Q4911" s="5">
        <v>2390300107</v>
      </c>
      <c r="R4911" s="5">
        <v>2390300107</v>
      </c>
      <c r="S4911" s="5">
        <v>2390300107</v>
      </c>
      <c r="U4911"/>
    </row>
    <row r="4912" spans="17:21" ht="15.75">
      <c r="Q4912" s="5">
        <v>2390300115</v>
      </c>
      <c r="R4912" s="5">
        <v>2390300115</v>
      </c>
      <c r="S4912" s="5">
        <v>2390300115</v>
      </c>
      <c r="U4912"/>
    </row>
    <row r="4913" spans="17:21" ht="15.75">
      <c r="Q4913" s="5">
        <v>2390300123</v>
      </c>
      <c r="R4913" s="5">
        <v>2390300123</v>
      </c>
      <c r="S4913" s="5">
        <v>2390300123</v>
      </c>
      <c r="U4913"/>
    </row>
    <row r="4914" spans="17:21" ht="15.75">
      <c r="Q4914" s="5">
        <v>2390300131</v>
      </c>
      <c r="R4914" s="5">
        <v>2390300131</v>
      </c>
      <c r="S4914" s="5">
        <v>2390300131</v>
      </c>
      <c r="U4914"/>
    </row>
    <row r="4915" spans="17:21" ht="15.75">
      <c r="Q4915" s="5">
        <v>2390300149</v>
      </c>
      <c r="R4915" s="5">
        <v>2390300149</v>
      </c>
      <c r="S4915" s="5">
        <v>2390300149</v>
      </c>
      <c r="U4915"/>
    </row>
    <row r="4916" spans="17:21" ht="15.75">
      <c r="Q4916" s="5">
        <v>2390300156</v>
      </c>
      <c r="R4916" s="5">
        <v>2390300156</v>
      </c>
      <c r="S4916" s="5">
        <v>2390300156</v>
      </c>
      <c r="U4916"/>
    </row>
    <row r="4917" spans="17:21" ht="15.75">
      <c r="Q4917" s="5">
        <v>2390300164</v>
      </c>
      <c r="R4917" s="5">
        <v>2390300164</v>
      </c>
      <c r="S4917" s="5">
        <v>2390300164</v>
      </c>
      <c r="U4917"/>
    </row>
    <row r="4918" spans="17:21" ht="15.75">
      <c r="Q4918" s="5">
        <v>2390300172</v>
      </c>
      <c r="R4918" s="5">
        <v>2390300172</v>
      </c>
      <c r="S4918" s="5">
        <v>2390300172</v>
      </c>
      <c r="U4918"/>
    </row>
    <row r="4919" spans="17:21" ht="15.75">
      <c r="Q4919" s="5">
        <v>2390300180</v>
      </c>
      <c r="R4919" s="5">
        <v>2390300180</v>
      </c>
      <c r="S4919" s="5">
        <v>2390300180</v>
      </c>
      <c r="U4919"/>
    </row>
    <row r="4920" spans="17:21" ht="15.75">
      <c r="Q4920" s="5">
        <v>2390300198</v>
      </c>
      <c r="R4920" s="5">
        <v>2390300198</v>
      </c>
      <c r="S4920" s="5">
        <v>2390300198</v>
      </c>
      <c r="U4920"/>
    </row>
    <row r="4921" spans="17:21" ht="15.75">
      <c r="Q4921" s="5">
        <v>2390300206</v>
      </c>
      <c r="R4921" s="5">
        <v>2390300206</v>
      </c>
      <c r="S4921" s="5">
        <v>2390300206</v>
      </c>
      <c r="U4921"/>
    </row>
    <row r="4922" spans="17:21" ht="15.75">
      <c r="Q4922" s="5">
        <v>2390300248</v>
      </c>
      <c r="R4922" s="5">
        <v>2390300248</v>
      </c>
      <c r="S4922" s="5">
        <v>2390300248</v>
      </c>
      <c r="U4922"/>
    </row>
    <row r="4923" spans="17:21" ht="15.75">
      <c r="Q4923" s="5">
        <v>2390300255</v>
      </c>
      <c r="R4923" s="5">
        <v>2390300255</v>
      </c>
      <c r="S4923" s="5">
        <v>2390300255</v>
      </c>
      <c r="U4923"/>
    </row>
    <row r="4924" spans="17:21" ht="15.75">
      <c r="Q4924" s="5">
        <v>2390300263</v>
      </c>
      <c r="R4924" s="5">
        <v>2390300263</v>
      </c>
      <c r="S4924" s="5">
        <v>2390300263</v>
      </c>
      <c r="U4924"/>
    </row>
    <row r="4925" spans="17:21" ht="15.75">
      <c r="Q4925" s="5">
        <v>2390300271</v>
      </c>
      <c r="R4925" s="5">
        <v>2390300271</v>
      </c>
      <c r="S4925" s="5">
        <v>2390300271</v>
      </c>
      <c r="U4925"/>
    </row>
    <row r="4926" spans="17:21" ht="15.75">
      <c r="Q4926" s="5">
        <v>2390300289</v>
      </c>
      <c r="R4926" s="5">
        <v>2390300289</v>
      </c>
      <c r="S4926" s="5">
        <v>2390300289</v>
      </c>
      <c r="U4926"/>
    </row>
    <row r="4927" spans="17:21" ht="15.75">
      <c r="Q4927" s="5">
        <v>2390300297</v>
      </c>
      <c r="R4927" s="5">
        <v>2390300297</v>
      </c>
      <c r="S4927" s="5">
        <v>2390300297</v>
      </c>
      <c r="U4927"/>
    </row>
    <row r="4928" spans="17:21" ht="15.75">
      <c r="Q4928" s="5">
        <v>2390300305</v>
      </c>
      <c r="R4928" s="5">
        <v>2390300305</v>
      </c>
      <c r="S4928" s="5">
        <v>2390300305</v>
      </c>
      <c r="U4928"/>
    </row>
    <row r="4929" spans="17:21" ht="15.75">
      <c r="Q4929" s="5">
        <v>2390300313</v>
      </c>
      <c r="R4929" s="5">
        <v>2390300313</v>
      </c>
      <c r="S4929" s="5">
        <v>2390300313</v>
      </c>
      <c r="U4929"/>
    </row>
    <row r="4930" spans="17:21" ht="15.75">
      <c r="Q4930" s="5">
        <v>2390300321</v>
      </c>
      <c r="R4930" s="5">
        <v>2390300321</v>
      </c>
      <c r="S4930" s="5">
        <v>2390300321</v>
      </c>
      <c r="U4930"/>
    </row>
    <row r="4931" spans="17:21" ht="15.75">
      <c r="Q4931" s="5">
        <v>2390300339</v>
      </c>
      <c r="R4931" s="5">
        <v>2390300339</v>
      </c>
      <c r="S4931" s="5">
        <v>2390300339</v>
      </c>
      <c r="U4931"/>
    </row>
    <row r="4932" spans="17:21" ht="15.75">
      <c r="Q4932" s="5">
        <v>2390300347</v>
      </c>
      <c r="R4932" s="5">
        <v>2390300347</v>
      </c>
      <c r="S4932" s="5">
        <v>2390300347</v>
      </c>
      <c r="U4932"/>
    </row>
    <row r="4933" spans="17:21" ht="15.75">
      <c r="Q4933" s="5">
        <v>2390400048</v>
      </c>
      <c r="R4933" s="5">
        <v>2390400048</v>
      </c>
      <c r="S4933" s="5">
        <v>2390400048</v>
      </c>
      <c r="U4933"/>
    </row>
    <row r="4934" spans="17:21" ht="15.75">
      <c r="Q4934" s="5">
        <v>2390400055</v>
      </c>
      <c r="R4934" s="5">
        <v>2390400055</v>
      </c>
      <c r="S4934" s="5">
        <v>2390400055</v>
      </c>
      <c r="U4934"/>
    </row>
    <row r="4935" spans="17:21" ht="15.75">
      <c r="Q4935" s="5">
        <v>2390400063</v>
      </c>
      <c r="R4935" s="5">
        <v>2390400063</v>
      </c>
      <c r="S4935" s="5">
        <v>2390400063</v>
      </c>
      <c r="U4935"/>
    </row>
    <row r="4936" spans="17:21" ht="15.75">
      <c r="Q4936" s="5">
        <v>2390400071</v>
      </c>
      <c r="R4936" s="5">
        <v>2390400071</v>
      </c>
      <c r="S4936" s="5">
        <v>2390400071</v>
      </c>
      <c r="U4936"/>
    </row>
    <row r="4937" spans="17:21" ht="15.75">
      <c r="Q4937" s="5">
        <v>2390400089</v>
      </c>
      <c r="R4937" s="5">
        <v>2390400089</v>
      </c>
      <c r="S4937" s="5">
        <v>2390400089</v>
      </c>
      <c r="U4937"/>
    </row>
    <row r="4938" spans="17:21" ht="15.75">
      <c r="Q4938" s="5">
        <v>2390400097</v>
      </c>
      <c r="R4938" s="5">
        <v>2390400097</v>
      </c>
      <c r="S4938" s="5">
        <v>2390400097</v>
      </c>
      <c r="U4938"/>
    </row>
    <row r="4939" spans="17:21" ht="15.75">
      <c r="Q4939" s="5">
        <v>2390400105</v>
      </c>
      <c r="R4939" s="5">
        <v>2390400105</v>
      </c>
      <c r="S4939" s="5">
        <v>2390400105</v>
      </c>
      <c r="U4939"/>
    </row>
    <row r="4940" spans="17:21" ht="15.75">
      <c r="Q4940" s="5">
        <v>2390400113</v>
      </c>
      <c r="R4940" s="5">
        <v>2390400113</v>
      </c>
      <c r="S4940" s="5">
        <v>2390400113</v>
      </c>
      <c r="U4940"/>
    </row>
    <row r="4941" spans="17:21" ht="15.75">
      <c r="Q4941" s="5">
        <v>2390400154</v>
      </c>
      <c r="R4941" s="5">
        <v>2390400154</v>
      </c>
      <c r="S4941" s="5">
        <v>2390400154</v>
      </c>
      <c r="U4941"/>
    </row>
    <row r="4942" spans="17:21" ht="15.75">
      <c r="Q4942" s="5">
        <v>2390400162</v>
      </c>
      <c r="R4942" s="5">
        <v>2390400162</v>
      </c>
      <c r="S4942" s="5">
        <v>2390400162</v>
      </c>
      <c r="U4942"/>
    </row>
    <row r="4943" spans="17:21" ht="15.75">
      <c r="Q4943" s="5">
        <v>2390400170</v>
      </c>
      <c r="R4943" s="5">
        <v>2390400170</v>
      </c>
      <c r="S4943" s="5">
        <v>2390400170</v>
      </c>
      <c r="U4943"/>
    </row>
    <row r="4944" spans="17:21" ht="15.75">
      <c r="Q4944" s="5">
        <v>2390400220</v>
      </c>
      <c r="R4944" s="5">
        <v>2390400220</v>
      </c>
      <c r="S4944" s="5">
        <v>2390400220</v>
      </c>
      <c r="U4944"/>
    </row>
    <row r="4945" spans="17:21" ht="15.75">
      <c r="Q4945" s="5">
        <v>2390400238</v>
      </c>
      <c r="R4945" s="5">
        <v>2390400238</v>
      </c>
      <c r="S4945" s="5">
        <v>2390400238</v>
      </c>
      <c r="U4945"/>
    </row>
    <row r="4946" spans="17:21" ht="15.75">
      <c r="Q4946" s="5">
        <v>2390400246</v>
      </c>
      <c r="R4946" s="5">
        <v>2390400246</v>
      </c>
      <c r="S4946" s="5">
        <v>2390400246</v>
      </c>
      <c r="U4946"/>
    </row>
    <row r="4947" spans="17:21" ht="15.75">
      <c r="Q4947" s="5">
        <v>2390400253</v>
      </c>
      <c r="R4947" s="5">
        <v>2390400253</v>
      </c>
      <c r="S4947" s="5">
        <v>2390400253</v>
      </c>
      <c r="U4947"/>
    </row>
    <row r="4948" spans="17:21" ht="15.75">
      <c r="Q4948" s="5">
        <v>2390400287</v>
      </c>
      <c r="R4948" s="5">
        <v>2390400287</v>
      </c>
      <c r="S4948" s="5">
        <v>2390400287</v>
      </c>
      <c r="U4948"/>
    </row>
    <row r="4949" spans="17:21" ht="15.75">
      <c r="Q4949" s="5">
        <v>2390400295</v>
      </c>
      <c r="R4949" s="5">
        <v>2390400295</v>
      </c>
      <c r="S4949" s="5">
        <v>2390400295</v>
      </c>
      <c r="U4949"/>
    </row>
    <row r="4950" spans="17:21" ht="15.75">
      <c r="Q4950" s="5">
        <v>2390400303</v>
      </c>
      <c r="R4950" s="5">
        <v>2390400303</v>
      </c>
      <c r="S4950" s="5">
        <v>2390400303</v>
      </c>
      <c r="U4950"/>
    </row>
    <row r="4951" spans="17:21" ht="15.75">
      <c r="Q4951" s="5">
        <v>2390400311</v>
      </c>
      <c r="R4951" s="5">
        <v>2390400311</v>
      </c>
      <c r="S4951" s="5">
        <v>2390400311</v>
      </c>
      <c r="U4951"/>
    </row>
    <row r="4952" spans="17:21" ht="15.75">
      <c r="Q4952" s="5">
        <v>2390400337</v>
      </c>
      <c r="R4952" s="5">
        <v>2390400337</v>
      </c>
      <c r="S4952" s="5">
        <v>2390400337</v>
      </c>
      <c r="U4952"/>
    </row>
    <row r="4953" spans="17:21" ht="15.75">
      <c r="Q4953" s="5">
        <v>2390400345</v>
      </c>
      <c r="R4953" s="5">
        <v>2390400345</v>
      </c>
      <c r="S4953" s="5">
        <v>2390400345</v>
      </c>
      <c r="U4953"/>
    </row>
    <row r="4954" spans="17:21" ht="15.75">
      <c r="Q4954" s="5">
        <v>2390400352</v>
      </c>
      <c r="R4954" s="5">
        <v>2390400352</v>
      </c>
      <c r="S4954" s="5">
        <v>2390400352</v>
      </c>
      <c r="U4954"/>
    </row>
    <row r="4955" spans="17:21" ht="15.75">
      <c r="Q4955" s="5">
        <v>2390400360</v>
      </c>
      <c r="R4955" s="5">
        <v>2390400360</v>
      </c>
      <c r="S4955" s="5">
        <v>2390400360</v>
      </c>
      <c r="U4955"/>
    </row>
    <row r="4956" spans="17:21" ht="15.75">
      <c r="Q4956" s="5">
        <v>2390500011</v>
      </c>
      <c r="R4956" s="5">
        <v>2390500011</v>
      </c>
      <c r="S4956" s="5">
        <v>2390500011</v>
      </c>
      <c r="U4956"/>
    </row>
    <row r="4957" spans="17:21" ht="15.75">
      <c r="Q4957" s="5">
        <v>2390500029</v>
      </c>
      <c r="R4957" s="5">
        <v>2390500029</v>
      </c>
      <c r="S4957" s="5">
        <v>2390500029</v>
      </c>
      <c r="U4957"/>
    </row>
    <row r="4958" spans="17:21" ht="15.75">
      <c r="Q4958" s="5">
        <v>2390500037</v>
      </c>
      <c r="R4958" s="5">
        <v>2390500037</v>
      </c>
      <c r="S4958" s="5">
        <v>2390500037</v>
      </c>
      <c r="U4958"/>
    </row>
    <row r="4959" spans="17:21" ht="15.75">
      <c r="Q4959" s="5">
        <v>2390500078</v>
      </c>
      <c r="R4959" s="5">
        <v>2390500078</v>
      </c>
      <c r="S4959" s="5">
        <v>2390500078</v>
      </c>
      <c r="U4959"/>
    </row>
    <row r="4960" spans="17:21" ht="15.75">
      <c r="Q4960" s="5">
        <v>2390500086</v>
      </c>
      <c r="R4960" s="5">
        <v>2390500086</v>
      </c>
      <c r="S4960" s="5">
        <v>2390500086</v>
      </c>
      <c r="U4960"/>
    </row>
    <row r="4961" spans="17:21" ht="15.75">
      <c r="Q4961" s="5">
        <v>2390500094</v>
      </c>
      <c r="R4961" s="5">
        <v>2390500094</v>
      </c>
      <c r="S4961" s="5">
        <v>2390500094</v>
      </c>
      <c r="U4961"/>
    </row>
    <row r="4962" spans="17:21" ht="15.75">
      <c r="Q4962" s="5">
        <v>2390500102</v>
      </c>
      <c r="R4962" s="5">
        <v>2390500102</v>
      </c>
      <c r="S4962" s="5">
        <v>2390500102</v>
      </c>
      <c r="U4962"/>
    </row>
    <row r="4963" spans="17:21" ht="15.75">
      <c r="Q4963" s="5">
        <v>2390500110</v>
      </c>
      <c r="R4963" s="5">
        <v>2390500110</v>
      </c>
      <c r="S4963" s="5">
        <v>2390500110</v>
      </c>
      <c r="U4963"/>
    </row>
    <row r="4964" spans="17:21" ht="15.75">
      <c r="Q4964" s="5">
        <v>2390500136</v>
      </c>
      <c r="R4964" s="5">
        <v>2390500136</v>
      </c>
      <c r="S4964" s="5">
        <v>2390500136</v>
      </c>
      <c r="U4964"/>
    </row>
    <row r="4965" spans="17:21" ht="15.75">
      <c r="Q4965" s="5">
        <v>2390500144</v>
      </c>
      <c r="R4965" s="5">
        <v>2390500144</v>
      </c>
      <c r="S4965" s="5">
        <v>2390500144</v>
      </c>
      <c r="U4965"/>
    </row>
    <row r="4966" spans="17:21" ht="15.75">
      <c r="Q4966" s="5">
        <v>2390500151</v>
      </c>
      <c r="R4966" s="5">
        <v>2390500151</v>
      </c>
      <c r="S4966" s="5">
        <v>2390500151</v>
      </c>
      <c r="U4966"/>
    </row>
    <row r="4967" spans="17:21" ht="15.75">
      <c r="Q4967" s="5">
        <v>2390500169</v>
      </c>
      <c r="R4967" s="5">
        <v>2390500169</v>
      </c>
      <c r="S4967" s="5">
        <v>2390500169</v>
      </c>
      <c r="U4967"/>
    </row>
    <row r="4968" spans="17:21" ht="15.75">
      <c r="Q4968" s="5">
        <v>2390500177</v>
      </c>
      <c r="R4968" s="5">
        <v>2390500177</v>
      </c>
      <c r="S4968" s="5">
        <v>2390500177</v>
      </c>
      <c r="U4968"/>
    </row>
    <row r="4969" spans="17:21" ht="15.75">
      <c r="Q4969" s="5">
        <v>2390500185</v>
      </c>
      <c r="R4969" s="5">
        <v>2390500185</v>
      </c>
      <c r="S4969" s="5">
        <v>2390500185</v>
      </c>
      <c r="U4969"/>
    </row>
    <row r="4970" spans="17:21" ht="15.75">
      <c r="Q4970" s="5">
        <v>2390500193</v>
      </c>
      <c r="R4970" s="5">
        <v>2390500193</v>
      </c>
      <c r="S4970" s="5">
        <v>2390500193</v>
      </c>
      <c r="U4970"/>
    </row>
    <row r="4971" spans="17:21" ht="15.75">
      <c r="Q4971" s="5">
        <v>2390500201</v>
      </c>
      <c r="R4971" s="5">
        <v>2390500201</v>
      </c>
      <c r="S4971" s="5">
        <v>2390500201</v>
      </c>
      <c r="U4971"/>
    </row>
    <row r="4972" spans="17:21" ht="15.75">
      <c r="Q4972" s="5">
        <v>2390500219</v>
      </c>
      <c r="R4972" s="5">
        <v>2390500219</v>
      </c>
      <c r="S4972" s="5">
        <v>2390500219</v>
      </c>
      <c r="U4972"/>
    </row>
    <row r="4973" spans="17:21" ht="15.75">
      <c r="Q4973" s="5">
        <v>2390500227</v>
      </c>
      <c r="R4973" s="5">
        <v>2390500227</v>
      </c>
      <c r="S4973" s="5">
        <v>2390500227</v>
      </c>
      <c r="U4973"/>
    </row>
    <row r="4974" spans="17:21" ht="15.75">
      <c r="Q4974" s="5">
        <v>2390500235</v>
      </c>
      <c r="R4974" s="5">
        <v>2390500235</v>
      </c>
      <c r="S4974" s="5">
        <v>2390500235</v>
      </c>
      <c r="U4974"/>
    </row>
    <row r="4975" spans="17:21" ht="15.75">
      <c r="Q4975" s="5">
        <v>2390500243</v>
      </c>
      <c r="R4975" s="5">
        <v>2390500243</v>
      </c>
      <c r="S4975" s="5">
        <v>2390500243</v>
      </c>
      <c r="U4975"/>
    </row>
    <row r="4976" spans="17:21" ht="15.75">
      <c r="Q4976" s="5">
        <v>2390500250</v>
      </c>
      <c r="R4976" s="5">
        <v>2390500250</v>
      </c>
      <c r="S4976" s="5">
        <v>2390500250</v>
      </c>
      <c r="U4976"/>
    </row>
    <row r="4977" spans="17:21" ht="15.75">
      <c r="Q4977" s="5">
        <v>2390500268</v>
      </c>
      <c r="R4977" s="5">
        <v>2390500268</v>
      </c>
      <c r="S4977" s="5">
        <v>2390500268</v>
      </c>
      <c r="U4977"/>
    </row>
    <row r="4978" spans="17:21" ht="15.75">
      <c r="Q4978" s="5">
        <v>2390500284</v>
      </c>
      <c r="R4978" s="5">
        <v>2390500284</v>
      </c>
      <c r="S4978" s="5">
        <v>2390500284</v>
      </c>
      <c r="U4978"/>
    </row>
    <row r="4979" spans="17:21" ht="15.75">
      <c r="Q4979" s="5">
        <v>2390600019</v>
      </c>
      <c r="R4979" s="5">
        <v>2390600019</v>
      </c>
      <c r="S4979" s="5">
        <v>2390600019</v>
      </c>
      <c r="U4979"/>
    </row>
    <row r="4980" spans="17:21" ht="15.75">
      <c r="Q4980" s="5">
        <v>2390600027</v>
      </c>
      <c r="R4980" s="5">
        <v>2390600027</v>
      </c>
      <c r="S4980" s="5">
        <v>2390600027</v>
      </c>
      <c r="U4980"/>
    </row>
    <row r="4981" spans="17:21" ht="15.75">
      <c r="Q4981" s="5">
        <v>2390600050</v>
      </c>
      <c r="R4981" s="5">
        <v>2390600050</v>
      </c>
      <c r="S4981" s="5">
        <v>2390600050</v>
      </c>
      <c r="U4981"/>
    </row>
    <row r="4982" spans="17:21" ht="15.75">
      <c r="Q4982" s="5">
        <v>2390600084</v>
      </c>
      <c r="R4982" s="5">
        <v>2390600084</v>
      </c>
      <c r="S4982" s="5">
        <v>2390600084</v>
      </c>
      <c r="U4982"/>
    </row>
    <row r="4983" spans="17:21" ht="15.75">
      <c r="Q4983" s="5">
        <v>2390600092</v>
      </c>
      <c r="R4983" s="5">
        <v>2390600092</v>
      </c>
      <c r="S4983" s="5">
        <v>2390600092</v>
      </c>
      <c r="U4983"/>
    </row>
    <row r="4984" spans="17:21" ht="15.75">
      <c r="Q4984" s="5">
        <v>2390600118</v>
      </c>
      <c r="R4984" s="5">
        <v>2390600118</v>
      </c>
      <c r="S4984" s="5">
        <v>2390600118</v>
      </c>
      <c r="U4984"/>
    </row>
    <row r="4985" spans="17:21" ht="15.75">
      <c r="Q4985" s="5">
        <v>2390600126</v>
      </c>
      <c r="R4985" s="5">
        <v>2390600126</v>
      </c>
      <c r="S4985" s="5">
        <v>2390600126</v>
      </c>
      <c r="U4985"/>
    </row>
    <row r="4986" spans="17:21" ht="15.75">
      <c r="Q4986" s="5">
        <v>2390600134</v>
      </c>
      <c r="R4986" s="5">
        <v>2390600134</v>
      </c>
      <c r="S4986" s="5">
        <v>2390600134</v>
      </c>
      <c r="U4986"/>
    </row>
    <row r="4987" spans="17:21" ht="15.75">
      <c r="Q4987" s="5">
        <v>2390600167</v>
      </c>
      <c r="R4987" s="5">
        <v>2390600167</v>
      </c>
      <c r="S4987" s="5">
        <v>2390600167</v>
      </c>
      <c r="U4987"/>
    </row>
    <row r="4988" spans="17:21" ht="15.75">
      <c r="Q4988" s="5">
        <v>2390600175</v>
      </c>
      <c r="R4988" s="5">
        <v>2390600175</v>
      </c>
      <c r="S4988" s="5">
        <v>2390600175</v>
      </c>
      <c r="U4988"/>
    </row>
    <row r="4989" spans="17:21" ht="15.75">
      <c r="Q4989" s="5">
        <v>2390600183</v>
      </c>
      <c r="R4989" s="5">
        <v>2390600183</v>
      </c>
      <c r="S4989" s="5">
        <v>2390600183</v>
      </c>
      <c r="U4989"/>
    </row>
    <row r="4990" spans="17:21" ht="15.75">
      <c r="Q4990" s="5">
        <v>2390700025</v>
      </c>
      <c r="R4990" s="5">
        <v>2390700025</v>
      </c>
      <c r="S4990" s="5">
        <v>2390700025</v>
      </c>
      <c r="U4990"/>
    </row>
    <row r="4991" spans="17:21" ht="15.75">
      <c r="Q4991" s="5">
        <v>2390700041</v>
      </c>
      <c r="R4991" s="5">
        <v>2390700041</v>
      </c>
      <c r="S4991" s="5">
        <v>2390700041</v>
      </c>
      <c r="U4991"/>
    </row>
    <row r="4992" spans="17:21" ht="15.75">
      <c r="Q4992" s="5">
        <v>2390700058</v>
      </c>
      <c r="R4992" s="5">
        <v>2390700058</v>
      </c>
      <c r="S4992" s="5">
        <v>2390700058</v>
      </c>
      <c r="U4992"/>
    </row>
    <row r="4993" spans="17:21" ht="15.75">
      <c r="Q4993" s="5">
        <v>2390700066</v>
      </c>
      <c r="R4993" s="5">
        <v>2390700066</v>
      </c>
      <c r="S4993" s="5">
        <v>2390700066</v>
      </c>
      <c r="U4993"/>
    </row>
    <row r="4994" spans="17:21" ht="15.75">
      <c r="Q4994" s="5">
        <v>2390700074</v>
      </c>
      <c r="R4994" s="5">
        <v>2390700074</v>
      </c>
      <c r="S4994" s="5">
        <v>2390700074</v>
      </c>
      <c r="U4994"/>
    </row>
    <row r="4995" spans="17:21" ht="15.75">
      <c r="Q4995" s="5">
        <v>2390700082</v>
      </c>
      <c r="R4995" s="5">
        <v>2390700082</v>
      </c>
      <c r="S4995" s="5">
        <v>2390700082</v>
      </c>
      <c r="U4995"/>
    </row>
    <row r="4996" spans="17:21" ht="15.75">
      <c r="Q4996" s="5">
        <v>2390700090</v>
      </c>
      <c r="R4996" s="5">
        <v>2390700090</v>
      </c>
      <c r="S4996" s="5">
        <v>2390700090</v>
      </c>
      <c r="U4996"/>
    </row>
    <row r="4997" spans="17:21" ht="15.75">
      <c r="Q4997" s="5">
        <v>2390700108</v>
      </c>
      <c r="R4997" s="5">
        <v>2390700108</v>
      </c>
      <c r="S4997" s="5">
        <v>2390700108</v>
      </c>
      <c r="U4997"/>
    </row>
    <row r="4998" spans="17:21" ht="15.75">
      <c r="Q4998" s="5">
        <v>2390700116</v>
      </c>
      <c r="R4998" s="5">
        <v>2390700116</v>
      </c>
      <c r="S4998" s="5">
        <v>2390700116</v>
      </c>
      <c r="U4998"/>
    </row>
    <row r="4999" spans="17:21" ht="15.75">
      <c r="Q4999" s="5">
        <v>2390700124</v>
      </c>
      <c r="R4999" s="5">
        <v>2390700124</v>
      </c>
      <c r="S4999" s="5">
        <v>2390700124</v>
      </c>
      <c r="U4999"/>
    </row>
    <row r="5000" spans="17:21" ht="15.75">
      <c r="Q5000" s="5">
        <v>2390700132</v>
      </c>
      <c r="R5000" s="5">
        <v>2390700132</v>
      </c>
      <c r="S5000" s="5">
        <v>2390700132</v>
      </c>
      <c r="U5000"/>
    </row>
    <row r="5001" spans="17:21" ht="15.75">
      <c r="Q5001" s="5">
        <v>2390700140</v>
      </c>
      <c r="R5001" s="5">
        <v>2390700140</v>
      </c>
      <c r="S5001" s="5">
        <v>2390700140</v>
      </c>
      <c r="U5001"/>
    </row>
    <row r="5002" spans="17:21" ht="15.75">
      <c r="Q5002" s="5">
        <v>2390700157</v>
      </c>
      <c r="R5002" s="5">
        <v>2390700157</v>
      </c>
      <c r="S5002" s="5">
        <v>2390700157</v>
      </c>
      <c r="U5002"/>
    </row>
    <row r="5003" spans="17:21" ht="15.75">
      <c r="Q5003" s="5">
        <v>2390700173</v>
      </c>
      <c r="R5003" s="5">
        <v>2390700173</v>
      </c>
      <c r="S5003" s="5">
        <v>2390700173</v>
      </c>
      <c r="U5003"/>
    </row>
    <row r="5004" spans="17:21" ht="15.75">
      <c r="Q5004" s="5">
        <v>2390700199</v>
      </c>
      <c r="R5004" s="5">
        <v>2390700199</v>
      </c>
      <c r="S5004" s="5">
        <v>2390700199</v>
      </c>
      <c r="U5004"/>
    </row>
    <row r="5005" spans="17:21" ht="15.75">
      <c r="Q5005" s="5">
        <v>2390700207</v>
      </c>
      <c r="R5005" s="5">
        <v>2390700207</v>
      </c>
      <c r="S5005" s="5">
        <v>2390700207</v>
      </c>
      <c r="U5005"/>
    </row>
    <row r="5006" spans="17:21" ht="15.75">
      <c r="Q5006" s="5">
        <v>2390700215</v>
      </c>
      <c r="R5006" s="5">
        <v>2390700215</v>
      </c>
      <c r="S5006" s="5">
        <v>2390700215</v>
      </c>
      <c r="U5006"/>
    </row>
    <row r="5007" spans="17:21" ht="15.75">
      <c r="Q5007" s="5">
        <v>2390700249</v>
      </c>
      <c r="R5007" s="5">
        <v>2390700249</v>
      </c>
      <c r="S5007" s="5">
        <v>2390700249</v>
      </c>
      <c r="U5007"/>
    </row>
    <row r="5008" spans="17:21" ht="15.75">
      <c r="Q5008" s="5">
        <v>2390700256</v>
      </c>
      <c r="R5008" s="5">
        <v>2390700256</v>
      </c>
      <c r="S5008" s="5">
        <v>2390700256</v>
      </c>
      <c r="U5008"/>
    </row>
    <row r="5009" spans="17:21" ht="15.75">
      <c r="Q5009" s="5">
        <v>2390700264</v>
      </c>
      <c r="R5009" s="5">
        <v>2390700264</v>
      </c>
      <c r="S5009" s="5">
        <v>2390700264</v>
      </c>
      <c r="U5009"/>
    </row>
    <row r="5010" spans="17:21" ht="15.75">
      <c r="Q5010" s="5">
        <v>2390700272</v>
      </c>
      <c r="R5010" s="5">
        <v>2390700272</v>
      </c>
      <c r="S5010" s="5">
        <v>2390700272</v>
      </c>
      <c r="U5010"/>
    </row>
    <row r="5011" spans="17:21" ht="15.75">
      <c r="Q5011" s="5">
        <v>2390800031</v>
      </c>
      <c r="R5011" s="5">
        <v>2390800031</v>
      </c>
      <c r="S5011" s="5">
        <v>2390800031</v>
      </c>
      <c r="U5011"/>
    </row>
    <row r="5012" spans="17:21" ht="15.75">
      <c r="Q5012" s="5">
        <v>2390800049</v>
      </c>
      <c r="R5012" s="5">
        <v>2390800049</v>
      </c>
      <c r="S5012" s="5">
        <v>2390800049</v>
      </c>
      <c r="U5012"/>
    </row>
    <row r="5013" spans="17:21" ht="15.75">
      <c r="Q5013" s="5">
        <v>2390800056</v>
      </c>
      <c r="R5013" s="5">
        <v>2390800056</v>
      </c>
      <c r="S5013" s="5">
        <v>2390800056</v>
      </c>
      <c r="U5013"/>
    </row>
    <row r="5014" spans="17:21" ht="15.75">
      <c r="Q5014" s="5">
        <v>2390800106</v>
      </c>
      <c r="R5014" s="5">
        <v>2390800106</v>
      </c>
      <c r="S5014" s="5">
        <v>2390800106</v>
      </c>
      <c r="U5014"/>
    </row>
    <row r="5015" spans="17:21" ht="15.75">
      <c r="Q5015" s="5">
        <v>2390800122</v>
      </c>
      <c r="R5015" s="5">
        <v>2390800122</v>
      </c>
      <c r="S5015" s="5">
        <v>2390800122</v>
      </c>
      <c r="U5015"/>
    </row>
    <row r="5016" spans="17:21" ht="15.75">
      <c r="Q5016" s="5">
        <v>2390800148</v>
      </c>
      <c r="R5016" s="5">
        <v>2390800148</v>
      </c>
      <c r="S5016" s="5">
        <v>2390800148</v>
      </c>
      <c r="U5016"/>
    </row>
    <row r="5017" spans="17:21" ht="15.75">
      <c r="Q5017" s="5">
        <v>2390800155</v>
      </c>
      <c r="R5017" s="5">
        <v>2390800155</v>
      </c>
      <c r="S5017" s="5">
        <v>2390800155</v>
      </c>
      <c r="U5017"/>
    </row>
    <row r="5018" spans="17:21" ht="15.75">
      <c r="Q5018" s="5">
        <v>2390800163</v>
      </c>
      <c r="R5018" s="5">
        <v>2390800163</v>
      </c>
      <c r="S5018" s="5">
        <v>2390800163</v>
      </c>
      <c r="U5018"/>
    </row>
    <row r="5019" spans="17:21" ht="15.75">
      <c r="Q5019" s="5">
        <v>2390800197</v>
      </c>
      <c r="R5019" s="5">
        <v>2390800197</v>
      </c>
      <c r="S5019" s="5">
        <v>2390800197</v>
      </c>
      <c r="U5019"/>
    </row>
    <row r="5020" spans="17:21" ht="15.75">
      <c r="Q5020" s="5">
        <v>2390800205</v>
      </c>
      <c r="R5020" s="5">
        <v>2390800205</v>
      </c>
      <c r="S5020" s="5">
        <v>2390800205</v>
      </c>
      <c r="U5020"/>
    </row>
    <row r="5021" spans="17:21" ht="15.75">
      <c r="Q5021" s="5">
        <v>2390800213</v>
      </c>
      <c r="R5021" s="5">
        <v>2390800213</v>
      </c>
      <c r="S5021" s="5">
        <v>2390800213</v>
      </c>
      <c r="U5021"/>
    </row>
    <row r="5022" spans="17:21" ht="15.75">
      <c r="Q5022" s="5">
        <v>2390800221</v>
      </c>
      <c r="R5022" s="5">
        <v>2390800221</v>
      </c>
      <c r="S5022" s="5">
        <v>2390800221</v>
      </c>
      <c r="U5022"/>
    </row>
    <row r="5023" spans="17:21" ht="15.75">
      <c r="Q5023" s="5">
        <v>2390800239</v>
      </c>
      <c r="R5023" s="5">
        <v>2390800239</v>
      </c>
      <c r="S5023" s="5">
        <v>2390800239</v>
      </c>
      <c r="U5023"/>
    </row>
    <row r="5024" spans="17:21" ht="15.75">
      <c r="Q5024" s="5">
        <v>2390800247</v>
      </c>
      <c r="R5024" s="5">
        <v>2390800247</v>
      </c>
      <c r="S5024" s="5">
        <v>2390800247</v>
      </c>
      <c r="U5024"/>
    </row>
    <row r="5025" spans="17:21" ht="15.75">
      <c r="Q5025" s="5">
        <v>2390800254</v>
      </c>
      <c r="R5025" s="5">
        <v>2390800254</v>
      </c>
      <c r="S5025" s="5">
        <v>2390800254</v>
      </c>
      <c r="U5025"/>
    </row>
    <row r="5026" spans="17:21" ht="15.75">
      <c r="Q5026" s="5">
        <v>2390800262</v>
      </c>
      <c r="R5026" s="5">
        <v>2390800262</v>
      </c>
      <c r="S5026" s="5">
        <v>2390800262</v>
      </c>
      <c r="U5026"/>
    </row>
    <row r="5027" spans="17:21" ht="15.75">
      <c r="Q5027" s="5">
        <v>2390800270</v>
      </c>
      <c r="R5027" s="5">
        <v>2390800270</v>
      </c>
      <c r="S5027" s="5">
        <v>2390800270</v>
      </c>
      <c r="U5027"/>
    </row>
    <row r="5028" spans="17:21" ht="15.75">
      <c r="Q5028" s="5">
        <v>2390800288</v>
      </c>
      <c r="R5028" s="5">
        <v>2390800288</v>
      </c>
      <c r="S5028" s="5">
        <v>2390800288</v>
      </c>
      <c r="U5028"/>
    </row>
    <row r="5029" spans="17:21" ht="15.75">
      <c r="Q5029" s="5">
        <v>2390800304</v>
      </c>
      <c r="R5029" s="5">
        <v>2390800304</v>
      </c>
      <c r="S5029" s="5">
        <v>2390800304</v>
      </c>
      <c r="U5029"/>
    </row>
    <row r="5030" spans="17:21" ht="15.75">
      <c r="Q5030" s="5">
        <v>2390800312</v>
      </c>
      <c r="R5030" s="5">
        <v>2390800312</v>
      </c>
      <c r="S5030" s="5">
        <v>2390800312</v>
      </c>
      <c r="U5030"/>
    </row>
    <row r="5031" spans="17:21" ht="15.75">
      <c r="Q5031" s="5">
        <v>2390800320</v>
      </c>
      <c r="R5031" s="5">
        <v>2390800320</v>
      </c>
      <c r="S5031" s="5">
        <v>2390800320</v>
      </c>
      <c r="U5031"/>
    </row>
    <row r="5032" spans="17:21" ht="15.75">
      <c r="Q5032" s="5">
        <v>2390900013</v>
      </c>
      <c r="R5032" s="5">
        <v>2390900013</v>
      </c>
      <c r="S5032" s="5">
        <v>2390900013</v>
      </c>
      <c r="U5032"/>
    </row>
    <row r="5033" spans="17:21" ht="15.75">
      <c r="Q5033" s="5">
        <v>2390900021</v>
      </c>
      <c r="R5033" s="5">
        <v>2390900021</v>
      </c>
      <c r="S5033" s="5">
        <v>2390900021</v>
      </c>
      <c r="U5033"/>
    </row>
    <row r="5034" spans="17:21" ht="15.75">
      <c r="Q5034" s="5">
        <v>2390900039</v>
      </c>
      <c r="R5034" s="5">
        <v>2390900039</v>
      </c>
      <c r="S5034" s="5">
        <v>2390900039</v>
      </c>
      <c r="U5034"/>
    </row>
    <row r="5035" spans="17:21" ht="15.75">
      <c r="Q5035" s="5">
        <v>2390900047</v>
      </c>
      <c r="R5035" s="5">
        <v>2390900047</v>
      </c>
      <c r="S5035" s="5">
        <v>2390900047</v>
      </c>
      <c r="U5035"/>
    </row>
    <row r="5036" spans="17:21" ht="15.75">
      <c r="Q5036" s="5">
        <v>2390900088</v>
      </c>
      <c r="R5036" s="5">
        <v>2390900088</v>
      </c>
      <c r="S5036" s="5">
        <v>2390900088</v>
      </c>
      <c r="U5036"/>
    </row>
    <row r="5037" spans="17:21" ht="15.75">
      <c r="Q5037" s="5">
        <v>2390900112</v>
      </c>
      <c r="R5037" s="5">
        <v>2390900112</v>
      </c>
      <c r="S5037" s="5">
        <v>2390900112</v>
      </c>
      <c r="U5037"/>
    </row>
    <row r="5038" spans="17:21" ht="15.75">
      <c r="Q5038" s="5">
        <v>2390900138</v>
      </c>
      <c r="R5038" s="5">
        <v>2390900138</v>
      </c>
      <c r="S5038" s="5">
        <v>2390900138</v>
      </c>
      <c r="U5038"/>
    </row>
    <row r="5039" spans="17:21" ht="15.75">
      <c r="Q5039" s="5">
        <v>2390900153</v>
      </c>
      <c r="R5039" s="5">
        <v>2390900153</v>
      </c>
      <c r="S5039" s="5">
        <v>2390900153</v>
      </c>
      <c r="U5039"/>
    </row>
    <row r="5040" spans="17:21" ht="15.75">
      <c r="Q5040" s="5">
        <v>2390900179</v>
      </c>
      <c r="R5040" s="5">
        <v>2390900179</v>
      </c>
      <c r="S5040" s="5">
        <v>2390900179</v>
      </c>
      <c r="U5040"/>
    </row>
    <row r="5041" spans="17:21" ht="15.75">
      <c r="Q5041" s="5">
        <v>2390900187</v>
      </c>
      <c r="R5041" s="5">
        <v>2390900187</v>
      </c>
      <c r="S5041" s="5">
        <v>2390900187</v>
      </c>
      <c r="U5041"/>
    </row>
    <row r="5042" spans="17:21" ht="15.75">
      <c r="Q5042" s="5">
        <v>2391000011</v>
      </c>
      <c r="R5042" s="5">
        <v>2391000011</v>
      </c>
      <c r="S5042" s="5">
        <v>2391000011</v>
      </c>
      <c r="U5042"/>
    </row>
    <row r="5043" spans="17:21" ht="15.75">
      <c r="Q5043" s="5">
        <v>2391000029</v>
      </c>
      <c r="R5043" s="5">
        <v>2391000029</v>
      </c>
      <c r="S5043" s="5">
        <v>2391000029</v>
      </c>
      <c r="U5043"/>
    </row>
    <row r="5044" spans="17:21" ht="15.75">
      <c r="Q5044" s="5">
        <v>2391000037</v>
      </c>
      <c r="R5044" s="5">
        <v>2391000037</v>
      </c>
      <c r="S5044" s="5">
        <v>2391000037</v>
      </c>
      <c r="U5044"/>
    </row>
    <row r="5045" spans="17:21" ht="15.75">
      <c r="Q5045" s="5">
        <v>2391000045</v>
      </c>
      <c r="R5045" s="5">
        <v>2391000045</v>
      </c>
      <c r="S5045" s="5">
        <v>2391000045</v>
      </c>
      <c r="U5045"/>
    </row>
    <row r="5046" spans="17:21" ht="15.75">
      <c r="Q5046" s="5">
        <v>2391000052</v>
      </c>
      <c r="R5046" s="5">
        <v>2391000052</v>
      </c>
      <c r="S5046" s="5">
        <v>2391000052</v>
      </c>
      <c r="U5046"/>
    </row>
    <row r="5047" spans="17:21" ht="15.75">
      <c r="Q5047" s="5">
        <v>2391000060</v>
      </c>
      <c r="R5047" s="5">
        <v>2391000060</v>
      </c>
      <c r="S5047" s="5">
        <v>2391000060</v>
      </c>
      <c r="U5047"/>
    </row>
    <row r="5048" spans="17:21" ht="15.75">
      <c r="Q5048" s="5">
        <v>2391000078</v>
      </c>
      <c r="R5048" s="5">
        <v>2391000078</v>
      </c>
      <c r="S5048" s="5">
        <v>2391000078</v>
      </c>
      <c r="U5048"/>
    </row>
    <row r="5049" spans="17:21" ht="15.75">
      <c r="Q5049" s="5">
        <v>2391000102</v>
      </c>
      <c r="R5049" s="5">
        <v>2391000102</v>
      </c>
      <c r="S5049" s="5">
        <v>2391000102</v>
      </c>
      <c r="U5049"/>
    </row>
    <row r="5050" spans="17:21" ht="15.75">
      <c r="Q5050" s="5">
        <v>2391000110</v>
      </c>
      <c r="R5050" s="5">
        <v>2391000110</v>
      </c>
      <c r="S5050" s="5">
        <v>2391000110</v>
      </c>
      <c r="U5050"/>
    </row>
    <row r="5051" spans="17:21" ht="15.75">
      <c r="Q5051" s="5">
        <v>2391000128</v>
      </c>
      <c r="R5051" s="5">
        <v>2391000128</v>
      </c>
      <c r="S5051" s="5">
        <v>2391000128</v>
      </c>
      <c r="U5051"/>
    </row>
    <row r="5052" spans="17:21" ht="15.75">
      <c r="Q5052" s="5">
        <v>2391000136</v>
      </c>
      <c r="R5052" s="5">
        <v>2391000136</v>
      </c>
      <c r="S5052" s="5">
        <v>2391000136</v>
      </c>
      <c r="U5052"/>
    </row>
    <row r="5053" spans="17:21" ht="15.75">
      <c r="Q5053" s="5">
        <v>2391000144</v>
      </c>
      <c r="R5053" s="5">
        <v>2391000144</v>
      </c>
      <c r="S5053" s="5">
        <v>2391000144</v>
      </c>
      <c r="U5053"/>
    </row>
    <row r="5054" spans="17:21" ht="15.75">
      <c r="Q5054" s="5">
        <v>2391000169</v>
      </c>
      <c r="R5054" s="5">
        <v>2391000169</v>
      </c>
      <c r="S5054" s="5">
        <v>2391000169</v>
      </c>
      <c r="U5054"/>
    </row>
    <row r="5055" spans="17:21" ht="15.75">
      <c r="Q5055" s="5">
        <v>2391000177</v>
      </c>
      <c r="R5055" s="5">
        <v>2391000177</v>
      </c>
      <c r="S5055" s="5">
        <v>2391000177</v>
      </c>
      <c r="U5055"/>
    </row>
    <row r="5056" spans="17:21" ht="15.75">
      <c r="Q5056" s="5">
        <v>2391000185</v>
      </c>
      <c r="R5056" s="5">
        <v>2391000185</v>
      </c>
      <c r="S5056" s="5">
        <v>2391000185</v>
      </c>
      <c r="U5056"/>
    </row>
    <row r="5057" spans="17:21" ht="15.75">
      <c r="Q5057" s="5">
        <v>2391000193</v>
      </c>
      <c r="R5057" s="5">
        <v>2391000193</v>
      </c>
      <c r="S5057" s="5">
        <v>2391000193</v>
      </c>
      <c r="U5057"/>
    </row>
    <row r="5058" spans="17:21" ht="15.75">
      <c r="Q5058" s="5">
        <v>2391000201</v>
      </c>
      <c r="R5058" s="5">
        <v>2391000201</v>
      </c>
      <c r="S5058" s="5">
        <v>2391000201</v>
      </c>
      <c r="U5058"/>
    </row>
    <row r="5059" spans="17:21" ht="15.75">
      <c r="Q5059" s="5">
        <v>2391000219</v>
      </c>
      <c r="R5059" s="5">
        <v>2391000219</v>
      </c>
      <c r="S5059" s="5">
        <v>2391000219</v>
      </c>
      <c r="U5059"/>
    </row>
    <row r="5060" spans="17:21" ht="15.75">
      <c r="Q5060" s="5">
        <v>2391000227</v>
      </c>
      <c r="R5060" s="5">
        <v>2391000227</v>
      </c>
      <c r="S5060" s="5">
        <v>2391000227</v>
      </c>
      <c r="U5060"/>
    </row>
    <row r="5061" spans="17:21" ht="15.75">
      <c r="Q5061" s="5">
        <v>2391000235</v>
      </c>
      <c r="R5061" s="5">
        <v>2391000235</v>
      </c>
      <c r="S5061" s="5">
        <v>2391000235</v>
      </c>
      <c r="U5061"/>
    </row>
    <row r="5062" spans="17:21" ht="15.75">
      <c r="Q5062" s="5">
        <v>2391000250</v>
      </c>
      <c r="R5062" s="5">
        <v>2391000250</v>
      </c>
      <c r="S5062" s="5">
        <v>2391000250</v>
      </c>
      <c r="U5062"/>
    </row>
    <row r="5063" spans="17:21" ht="15.75">
      <c r="Q5063" s="5">
        <v>2391000276</v>
      </c>
      <c r="R5063" s="5">
        <v>2391000276</v>
      </c>
      <c r="S5063" s="5">
        <v>2391000276</v>
      </c>
      <c r="U5063"/>
    </row>
    <row r="5064" spans="17:21" ht="15.75">
      <c r="Q5064" s="5">
        <v>2391000292</v>
      </c>
      <c r="R5064" s="5">
        <v>2391000292</v>
      </c>
      <c r="S5064" s="5">
        <v>2391000292</v>
      </c>
      <c r="U5064"/>
    </row>
    <row r="5065" spans="17:21" ht="15.75">
      <c r="Q5065" s="5">
        <v>2391000318</v>
      </c>
      <c r="R5065" s="5">
        <v>2391000318</v>
      </c>
      <c r="S5065" s="5">
        <v>2391000318</v>
      </c>
      <c r="U5065"/>
    </row>
    <row r="5066" spans="17:21" ht="15.75">
      <c r="Q5066" s="5">
        <v>2391000326</v>
      </c>
      <c r="R5066" s="5">
        <v>2391000326</v>
      </c>
      <c r="S5066" s="5">
        <v>2391000326</v>
      </c>
      <c r="U5066"/>
    </row>
    <row r="5067" spans="17:21" ht="15.75">
      <c r="Q5067" s="5">
        <v>2391000334</v>
      </c>
      <c r="R5067" s="5">
        <v>2391000334</v>
      </c>
      <c r="S5067" s="5">
        <v>2391000334</v>
      </c>
      <c r="U5067"/>
    </row>
    <row r="5068" spans="17:21" ht="15.75">
      <c r="Q5068" s="5">
        <v>2391000342</v>
      </c>
      <c r="R5068" s="5">
        <v>2391000342</v>
      </c>
      <c r="S5068" s="5">
        <v>2391000342</v>
      </c>
      <c r="U5068"/>
    </row>
    <row r="5069" spans="17:21" ht="15.75">
      <c r="Q5069" s="5">
        <v>2391100019</v>
      </c>
      <c r="R5069" s="5">
        <v>2391100019</v>
      </c>
      <c r="S5069" s="5">
        <v>2391100019</v>
      </c>
      <c r="U5069"/>
    </row>
    <row r="5070" spans="17:21" ht="15.75">
      <c r="Q5070" s="5">
        <v>2391100027</v>
      </c>
      <c r="R5070" s="5">
        <v>2391100027</v>
      </c>
      <c r="S5070" s="5">
        <v>2391100027</v>
      </c>
      <c r="U5070"/>
    </row>
    <row r="5071" spans="17:21" ht="15.75">
      <c r="Q5071" s="5">
        <v>2391100035</v>
      </c>
      <c r="R5071" s="5">
        <v>2391100035</v>
      </c>
      <c r="S5071" s="5">
        <v>2391100035</v>
      </c>
      <c r="U5071"/>
    </row>
    <row r="5072" spans="17:21" ht="15.75">
      <c r="Q5072" s="5">
        <v>2391100043</v>
      </c>
      <c r="R5072" s="5">
        <v>2391100043</v>
      </c>
      <c r="S5072" s="5">
        <v>2391100043</v>
      </c>
      <c r="U5072"/>
    </row>
    <row r="5073" spans="17:21" ht="15.75">
      <c r="Q5073" s="5">
        <v>2391100050</v>
      </c>
      <c r="R5073" s="5">
        <v>2391100050</v>
      </c>
      <c r="S5073" s="5">
        <v>2391100050</v>
      </c>
      <c r="U5073"/>
    </row>
    <row r="5074" spans="17:21" ht="15.75">
      <c r="Q5074" s="5">
        <v>2391100068</v>
      </c>
      <c r="R5074" s="5">
        <v>2391100068</v>
      </c>
      <c r="S5074" s="5">
        <v>2391100068</v>
      </c>
      <c r="U5074"/>
    </row>
    <row r="5075" spans="17:21" ht="15.75">
      <c r="Q5075" s="5">
        <v>2391100076</v>
      </c>
      <c r="R5075" s="5">
        <v>2391100076</v>
      </c>
      <c r="S5075" s="5">
        <v>2391100076</v>
      </c>
      <c r="U5075"/>
    </row>
    <row r="5076" spans="17:21" ht="15.75">
      <c r="Q5076" s="5">
        <v>2391100084</v>
      </c>
      <c r="R5076" s="5">
        <v>2391100084</v>
      </c>
      <c r="S5076" s="5">
        <v>2391100084</v>
      </c>
      <c r="U5076"/>
    </row>
    <row r="5077" spans="17:21" ht="15.75">
      <c r="Q5077" s="5">
        <v>2391100092</v>
      </c>
      <c r="R5077" s="5">
        <v>2391100092</v>
      </c>
      <c r="S5077" s="5">
        <v>2391100092</v>
      </c>
      <c r="U5077"/>
    </row>
    <row r="5078" spans="17:21" ht="15.75">
      <c r="Q5078" s="5">
        <v>2391100100</v>
      </c>
      <c r="R5078" s="5">
        <v>2391100100</v>
      </c>
      <c r="S5078" s="5">
        <v>2391100100</v>
      </c>
      <c r="U5078"/>
    </row>
    <row r="5079" spans="17:21" ht="15.75">
      <c r="Q5079" s="5">
        <v>2391100118</v>
      </c>
      <c r="R5079" s="5">
        <v>2391100118</v>
      </c>
      <c r="S5079" s="5">
        <v>2391100118</v>
      </c>
      <c r="U5079"/>
    </row>
    <row r="5080" spans="17:21" ht="15.75">
      <c r="Q5080" s="5">
        <v>2391100134</v>
      </c>
      <c r="R5080" s="5">
        <v>2391100134</v>
      </c>
      <c r="S5080" s="5">
        <v>2391100134</v>
      </c>
      <c r="U5080"/>
    </row>
    <row r="5081" spans="17:21" ht="15.75">
      <c r="Q5081" s="5">
        <v>2391100142</v>
      </c>
      <c r="R5081" s="5">
        <v>2391100142</v>
      </c>
      <c r="S5081" s="5">
        <v>2391100142</v>
      </c>
      <c r="U5081"/>
    </row>
    <row r="5082" spans="17:21" ht="15.75">
      <c r="Q5082" s="5">
        <v>2391100159</v>
      </c>
      <c r="R5082" s="5">
        <v>2391100159</v>
      </c>
      <c r="S5082" s="5">
        <v>2391100159</v>
      </c>
      <c r="U5082"/>
    </row>
    <row r="5083" spans="17:21" ht="15.75">
      <c r="Q5083" s="5">
        <v>2391100175</v>
      </c>
      <c r="R5083" s="5">
        <v>2391100175</v>
      </c>
      <c r="S5083" s="5">
        <v>2391100175</v>
      </c>
      <c r="U5083"/>
    </row>
    <row r="5084" spans="17:21" ht="15.75">
      <c r="Q5084" s="5">
        <v>2391100183</v>
      </c>
      <c r="R5084" s="5">
        <v>2391100183</v>
      </c>
      <c r="S5084" s="5">
        <v>2391100183</v>
      </c>
      <c r="U5084"/>
    </row>
    <row r="5085" spans="17:21" ht="15.75">
      <c r="Q5085" s="5">
        <v>2391100191</v>
      </c>
      <c r="R5085" s="5">
        <v>2391100191</v>
      </c>
      <c r="S5085" s="5">
        <v>2391100191</v>
      </c>
      <c r="U5085"/>
    </row>
    <row r="5086" spans="17:21" ht="15.75">
      <c r="Q5086" s="5">
        <v>2391100209</v>
      </c>
      <c r="R5086" s="5">
        <v>2391100209</v>
      </c>
      <c r="S5086" s="5">
        <v>2391100209</v>
      </c>
      <c r="U5086"/>
    </row>
    <row r="5087" spans="17:21" ht="15.75">
      <c r="Q5087" s="5">
        <v>2391100217</v>
      </c>
      <c r="R5087" s="5">
        <v>2391100217</v>
      </c>
      <c r="S5087" s="5">
        <v>2391100217</v>
      </c>
      <c r="U5087"/>
    </row>
    <row r="5088" spans="17:21" ht="15.75">
      <c r="Q5088" s="5">
        <v>2391100225</v>
      </c>
      <c r="R5088" s="5">
        <v>2391100225</v>
      </c>
      <c r="S5088" s="5">
        <v>2391100225</v>
      </c>
      <c r="U5088"/>
    </row>
    <row r="5089" spans="17:21" ht="15.75">
      <c r="Q5089" s="5">
        <v>2391100233</v>
      </c>
      <c r="R5089" s="5">
        <v>2391100233</v>
      </c>
      <c r="S5089" s="5">
        <v>2391100233</v>
      </c>
      <c r="U5089"/>
    </row>
    <row r="5090" spans="17:21" ht="15.75">
      <c r="Q5090" s="5">
        <v>2391100241</v>
      </c>
      <c r="R5090" s="5">
        <v>2391100241</v>
      </c>
      <c r="S5090" s="5">
        <v>2391100241</v>
      </c>
      <c r="U5090"/>
    </row>
    <row r="5091" spans="17:21" ht="15.75">
      <c r="Q5091" s="5">
        <v>2391100258</v>
      </c>
      <c r="R5091" s="5">
        <v>2391100258</v>
      </c>
      <c r="S5091" s="5">
        <v>2391100258</v>
      </c>
      <c r="U5091"/>
    </row>
    <row r="5092" spans="17:21" ht="15.75">
      <c r="Q5092" s="5">
        <v>2391200025</v>
      </c>
      <c r="R5092" s="5">
        <v>2391200025</v>
      </c>
      <c r="S5092" s="5">
        <v>2391200025</v>
      </c>
      <c r="U5092"/>
    </row>
    <row r="5093" spans="17:21" ht="15.75">
      <c r="Q5093" s="5">
        <v>2391200033</v>
      </c>
      <c r="R5093" s="5">
        <v>2391200033</v>
      </c>
      <c r="S5093" s="5">
        <v>2391200033</v>
      </c>
      <c r="U5093"/>
    </row>
    <row r="5094" spans="17:21" ht="15.75">
      <c r="Q5094" s="5">
        <v>2391200066</v>
      </c>
      <c r="R5094" s="5">
        <v>2391200066</v>
      </c>
      <c r="S5094" s="5">
        <v>2391200066</v>
      </c>
      <c r="U5094"/>
    </row>
    <row r="5095" spans="17:21" ht="15.75">
      <c r="Q5095" s="5">
        <v>2391200074</v>
      </c>
      <c r="R5095" s="5">
        <v>2391200074</v>
      </c>
      <c r="S5095" s="5">
        <v>2391200074</v>
      </c>
      <c r="U5095"/>
    </row>
    <row r="5096" spans="17:21" ht="15.75">
      <c r="Q5096" s="5">
        <v>2391200082</v>
      </c>
      <c r="R5096" s="5">
        <v>2391200082</v>
      </c>
      <c r="S5096" s="5">
        <v>2391200082</v>
      </c>
      <c r="U5096"/>
    </row>
    <row r="5097" spans="17:21" ht="15.75">
      <c r="Q5097" s="5">
        <v>2391200090</v>
      </c>
      <c r="R5097" s="5">
        <v>2391200090</v>
      </c>
      <c r="S5097" s="5">
        <v>2391200090</v>
      </c>
      <c r="U5097"/>
    </row>
    <row r="5098" spans="17:21" ht="15.75">
      <c r="Q5098" s="5">
        <v>2391200108</v>
      </c>
      <c r="R5098" s="5">
        <v>2391200108</v>
      </c>
      <c r="S5098" s="5">
        <v>2391200108</v>
      </c>
      <c r="U5098"/>
    </row>
    <row r="5099" spans="17:21" ht="15.75">
      <c r="Q5099" s="5">
        <v>2391200116</v>
      </c>
      <c r="R5099" s="5">
        <v>2391200116</v>
      </c>
      <c r="S5099" s="5">
        <v>2391200116</v>
      </c>
      <c r="U5099"/>
    </row>
    <row r="5100" spans="17:21" ht="15.75">
      <c r="Q5100" s="5">
        <v>2391200140</v>
      </c>
      <c r="R5100" s="5">
        <v>2391200140</v>
      </c>
      <c r="S5100" s="5">
        <v>2391200140</v>
      </c>
      <c r="U5100"/>
    </row>
    <row r="5101" spans="17:21" ht="15.75">
      <c r="Q5101" s="5">
        <v>2391200157</v>
      </c>
      <c r="R5101" s="5">
        <v>2391200157</v>
      </c>
      <c r="S5101" s="5">
        <v>2391200157</v>
      </c>
      <c r="U5101"/>
    </row>
    <row r="5102" spans="17:21" ht="15.75">
      <c r="Q5102" s="5">
        <v>2391200165</v>
      </c>
      <c r="R5102" s="5">
        <v>2391200165</v>
      </c>
      <c r="S5102" s="5">
        <v>2391200165</v>
      </c>
      <c r="U5102"/>
    </row>
    <row r="5103" spans="17:21" ht="15.75">
      <c r="Q5103" s="5">
        <v>2391200173</v>
      </c>
      <c r="R5103" s="5">
        <v>2391200173</v>
      </c>
      <c r="S5103" s="5">
        <v>2391200173</v>
      </c>
      <c r="U5103"/>
    </row>
    <row r="5104" spans="17:21" ht="15.75">
      <c r="Q5104" s="5">
        <v>2391200181</v>
      </c>
      <c r="R5104" s="5">
        <v>2391200181</v>
      </c>
      <c r="S5104" s="5">
        <v>2391200181</v>
      </c>
      <c r="U5104"/>
    </row>
    <row r="5105" spans="17:21" ht="15.75">
      <c r="Q5105" s="5">
        <v>2391200199</v>
      </c>
      <c r="R5105" s="5">
        <v>2391200199</v>
      </c>
      <c r="S5105" s="5">
        <v>2391200199</v>
      </c>
      <c r="U5105"/>
    </row>
    <row r="5106" spans="17:21" ht="15.75">
      <c r="Q5106" s="5">
        <v>2391200207</v>
      </c>
      <c r="R5106" s="5">
        <v>2391200207</v>
      </c>
      <c r="S5106" s="5">
        <v>2391200207</v>
      </c>
      <c r="U5106"/>
    </row>
    <row r="5107" spans="17:21" ht="15.75">
      <c r="Q5107" s="5">
        <v>2391200215</v>
      </c>
      <c r="R5107" s="5">
        <v>2391200215</v>
      </c>
      <c r="S5107" s="5">
        <v>2391200215</v>
      </c>
      <c r="U5107"/>
    </row>
    <row r="5108" spans="17:21" ht="15.75">
      <c r="Q5108" s="5">
        <v>2391200223</v>
      </c>
      <c r="R5108" s="5">
        <v>2391200223</v>
      </c>
      <c r="S5108" s="5">
        <v>2391200223</v>
      </c>
      <c r="U5108"/>
    </row>
    <row r="5109" spans="17:21" ht="15.75">
      <c r="Q5109" s="5">
        <v>2391200231</v>
      </c>
      <c r="R5109" s="5">
        <v>2391200231</v>
      </c>
      <c r="S5109" s="5">
        <v>2391200231</v>
      </c>
      <c r="U5109"/>
    </row>
    <row r="5110" spans="17:21" ht="15.75">
      <c r="Q5110" s="5">
        <v>2391200249</v>
      </c>
      <c r="R5110" s="5">
        <v>2391200249</v>
      </c>
      <c r="S5110" s="5">
        <v>2391200249</v>
      </c>
      <c r="U5110"/>
    </row>
    <row r="5111" spans="17:21" ht="15.75">
      <c r="Q5111" s="5">
        <v>2391200256</v>
      </c>
      <c r="R5111" s="5">
        <v>2391200256</v>
      </c>
      <c r="S5111" s="5">
        <v>2391200256</v>
      </c>
      <c r="U5111"/>
    </row>
    <row r="5112" spans="17:21" ht="15.75">
      <c r="Q5112" s="5">
        <v>2391200264</v>
      </c>
      <c r="R5112" s="5">
        <v>2391200264</v>
      </c>
      <c r="S5112" s="5">
        <v>2391200264</v>
      </c>
      <c r="U5112"/>
    </row>
    <row r="5113" spans="17:21" ht="15.75">
      <c r="Q5113" s="5">
        <v>2391200272</v>
      </c>
      <c r="R5113" s="5">
        <v>2391200272</v>
      </c>
      <c r="S5113" s="5">
        <v>2391200272</v>
      </c>
      <c r="U5113"/>
    </row>
    <row r="5114" spans="17:21" ht="15.75">
      <c r="Q5114" s="5">
        <v>2391200280</v>
      </c>
      <c r="R5114" s="5">
        <v>2391200280</v>
      </c>
      <c r="S5114" s="5">
        <v>2391200280</v>
      </c>
      <c r="U5114"/>
    </row>
    <row r="5115" spans="17:21" ht="15.75">
      <c r="Q5115" s="5">
        <v>2391200298</v>
      </c>
      <c r="R5115" s="5">
        <v>2391200298</v>
      </c>
      <c r="S5115" s="5">
        <v>2391200298</v>
      </c>
      <c r="U5115"/>
    </row>
    <row r="5116" spans="17:21" ht="15.75">
      <c r="Q5116" s="5">
        <v>2391200322</v>
      </c>
      <c r="R5116" s="5">
        <v>2391200322</v>
      </c>
      <c r="S5116" s="5">
        <v>2391200322</v>
      </c>
      <c r="U5116"/>
    </row>
    <row r="5117" spans="17:21" ht="15.75">
      <c r="Q5117" s="5">
        <v>2391200330</v>
      </c>
      <c r="R5117" s="5">
        <v>2391200330</v>
      </c>
      <c r="S5117" s="5">
        <v>2391200330</v>
      </c>
      <c r="U5117"/>
    </row>
    <row r="5118" spans="17:21" ht="15.75">
      <c r="Q5118" s="5">
        <v>2391200348</v>
      </c>
      <c r="R5118" s="5">
        <v>2391200348</v>
      </c>
      <c r="S5118" s="5">
        <v>2391200348</v>
      </c>
      <c r="U5118"/>
    </row>
    <row r="5119" spans="17:21" ht="15.75">
      <c r="Q5119" s="5">
        <v>2391200355</v>
      </c>
      <c r="R5119" s="5">
        <v>2391200355</v>
      </c>
      <c r="S5119" s="5">
        <v>2391200355</v>
      </c>
      <c r="U5119"/>
    </row>
    <row r="5120" spans="17:21" ht="15.75">
      <c r="Q5120" s="5">
        <v>2391200389</v>
      </c>
      <c r="R5120" s="5">
        <v>2391200389</v>
      </c>
      <c r="S5120" s="5">
        <v>2391200389</v>
      </c>
      <c r="U5120"/>
    </row>
    <row r="5121" spans="17:21" ht="15.75">
      <c r="Q5121" s="5">
        <v>2391200397</v>
      </c>
      <c r="R5121" s="5">
        <v>2391200397</v>
      </c>
      <c r="S5121" s="5">
        <v>2391200397</v>
      </c>
      <c r="U5121"/>
    </row>
    <row r="5122" spans="17:21" ht="15.75">
      <c r="Q5122" s="5">
        <v>2391200405</v>
      </c>
      <c r="R5122" s="5">
        <v>2391200405</v>
      </c>
      <c r="S5122" s="5">
        <v>2391200405</v>
      </c>
      <c r="U5122"/>
    </row>
    <row r="5123" spans="17:21" ht="15.75">
      <c r="Q5123" s="5">
        <v>2391300015</v>
      </c>
      <c r="R5123" s="5">
        <v>2391300015</v>
      </c>
      <c r="S5123" s="5">
        <v>2391300015</v>
      </c>
      <c r="U5123"/>
    </row>
    <row r="5124" spans="17:21" ht="15.75">
      <c r="Q5124" s="5">
        <v>2391300031</v>
      </c>
      <c r="R5124" s="5">
        <v>2391300031</v>
      </c>
      <c r="S5124" s="5">
        <v>2391300031</v>
      </c>
      <c r="U5124"/>
    </row>
    <row r="5125" spans="17:21" ht="15.75">
      <c r="Q5125" s="5">
        <v>2391300072</v>
      </c>
      <c r="R5125" s="5">
        <v>2391300072</v>
      </c>
      <c r="S5125" s="5">
        <v>2391300072</v>
      </c>
      <c r="U5125"/>
    </row>
    <row r="5126" spans="17:21" ht="15.75">
      <c r="Q5126" s="5">
        <v>2391300080</v>
      </c>
      <c r="R5126" s="5">
        <v>2391300080</v>
      </c>
      <c r="S5126" s="5">
        <v>2391300080</v>
      </c>
      <c r="U5126"/>
    </row>
    <row r="5127" spans="17:21" ht="15.75">
      <c r="Q5127" s="5">
        <v>2391300098</v>
      </c>
      <c r="R5127" s="5">
        <v>2391300098</v>
      </c>
      <c r="S5127" s="5">
        <v>2391300098</v>
      </c>
      <c r="U5127"/>
    </row>
    <row r="5128" spans="17:21" ht="15.75">
      <c r="Q5128" s="5">
        <v>2391300106</v>
      </c>
      <c r="R5128" s="5">
        <v>2391300106</v>
      </c>
      <c r="S5128" s="5">
        <v>2391300106</v>
      </c>
      <c r="U5128"/>
    </row>
    <row r="5129" spans="17:21" ht="15.75">
      <c r="Q5129" s="5">
        <v>2391300114</v>
      </c>
      <c r="R5129" s="5">
        <v>2391300114</v>
      </c>
      <c r="S5129" s="5">
        <v>2391300114</v>
      </c>
      <c r="U5129"/>
    </row>
    <row r="5130" spans="17:21" ht="15.75">
      <c r="Q5130" s="5">
        <v>2391300122</v>
      </c>
      <c r="R5130" s="5">
        <v>2391300122</v>
      </c>
      <c r="S5130" s="5">
        <v>2391300122</v>
      </c>
      <c r="U5130"/>
    </row>
    <row r="5131" spans="17:21" ht="15.75">
      <c r="Q5131" s="5">
        <v>2391300155</v>
      </c>
      <c r="R5131" s="5">
        <v>2391300155</v>
      </c>
      <c r="S5131" s="5">
        <v>2391300155</v>
      </c>
      <c r="U5131"/>
    </row>
    <row r="5132" spans="17:21" ht="15.75">
      <c r="Q5132" s="5">
        <v>2391300163</v>
      </c>
      <c r="R5132" s="5">
        <v>2391300163</v>
      </c>
      <c r="S5132" s="5">
        <v>2391300163</v>
      </c>
      <c r="U5132"/>
    </row>
    <row r="5133" spans="17:21" ht="15.75">
      <c r="Q5133" s="5">
        <v>2391300197</v>
      </c>
      <c r="R5133" s="5">
        <v>2391300197</v>
      </c>
      <c r="S5133" s="5">
        <v>2391300197</v>
      </c>
      <c r="U5133"/>
    </row>
    <row r="5134" spans="17:21" ht="15.75">
      <c r="Q5134" s="5">
        <v>2391300205</v>
      </c>
      <c r="R5134" s="5">
        <v>2391300205</v>
      </c>
      <c r="S5134" s="5">
        <v>2391300205</v>
      </c>
      <c r="U5134"/>
    </row>
    <row r="5135" spans="17:21" ht="15.75">
      <c r="Q5135" s="5">
        <v>2391300213</v>
      </c>
      <c r="R5135" s="5">
        <v>2391300213</v>
      </c>
      <c r="S5135" s="5">
        <v>2391300213</v>
      </c>
      <c r="U5135"/>
    </row>
    <row r="5136" spans="17:21" ht="15.75">
      <c r="Q5136" s="5">
        <v>2391300221</v>
      </c>
      <c r="R5136" s="5">
        <v>2391300221</v>
      </c>
      <c r="S5136" s="5">
        <v>2391300221</v>
      </c>
      <c r="U5136"/>
    </row>
    <row r="5137" spans="17:21" ht="15.75">
      <c r="Q5137" s="5">
        <v>2391300239</v>
      </c>
      <c r="R5137" s="5">
        <v>2391300239</v>
      </c>
      <c r="S5137" s="5">
        <v>2391300239</v>
      </c>
      <c r="U5137"/>
    </row>
    <row r="5138" spans="17:21" ht="15.75">
      <c r="Q5138" s="5">
        <v>2391300247</v>
      </c>
      <c r="R5138" s="5">
        <v>2391300247</v>
      </c>
      <c r="S5138" s="5">
        <v>2391300247</v>
      </c>
      <c r="U5138"/>
    </row>
    <row r="5139" spans="17:21" ht="15.75">
      <c r="Q5139" s="5">
        <v>2391300254</v>
      </c>
      <c r="R5139" s="5">
        <v>2391300254</v>
      </c>
      <c r="S5139" s="5">
        <v>2391300254</v>
      </c>
      <c r="U5139"/>
    </row>
    <row r="5140" spans="17:21" ht="15.75">
      <c r="Q5140" s="5">
        <v>2391300262</v>
      </c>
      <c r="R5140" s="5">
        <v>2391300262</v>
      </c>
      <c r="S5140" s="5">
        <v>2391300262</v>
      </c>
      <c r="U5140"/>
    </row>
    <row r="5141" spans="17:21" ht="15.75">
      <c r="Q5141" s="5">
        <v>2391300270</v>
      </c>
      <c r="R5141" s="5">
        <v>2391300270</v>
      </c>
      <c r="S5141" s="5">
        <v>2391300270</v>
      </c>
      <c r="U5141"/>
    </row>
    <row r="5142" spans="17:21" ht="15.75">
      <c r="Q5142" s="5">
        <v>2391300288</v>
      </c>
      <c r="R5142" s="5">
        <v>2391300288</v>
      </c>
      <c r="S5142" s="5">
        <v>2391300288</v>
      </c>
      <c r="U5142"/>
    </row>
    <row r="5143" spans="17:21" ht="15.75">
      <c r="Q5143" s="5">
        <v>2391300296</v>
      </c>
      <c r="R5143" s="5">
        <v>2391300296</v>
      </c>
      <c r="S5143" s="5">
        <v>2391300296</v>
      </c>
      <c r="U5143"/>
    </row>
    <row r="5144" spans="17:21" ht="15.75">
      <c r="Q5144" s="5">
        <v>2391300312</v>
      </c>
      <c r="R5144" s="5">
        <v>2391300312</v>
      </c>
      <c r="S5144" s="5">
        <v>2391300312</v>
      </c>
      <c r="U5144"/>
    </row>
    <row r="5145" spans="17:21" ht="15.75">
      <c r="Q5145" s="5">
        <v>2391400013</v>
      </c>
      <c r="R5145" s="5">
        <v>2391400013</v>
      </c>
      <c r="S5145" s="5">
        <v>2391400013</v>
      </c>
      <c r="U5145"/>
    </row>
    <row r="5146" spans="17:21" ht="15.75">
      <c r="Q5146" s="5">
        <v>2391400021</v>
      </c>
      <c r="R5146" s="5">
        <v>2391400021</v>
      </c>
      <c r="S5146" s="5">
        <v>2391400021</v>
      </c>
      <c r="U5146"/>
    </row>
    <row r="5147" spans="17:21" ht="15.75">
      <c r="Q5147" s="5">
        <v>2391400039</v>
      </c>
      <c r="R5147" s="5">
        <v>2391400039</v>
      </c>
      <c r="S5147" s="5">
        <v>2391400039</v>
      </c>
      <c r="U5147"/>
    </row>
    <row r="5148" spans="17:21" ht="15.75">
      <c r="Q5148" s="5">
        <v>2391400054</v>
      </c>
      <c r="R5148" s="5">
        <v>2391400054</v>
      </c>
      <c r="S5148" s="5">
        <v>2391400054</v>
      </c>
      <c r="U5148"/>
    </row>
    <row r="5149" spans="17:21" ht="15.75">
      <c r="Q5149" s="5">
        <v>2391400088</v>
      </c>
      <c r="R5149" s="5">
        <v>2391400088</v>
      </c>
      <c r="S5149" s="5">
        <v>2391400088</v>
      </c>
      <c r="U5149"/>
    </row>
    <row r="5150" spans="17:21" ht="15.75">
      <c r="Q5150" s="5">
        <v>2391400096</v>
      </c>
      <c r="R5150" s="5">
        <v>2391400096</v>
      </c>
      <c r="S5150" s="5">
        <v>2391400096</v>
      </c>
      <c r="U5150"/>
    </row>
    <row r="5151" spans="17:21" ht="15.75">
      <c r="Q5151" s="5">
        <v>2391400104</v>
      </c>
      <c r="R5151" s="5">
        <v>2391400104</v>
      </c>
      <c r="S5151" s="5">
        <v>2391400104</v>
      </c>
      <c r="U5151"/>
    </row>
    <row r="5152" spans="17:21" ht="15.75">
      <c r="Q5152" s="5">
        <v>2391400120</v>
      </c>
      <c r="R5152" s="5">
        <v>2391400120</v>
      </c>
      <c r="S5152" s="5">
        <v>2391400120</v>
      </c>
      <c r="U5152"/>
    </row>
    <row r="5153" spans="17:21" ht="15.75">
      <c r="Q5153" s="5">
        <v>2391400138</v>
      </c>
      <c r="R5153" s="5">
        <v>2391400138</v>
      </c>
      <c r="S5153" s="5">
        <v>2391400138</v>
      </c>
      <c r="U5153"/>
    </row>
    <row r="5154" spans="17:21" ht="15.75">
      <c r="Q5154" s="5">
        <v>2391400146</v>
      </c>
      <c r="R5154" s="5">
        <v>2391400146</v>
      </c>
      <c r="S5154" s="5">
        <v>2391400146</v>
      </c>
      <c r="U5154"/>
    </row>
    <row r="5155" spans="17:21" ht="15.75">
      <c r="Q5155" s="5">
        <v>2391400161</v>
      </c>
      <c r="R5155" s="5">
        <v>2391400161</v>
      </c>
      <c r="S5155" s="5">
        <v>2391400161</v>
      </c>
      <c r="U5155"/>
    </row>
    <row r="5156" spans="17:21" ht="15.75">
      <c r="Q5156" s="5">
        <v>2391400179</v>
      </c>
      <c r="R5156" s="5">
        <v>2391400179</v>
      </c>
      <c r="S5156" s="5">
        <v>2391400179</v>
      </c>
      <c r="U5156"/>
    </row>
    <row r="5157" spans="17:21" ht="15.75">
      <c r="Q5157" s="5">
        <v>2391400187</v>
      </c>
      <c r="R5157" s="5">
        <v>2391400187</v>
      </c>
      <c r="S5157" s="5">
        <v>2391400187</v>
      </c>
      <c r="U5157"/>
    </row>
    <row r="5158" spans="17:21" ht="15.75">
      <c r="Q5158" s="5">
        <v>2391400195</v>
      </c>
      <c r="R5158" s="5">
        <v>2391400195</v>
      </c>
      <c r="S5158" s="5">
        <v>2391400195</v>
      </c>
      <c r="U5158"/>
    </row>
    <row r="5159" spans="17:21" ht="15.75">
      <c r="Q5159" s="5">
        <v>2391400203</v>
      </c>
      <c r="R5159" s="5">
        <v>2391400203</v>
      </c>
      <c r="S5159" s="5">
        <v>2391400203</v>
      </c>
      <c r="U5159"/>
    </row>
    <row r="5160" spans="17:21" ht="15.75">
      <c r="Q5160" s="5">
        <v>2391400211</v>
      </c>
      <c r="R5160" s="5">
        <v>2391400211</v>
      </c>
      <c r="S5160" s="5">
        <v>2391400211</v>
      </c>
      <c r="U5160"/>
    </row>
    <row r="5161" spans="17:21" ht="15.75">
      <c r="Q5161" s="5">
        <v>2391400229</v>
      </c>
      <c r="R5161" s="5">
        <v>2391400229</v>
      </c>
      <c r="S5161" s="5">
        <v>2391400229</v>
      </c>
      <c r="U5161"/>
    </row>
    <row r="5162" spans="17:21" ht="15.75">
      <c r="Q5162" s="5">
        <v>2391400237</v>
      </c>
      <c r="R5162" s="5">
        <v>2391400237</v>
      </c>
      <c r="S5162" s="5">
        <v>2391400237</v>
      </c>
      <c r="U5162"/>
    </row>
    <row r="5163" spans="17:21" ht="15.75">
      <c r="Q5163" s="5">
        <v>2391400245</v>
      </c>
      <c r="R5163" s="5">
        <v>2391400245</v>
      </c>
      <c r="S5163" s="5">
        <v>2391400245</v>
      </c>
      <c r="U5163"/>
    </row>
    <row r="5164" spans="17:21" ht="15.75">
      <c r="Q5164" s="5">
        <v>2391400260</v>
      </c>
      <c r="R5164" s="5">
        <v>2391400260</v>
      </c>
      <c r="S5164" s="5">
        <v>2391400260</v>
      </c>
      <c r="U5164"/>
    </row>
    <row r="5165" spans="17:21" ht="15.75">
      <c r="Q5165" s="5">
        <v>2391400278</v>
      </c>
      <c r="R5165" s="5">
        <v>2391400278</v>
      </c>
      <c r="S5165" s="5">
        <v>2391400278</v>
      </c>
      <c r="U5165"/>
    </row>
    <row r="5166" spans="17:21" ht="15.75">
      <c r="Q5166" s="5">
        <v>2391400286</v>
      </c>
      <c r="R5166" s="5">
        <v>2391400286</v>
      </c>
      <c r="S5166" s="5">
        <v>2391400286</v>
      </c>
      <c r="U5166"/>
    </row>
    <row r="5167" spans="17:21" ht="15.75">
      <c r="Q5167" s="5">
        <v>2391400294</v>
      </c>
      <c r="R5167" s="5">
        <v>2391400294</v>
      </c>
      <c r="S5167" s="5">
        <v>2391400294</v>
      </c>
      <c r="U5167"/>
    </row>
    <row r="5168" spans="17:21" ht="15.75">
      <c r="Q5168" s="5">
        <v>2391400302</v>
      </c>
      <c r="R5168" s="5">
        <v>2391400302</v>
      </c>
      <c r="S5168" s="5">
        <v>2391400302</v>
      </c>
      <c r="U5168"/>
    </row>
    <row r="5169" spans="17:21" ht="15.75">
      <c r="Q5169" s="5">
        <v>2391400328</v>
      </c>
      <c r="R5169" s="5">
        <v>2391400328</v>
      </c>
      <c r="S5169" s="5">
        <v>2391400328</v>
      </c>
      <c r="U5169"/>
    </row>
    <row r="5170" spans="17:21" ht="15.75">
      <c r="Q5170" s="5">
        <v>2391400344</v>
      </c>
      <c r="R5170" s="5">
        <v>2391400344</v>
      </c>
      <c r="S5170" s="5">
        <v>2391400344</v>
      </c>
      <c r="U5170"/>
    </row>
    <row r="5171" spans="17:21" ht="15.75">
      <c r="Q5171" s="5">
        <v>2391400351</v>
      </c>
      <c r="R5171" s="5">
        <v>2391400351</v>
      </c>
      <c r="S5171" s="5">
        <v>2391400351</v>
      </c>
      <c r="U5171"/>
    </row>
    <row r="5172" spans="17:21" ht="15.75">
      <c r="Q5172" s="5">
        <v>2391400369</v>
      </c>
      <c r="R5172" s="5">
        <v>2391400369</v>
      </c>
      <c r="S5172" s="5">
        <v>2391400369</v>
      </c>
      <c r="U5172"/>
    </row>
    <row r="5173" spans="17:21" ht="15.75">
      <c r="Q5173" s="5">
        <v>2391400377</v>
      </c>
      <c r="R5173" s="5">
        <v>2391400377</v>
      </c>
      <c r="S5173" s="5">
        <v>2391400377</v>
      </c>
      <c r="U5173"/>
    </row>
    <row r="5174" spans="17:21" ht="15.75">
      <c r="Q5174" s="5">
        <v>2391400385</v>
      </c>
      <c r="R5174" s="5">
        <v>2391400385</v>
      </c>
      <c r="S5174" s="5">
        <v>2391400385</v>
      </c>
      <c r="U5174"/>
    </row>
    <row r="5175" spans="17:21" ht="15.75">
      <c r="Q5175" s="5">
        <v>2391400393</v>
      </c>
      <c r="R5175" s="5">
        <v>2391400393</v>
      </c>
      <c r="S5175" s="5">
        <v>2391400393</v>
      </c>
      <c r="U5175"/>
    </row>
    <row r="5176" spans="17:21" ht="15.75">
      <c r="Q5176" s="5">
        <v>2391400401</v>
      </c>
      <c r="R5176" s="5">
        <v>2391400401</v>
      </c>
      <c r="S5176" s="5">
        <v>2391400401</v>
      </c>
      <c r="U5176"/>
    </row>
    <row r="5177" spans="17:21" ht="15.75">
      <c r="Q5177" s="5">
        <v>2391400419</v>
      </c>
      <c r="R5177" s="5">
        <v>2391400419</v>
      </c>
      <c r="S5177" s="5">
        <v>2391400419</v>
      </c>
      <c r="U5177"/>
    </row>
    <row r="5178" spans="17:21" ht="15.75">
      <c r="Q5178" s="5">
        <v>2391500028</v>
      </c>
      <c r="R5178" s="5">
        <v>2391500028</v>
      </c>
      <c r="S5178" s="5">
        <v>2391500028</v>
      </c>
      <c r="U5178"/>
    </row>
    <row r="5179" spans="17:21" ht="15.75">
      <c r="Q5179" s="5">
        <v>2391500044</v>
      </c>
      <c r="R5179" s="5">
        <v>2391500044</v>
      </c>
      <c r="S5179" s="5">
        <v>2391500044</v>
      </c>
      <c r="U5179"/>
    </row>
    <row r="5180" spans="17:21" ht="15.75">
      <c r="Q5180" s="5">
        <v>2391500069</v>
      </c>
      <c r="R5180" s="5">
        <v>2391500069</v>
      </c>
      <c r="S5180" s="5">
        <v>2391500069</v>
      </c>
      <c r="U5180"/>
    </row>
    <row r="5181" spans="17:21" ht="15.75">
      <c r="Q5181" s="5">
        <v>2391500077</v>
      </c>
      <c r="R5181" s="5">
        <v>2391500077</v>
      </c>
      <c r="S5181" s="5">
        <v>2391500077</v>
      </c>
      <c r="U5181"/>
    </row>
    <row r="5182" spans="17:21" ht="15.75">
      <c r="Q5182" s="5">
        <v>2391500085</v>
      </c>
      <c r="R5182" s="5">
        <v>2391500085</v>
      </c>
      <c r="S5182" s="5">
        <v>2391500085</v>
      </c>
      <c r="U5182"/>
    </row>
    <row r="5183" spans="17:21" ht="15.75">
      <c r="Q5183" s="5">
        <v>2391500101</v>
      </c>
      <c r="R5183" s="5">
        <v>2391500101</v>
      </c>
      <c r="S5183" s="5">
        <v>2391500101</v>
      </c>
      <c r="U5183"/>
    </row>
    <row r="5184" spans="17:21" ht="15.75">
      <c r="Q5184" s="5">
        <v>2391500127</v>
      </c>
      <c r="R5184" s="5">
        <v>2391500127</v>
      </c>
      <c r="S5184" s="5">
        <v>2391500127</v>
      </c>
      <c r="U5184"/>
    </row>
    <row r="5185" spans="17:21" ht="15.75">
      <c r="Q5185" s="5">
        <v>2391500135</v>
      </c>
      <c r="R5185" s="5">
        <v>2391500135</v>
      </c>
      <c r="S5185" s="5">
        <v>2391500135</v>
      </c>
      <c r="U5185"/>
    </row>
    <row r="5186" spans="17:21" ht="15.75">
      <c r="Q5186" s="5">
        <v>2391500143</v>
      </c>
      <c r="R5186" s="5">
        <v>2391500143</v>
      </c>
      <c r="S5186" s="5">
        <v>2391500143</v>
      </c>
      <c r="U5186"/>
    </row>
    <row r="5187" spans="17:21" ht="15.75">
      <c r="Q5187" s="5">
        <v>2391500150</v>
      </c>
      <c r="R5187" s="5">
        <v>2391500150</v>
      </c>
      <c r="S5187" s="5">
        <v>2391500150</v>
      </c>
      <c r="U5187"/>
    </row>
    <row r="5188" spans="17:21" ht="15.75">
      <c r="Q5188" s="5">
        <v>2391500168</v>
      </c>
      <c r="R5188" s="5">
        <v>2391500168</v>
      </c>
      <c r="S5188" s="5">
        <v>2391500168</v>
      </c>
      <c r="U5188"/>
    </row>
    <row r="5189" spans="17:21" ht="15.75">
      <c r="Q5189" s="5">
        <v>2391500176</v>
      </c>
      <c r="R5189" s="5">
        <v>2391500176</v>
      </c>
      <c r="S5189" s="5">
        <v>2391500176</v>
      </c>
      <c r="U5189"/>
    </row>
    <row r="5190" spans="17:21" ht="15.75">
      <c r="Q5190" s="5">
        <v>2391500184</v>
      </c>
      <c r="R5190" s="5">
        <v>2391500184</v>
      </c>
      <c r="S5190" s="5">
        <v>2391500184</v>
      </c>
      <c r="U5190"/>
    </row>
    <row r="5191" spans="17:21" ht="15.75">
      <c r="Q5191" s="5">
        <v>2391500192</v>
      </c>
      <c r="R5191" s="5">
        <v>2391500192</v>
      </c>
      <c r="S5191" s="5">
        <v>2391500192</v>
      </c>
      <c r="U5191"/>
    </row>
    <row r="5192" spans="17:21" ht="15.75">
      <c r="Q5192" s="5">
        <v>2391500200</v>
      </c>
      <c r="R5192" s="5">
        <v>2391500200</v>
      </c>
      <c r="S5192" s="5">
        <v>2391500200</v>
      </c>
      <c r="U5192"/>
    </row>
    <row r="5193" spans="17:21" ht="15.75">
      <c r="Q5193" s="5">
        <v>2391500234</v>
      </c>
      <c r="R5193" s="5">
        <v>2391500234</v>
      </c>
      <c r="S5193" s="5">
        <v>2391500234</v>
      </c>
      <c r="U5193"/>
    </row>
    <row r="5194" spans="17:21" ht="15.75">
      <c r="Q5194" s="5">
        <v>2391500242</v>
      </c>
      <c r="R5194" s="5">
        <v>2391500242</v>
      </c>
      <c r="S5194" s="5">
        <v>2391500242</v>
      </c>
      <c r="U5194"/>
    </row>
    <row r="5195" spans="17:21" ht="15.75">
      <c r="Q5195" s="5">
        <v>2391500267</v>
      </c>
      <c r="R5195" s="5">
        <v>2391500267</v>
      </c>
      <c r="S5195" s="5">
        <v>2391500267</v>
      </c>
      <c r="U5195"/>
    </row>
    <row r="5196" spans="17:21" ht="15.75">
      <c r="Q5196" s="5">
        <v>2391500291</v>
      </c>
      <c r="R5196" s="5">
        <v>2391500291</v>
      </c>
      <c r="S5196" s="5">
        <v>2391500291</v>
      </c>
      <c r="U5196"/>
    </row>
    <row r="5197" spans="17:21" ht="15.75">
      <c r="Q5197" s="5">
        <v>2391500317</v>
      </c>
      <c r="R5197" s="5">
        <v>2391500317</v>
      </c>
      <c r="S5197" s="5">
        <v>2391500317</v>
      </c>
      <c r="U5197"/>
    </row>
    <row r="5198" spans="17:21" ht="15.75">
      <c r="Q5198" s="5">
        <v>2391500333</v>
      </c>
      <c r="R5198" s="5">
        <v>2391500333</v>
      </c>
      <c r="S5198" s="5">
        <v>2391500333</v>
      </c>
      <c r="U5198"/>
    </row>
    <row r="5199" spans="17:21" ht="15.75">
      <c r="Q5199" s="5">
        <v>2391500366</v>
      </c>
      <c r="R5199" s="5">
        <v>2391500366</v>
      </c>
      <c r="S5199" s="5">
        <v>2391500366</v>
      </c>
      <c r="U5199"/>
    </row>
    <row r="5200" spans="17:21" ht="15.75">
      <c r="Q5200" s="5">
        <v>2391500374</v>
      </c>
      <c r="R5200" s="5">
        <v>2391500374</v>
      </c>
      <c r="S5200" s="5">
        <v>2391500374</v>
      </c>
      <c r="U5200"/>
    </row>
    <row r="5201" spans="17:21" ht="15.75">
      <c r="Q5201" s="5">
        <v>2391500382</v>
      </c>
      <c r="R5201" s="5">
        <v>2391500382</v>
      </c>
      <c r="S5201" s="5">
        <v>2391500382</v>
      </c>
      <c r="U5201"/>
    </row>
    <row r="5202" spans="17:21" ht="15.75">
      <c r="Q5202" s="5">
        <v>2391500390</v>
      </c>
      <c r="R5202" s="5">
        <v>2391500390</v>
      </c>
      <c r="S5202" s="5">
        <v>2391500390</v>
      </c>
      <c r="U5202"/>
    </row>
    <row r="5203" spans="17:21" ht="15.75">
      <c r="Q5203" s="5">
        <v>2391500408</v>
      </c>
      <c r="R5203" s="5">
        <v>2391500408</v>
      </c>
      <c r="S5203" s="5">
        <v>2391500408</v>
      </c>
      <c r="U5203"/>
    </row>
    <row r="5204" spans="17:21" ht="15.75">
      <c r="Q5204" s="5">
        <v>2391500416</v>
      </c>
      <c r="R5204" s="5">
        <v>2391500416</v>
      </c>
      <c r="S5204" s="5">
        <v>2391500416</v>
      </c>
      <c r="U5204"/>
    </row>
    <row r="5205" spans="17:21" ht="15.75">
      <c r="Q5205" s="5">
        <v>2391500424</v>
      </c>
      <c r="R5205" s="5">
        <v>2391500424</v>
      </c>
      <c r="S5205" s="5">
        <v>2391500424</v>
      </c>
      <c r="U5205"/>
    </row>
    <row r="5206" spans="17:21" ht="15.75">
      <c r="Q5206" s="5">
        <v>2391600018</v>
      </c>
      <c r="R5206" s="5">
        <v>2391600018</v>
      </c>
      <c r="S5206" s="5">
        <v>2391600018</v>
      </c>
      <c r="U5206"/>
    </row>
    <row r="5207" spans="17:21" ht="15.75">
      <c r="Q5207" s="5">
        <v>2391600042</v>
      </c>
      <c r="R5207" s="5">
        <v>2391600042</v>
      </c>
      <c r="S5207" s="5">
        <v>2391600042</v>
      </c>
      <c r="U5207"/>
    </row>
    <row r="5208" spans="17:21" ht="15.75">
      <c r="Q5208" s="5">
        <v>2391600059</v>
      </c>
      <c r="R5208" s="5">
        <v>2391600059</v>
      </c>
      <c r="S5208" s="5">
        <v>2391600059</v>
      </c>
      <c r="U5208"/>
    </row>
    <row r="5209" spans="17:21" ht="15.75">
      <c r="Q5209" s="5">
        <v>2391600067</v>
      </c>
      <c r="R5209" s="5">
        <v>2391600067</v>
      </c>
      <c r="S5209" s="5">
        <v>2391600067</v>
      </c>
      <c r="U5209"/>
    </row>
    <row r="5210" spans="17:21" ht="15.75">
      <c r="Q5210" s="5">
        <v>2391600083</v>
      </c>
      <c r="R5210" s="5">
        <v>2391600083</v>
      </c>
      <c r="S5210" s="5">
        <v>2391600083</v>
      </c>
      <c r="U5210"/>
    </row>
    <row r="5211" spans="17:21" ht="15.75">
      <c r="Q5211" s="5">
        <v>2391600091</v>
      </c>
      <c r="R5211" s="5">
        <v>2391600091</v>
      </c>
      <c r="S5211" s="5">
        <v>2391600091</v>
      </c>
      <c r="U5211"/>
    </row>
    <row r="5212" spans="17:21" ht="15.75">
      <c r="Q5212" s="5">
        <v>2391600109</v>
      </c>
      <c r="R5212" s="5">
        <v>2391600109</v>
      </c>
      <c r="S5212" s="5">
        <v>2391600109</v>
      </c>
      <c r="U5212"/>
    </row>
    <row r="5213" spans="17:21" ht="15.75">
      <c r="Q5213" s="5">
        <v>2391600125</v>
      </c>
      <c r="R5213" s="5">
        <v>2391600125</v>
      </c>
      <c r="S5213" s="5">
        <v>2391600125</v>
      </c>
      <c r="U5213"/>
    </row>
    <row r="5214" spans="17:21" ht="15.75">
      <c r="Q5214" s="5">
        <v>2391600133</v>
      </c>
      <c r="R5214" s="5">
        <v>2391600133</v>
      </c>
      <c r="S5214" s="5">
        <v>2391600133</v>
      </c>
      <c r="U5214"/>
    </row>
    <row r="5215" spans="17:21" ht="15.75">
      <c r="Q5215" s="5">
        <v>2391600141</v>
      </c>
      <c r="R5215" s="5">
        <v>2391600141</v>
      </c>
      <c r="S5215" s="5">
        <v>2391600141</v>
      </c>
      <c r="U5215"/>
    </row>
    <row r="5216" spans="17:21" ht="15.75">
      <c r="Q5216" s="5">
        <v>2391600158</v>
      </c>
      <c r="R5216" s="5">
        <v>2391600158</v>
      </c>
      <c r="S5216" s="5">
        <v>2391600158</v>
      </c>
      <c r="U5216"/>
    </row>
    <row r="5217" spans="17:21" ht="15.75">
      <c r="Q5217" s="5">
        <v>2391600174</v>
      </c>
      <c r="R5217" s="5">
        <v>2391600174</v>
      </c>
      <c r="S5217" s="5">
        <v>2391600174</v>
      </c>
      <c r="U5217"/>
    </row>
    <row r="5218" spans="17:21" ht="15.75">
      <c r="Q5218" s="5">
        <v>2391600182</v>
      </c>
      <c r="R5218" s="5">
        <v>2391600182</v>
      </c>
      <c r="S5218" s="5">
        <v>2391600182</v>
      </c>
      <c r="U5218"/>
    </row>
    <row r="5219" spans="17:21" ht="15.75">
      <c r="Q5219" s="5">
        <v>2391600190</v>
      </c>
      <c r="R5219" s="5">
        <v>2391600190</v>
      </c>
      <c r="S5219" s="5">
        <v>2391600190</v>
      </c>
      <c r="U5219"/>
    </row>
    <row r="5220" spans="17:21" ht="15.75">
      <c r="Q5220" s="5">
        <v>2391600208</v>
      </c>
      <c r="R5220" s="5">
        <v>2391600208</v>
      </c>
      <c r="S5220" s="5">
        <v>2391600208</v>
      </c>
      <c r="U5220"/>
    </row>
    <row r="5221" spans="17:21" ht="15.75">
      <c r="Q5221" s="5">
        <v>2391600216</v>
      </c>
      <c r="R5221" s="5">
        <v>2391600216</v>
      </c>
      <c r="S5221" s="5">
        <v>2391600216</v>
      </c>
      <c r="U5221"/>
    </row>
    <row r="5222" spans="17:21" ht="15.75">
      <c r="Q5222" s="5">
        <v>2391600232</v>
      </c>
      <c r="R5222" s="5">
        <v>2391600232</v>
      </c>
      <c r="S5222" s="5">
        <v>2391600232</v>
      </c>
      <c r="U5222"/>
    </row>
    <row r="5223" spans="17:21" ht="15.75">
      <c r="Q5223" s="5">
        <v>2391600240</v>
      </c>
      <c r="R5223" s="5">
        <v>2391600240</v>
      </c>
      <c r="S5223" s="5">
        <v>2391600240</v>
      </c>
      <c r="U5223"/>
    </row>
    <row r="5224" spans="17:21" ht="15.75">
      <c r="Q5224" s="5">
        <v>2391600257</v>
      </c>
      <c r="R5224" s="5">
        <v>2391600257</v>
      </c>
      <c r="S5224" s="5">
        <v>2391600257</v>
      </c>
      <c r="U5224"/>
    </row>
    <row r="5225" spans="17:21" ht="15.75">
      <c r="Q5225" s="5">
        <v>2391600265</v>
      </c>
      <c r="R5225" s="5">
        <v>2391600265</v>
      </c>
      <c r="S5225" s="5">
        <v>2391600265</v>
      </c>
      <c r="U5225"/>
    </row>
    <row r="5226" spans="17:21" ht="15.75">
      <c r="Q5226" s="5">
        <v>2391600273</v>
      </c>
      <c r="R5226" s="5">
        <v>2391600273</v>
      </c>
      <c r="S5226" s="5">
        <v>2391600273</v>
      </c>
      <c r="U5226"/>
    </row>
    <row r="5227" spans="17:21" ht="15.75">
      <c r="Q5227" s="5">
        <v>2391600281</v>
      </c>
      <c r="R5227" s="5">
        <v>2391600281</v>
      </c>
      <c r="S5227" s="5">
        <v>2391600281</v>
      </c>
      <c r="U5227"/>
    </row>
    <row r="5228" spans="17:21" ht="15.75">
      <c r="Q5228" s="5">
        <v>2391600299</v>
      </c>
      <c r="R5228" s="5">
        <v>2391600299</v>
      </c>
      <c r="S5228" s="5">
        <v>2391600299</v>
      </c>
      <c r="U5228"/>
    </row>
    <row r="5229" spans="17:21" ht="15.75">
      <c r="Q5229" s="5">
        <v>2391600307</v>
      </c>
      <c r="R5229" s="5">
        <v>2391600307</v>
      </c>
      <c r="S5229" s="5">
        <v>2391600307</v>
      </c>
      <c r="U5229"/>
    </row>
    <row r="5230" spans="17:21" ht="15.75">
      <c r="Q5230" s="5">
        <v>2391600323</v>
      </c>
      <c r="R5230" s="5">
        <v>2391600323</v>
      </c>
      <c r="S5230" s="5">
        <v>2391600323</v>
      </c>
      <c r="U5230"/>
    </row>
    <row r="5231" spans="17:21" ht="15.75">
      <c r="Q5231" s="5">
        <v>2391600331</v>
      </c>
      <c r="R5231" s="5">
        <v>2391600331</v>
      </c>
      <c r="S5231" s="5">
        <v>2391600331</v>
      </c>
      <c r="U5231"/>
    </row>
    <row r="5232" spans="17:21" ht="15.75">
      <c r="Q5232" s="5">
        <v>2391600349</v>
      </c>
      <c r="R5232" s="5">
        <v>2391600349</v>
      </c>
      <c r="S5232" s="5">
        <v>2391600349</v>
      </c>
      <c r="U5232"/>
    </row>
    <row r="5233" spans="17:21" ht="15.75">
      <c r="Q5233" s="5">
        <v>2391600356</v>
      </c>
      <c r="R5233" s="5">
        <v>2391600356</v>
      </c>
      <c r="S5233" s="5">
        <v>2391600356</v>
      </c>
      <c r="U5233"/>
    </row>
    <row r="5234" spans="17:21" ht="15.75">
      <c r="Q5234" s="5">
        <v>2391600364</v>
      </c>
      <c r="R5234" s="5">
        <v>2391600364</v>
      </c>
      <c r="S5234" s="5">
        <v>2391600364</v>
      </c>
      <c r="U5234"/>
    </row>
    <row r="5235" spans="17:21" ht="15.75">
      <c r="Q5235" s="5">
        <v>2391600372</v>
      </c>
      <c r="R5235" s="5">
        <v>2391600372</v>
      </c>
      <c r="S5235" s="5">
        <v>2391600372</v>
      </c>
      <c r="U5235"/>
    </row>
    <row r="5236" spans="17:21" ht="15.75">
      <c r="Q5236" s="5">
        <v>2392000010</v>
      </c>
      <c r="R5236" s="5">
        <v>2392000010</v>
      </c>
      <c r="S5236" s="5">
        <v>2392000010</v>
      </c>
      <c r="U5236"/>
    </row>
    <row r="5237" spans="17:21" ht="15.75">
      <c r="Q5237" s="5">
        <v>2392000028</v>
      </c>
      <c r="R5237" s="5">
        <v>2392000028</v>
      </c>
      <c r="S5237" s="5">
        <v>2392000028</v>
      </c>
      <c r="U5237"/>
    </row>
    <row r="5238" spans="17:21" ht="15.75">
      <c r="Q5238" s="5">
        <v>2392000036</v>
      </c>
      <c r="R5238" s="5">
        <v>2392000036</v>
      </c>
      <c r="S5238" s="5">
        <v>2392000036</v>
      </c>
      <c r="U5238"/>
    </row>
    <row r="5239" spans="17:21" ht="15.75">
      <c r="Q5239" s="5">
        <v>2392000044</v>
      </c>
      <c r="R5239" s="5">
        <v>2392000044</v>
      </c>
      <c r="S5239" s="5">
        <v>2392000044</v>
      </c>
      <c r="U5239"/>
    </row>
    <row r="5240" spans="17:21" ht="15.75">
      <c r="Q5240" s="5">
        <v>2392000051</v>
      </c>
      <c r="R5240" s="5">
        <v>2392000051</v>
      </c>
      <c r="S5240" s="5">
        <v>2392000051</v>
      </c>
      <c r="U5240"/>
    </row>
    <row r="5241" spans="17:21" ht="15.75">
      <c r="Q5241" s="5">
        <v>2392000069</v>
      </c>
      <c r="R5241" s="5">
        <v>2392000069</v>
      </c>
      <c r="S5241" s="5">
        <v>2392000069</v>
      </c>
      <c r="U5241"/>
    </row>
    <row r="5242" spans="17:21" ht="15.75">
      <c r="Q5242" s="5">
        <v>2392000077</v>
      </c>
      <c r="R5242" s="5">
        <v>2392000077</v>
      </c>
      <c r="S5242" s="5">
        <v>2392000077</v>
      </c>
      <c r="U5242"/>
    </row>
    <row r="5243" spans="17:21" ht="15.75">
      <c r="Q5243" s="5">
        <v>2392000085</v>
      </c>
      <c r="R5243" s="5">
        <v>2392000085</v>
      </c>
      <c r="S5243" s="5">
        <v>2392000085</v>
      </c>
      <c r="U5243"/>
    </row>
    <row r="5244" spans="17:21" ht="15.75">
      <c r="Q5244" s="5">
        <v>2392000093</v>
      </c>
      <c r="R5244" s="5">
        <v>2392000093</v>
      </c>
      <c r="S5244" s="5">
        <v>2392000093</v>
      </c>
      <c r="U5244"/>
    </row>
    <row r="5245" spans="17:21" ht="15.75">
      <c r="Q5245" s="5">
        <v>2392000101</v>
      </c>
      <c r="R5245" s="5">
        <v>2392000101</v>
      </c>
      <c r="S5245" s="5">
        <v>2392000101</v>
      </c>
      <c r="U5245"/>
    </row>
    <row r="5246" spans="17:21" ht="15.75">
      <c r="Q5246" s="5">
        <v>2392000119</v>
      </c>
      <c r="R5246" s="5">
        <v>2392000119</v>
      </c>
      <c r="S5246" s="5">
        <v>2392000119</v>
      </c>
      <c r="U5246"/>
    </row>
    <row r="5247" spans="17:21" ht="15.75">
      <c r="Q5247" s="5">
        <v>2392000127</v>
      </c>
      <c r="R5247" s="5">
        <v>2392000127</v>
      </c>
      <c r="S5247" s="5">
        <v>2392000127</v>
      </c>
      <c r="U5247"/>
    </row>
    <row r="5248" spans="17:21" ht="15.75">
      <c r="Q5248" s="5">
        <v>2392000135</v>
      </c>
      <c r="R5248" s="5">
        <v>2392000135</v>
      </c>
      <c r="S5248" s="5">
        <v>2392000135</v>
      </c>
      <c r="U5248"/>
    </row>
    <row r="5249" spans="17:21" ht="15.75">
      <c r="Q5249" s="5">
        <v>2392000143</v>
      </c>
      <c r="R5249" s="5">
        <v>2392000143</v>
      </c>
      <c r="S5249" s="5">
        <v>2392000143</v>
      </c>
      <c r="U5249"/>
    </row>
    <row r="5250" spans="17:21" ht="15.75">
      <c r="Q5250" s="5">
        <v>2392000168</v>
      </c>
      <c r="R5250" s="5">
        <v>2392000168</v>
      </c>
      <c r="S5250" s="5">
        <v>2392000168</v>
      </c>
      <c r="U5250"/>
    </row>
    <row r="5251" spans="17:21" ht="15.75">
      <c r="Q5251" s="5">
        <v>2392000176</v>
      </c>
      <c r="R5251" s="5">
        <v>2392000176</v>
      </c>
      <c r="S5251" s="5">
        <v>2392000176</v>
      </c>
      <c r="U5251"/>
    </row>
    <row r="5252" spans="17:21" ht="15.75">
      <c r="Q5252" s="5">
        <v>2392000184</v>
      </c>
      <c r="R5252" s="5">
        <v>2392000184</v>
      </c>
      <c r="S5252" s="5">
        <v>2392000184</v>
      </c>
      <c r="U5252"/>
    </row>
    <row r="5253" spans="17:21" ht="15.75">
      <c r="Q5253" s="5">
        <v>2392000192</v>
      </c>
      <c r="R5253" s="5">
        <v>2392000192</v>
      </c>
      <c r="S5253" s="5">
        <v>2392000192</v>
      </c>
      <c r="U5253"/>
    </row>
    <row r="5254" spans="17:21" ht="15.75">
      <c r="Q5254" s="5">
        <v>2392000218</v>
      </c>
      <c r="R5254" s="5">
        <v>2392000218</v>
      </c>
      <c r="S5254" s="5">
        <v>2392000218</v>
      </c>
      <c r="U5254"/>
    </row>
    <row r="5255" spans="17:21" ht="15.75">
      <c r="Q5255" s="5">
        <v>2392000226</v>
      </c>
      <c r="R5255" s="5">
        <v>2392000226</v>
      </c>
      <c r="S5255" s="5">
        <v>2392000226</v>
      </c>
      <c r="U5255"/>
    </row>
    <row r="5256" spans="17:21" ht="15.75">
      <c r="Q5256" s="5">
        <v>2392000234</v>
      </c>
      <c r="R5256" s="5">
        <v>2392000234</v>
      </c>
      <c r="S5256" s="5">
        <v>2392000234</v>
      </c>
      <c r="U5256"/>
    </row>
    <row r="5257" spans="17:21" ht="15.75">
      <c r="Q5257" s="5">
        <v>2392000242</v>
      </c>
      <c r="R5257" s="5">
        <v>2392000242</v>
      </c>
      <c r="S5257" s="5">
        <v>2392000242</v>
      </c>
      <c r="U5257"/>
    </row>
    <row r="5258" spans="17:21" ht="15.75">
      <c r="Q5258" s="5">
        <v>2392000267</v>
      </c>
      <c r="R5258" s="5">
        <v>2392000267</v>
      </c>
      <c r="S5258" s="5">
        <v>2392000267</v>
      </c>
      <c r="U5258"/>
    </row>
    <row r="5259" spans="17:21" ht="15.75">
      <c r="Q5259" s="5">
        <v>2392000275</v>
      </c>
      <c r="R5259" s="5">
        <v>2392000275</v>
      </c>
      <c r="S5259" s="5">
        <v>2392000275</v>
      </c>
      <c r="U5259"/>
    </row>
    <row r="5260" spans="17:21" ht="15.75">
      <c r="Q5260" s="5">
        <v>2392000283</v>
      </c>
      <c r="R5260" s="5">
        <v>2392000283</v>
      </c>
      <c r="S5260" s="5">
        <v>2392000283</v>
      </c>
      <c r="U5260"/>
    </row>
    <row r="5261" spans="17:21" ht="15.75">
      <c r="Q5261" s="5">
        <v>2392000291</v>
      </c>
      <c r="R5261" s="5">
        <v>2392000291</v>
      </c>
      <c r="S5261" s="5">
        <v>2392000291</v>
      </c>
      <c r="U5261"/>
    </row>
    <row r="5262" spans="17:21" ht="15.75">
      <c r="Q5262" s="5">
        <v>2392000309</v>
      </c>
      <c r="R5262" s="5">
        <v>2392000309</v>
      </c>
      <c r="S5262" s="5">
        <v>2392000309</v>
      </c>
      <c r="U5262"/>
    </row>
    <row r="5263" spans="17:21" ht="15.75">
      <c r="Q5263" s="5">
        <v>2392000317</v>
      </c>
      <c r="R5263" s="5">
        <v>2392000317</v>
      </c>
      <c r="S5263" s="5">
        <v>2392000317</v>
      </c>
      <c r="U5263"/>
    </row>
    <row r="5264" spans="17:21" ht="15.75">
      <c r="Q5264" s="5">
        <v>2392000325</v>
      </c>
      <c r="R5264" s="5">
        <v>2392000325</v>
      </c>
      <c r="S5264" s="5">
        <v>2392000325</v>
      </c>
      <c r="U5264"/>
    </row>
    <row r="5265" spans="17:21" ht="15.75">
      <c r="Q5265" s="5">
        <v>2392000333</v>
      </c>
      <c r="R5265" s="5">
        <v>2392000333</v>
      </c>
      <c r="S5265" s="5">
        <v>2392000333</v>
      </c>
      <c r="U5265"/>
    </row>
    <row r="5266" spans="17:21" ht="15.75">
      <c r="Q5266" s="5">
        <v>2392000341</v>
      </c>
      <c r="R5266" s="5">
        <v>2392000341</v>
      </c>
      <c r="S5266" s="5">
        <v>2392000341</v>
      </c>
      <c r="U5266"/>
    </row>
    <row r="5267" spans="17:21" ht="15.75">
      <c r="Q5267" s="5">
        <v>2392000358</v>
      </c>
      <c r="R5267" s="5">
        <v>2392000358</v>
      </c>
      <c r="S5267" s="5">
        <v>2392000358</v>
      </c>
      <c r="U5267"/>
    </row>
    <row r="5268" spans="17:21" ht="15.75">
      <c r="Q5268" s="5">
        <v>2392000374</v>
      </c>
      <c r="R5268" s="5">
        <v>2392000374</v>
      </c>
      <c r="S5268" s="5">
        <v>2392000374</v>
      </c>
      <c r="U5268"/>
    </row>
    <row r="5269" spans="17:21" ht="15.75">
      <c r="Q5269" s="5">
        <v>2392000390</v>
      </c>
      <c r="R5269" s="5">
        <v>2392000390</v>
      </c>
      <c r="S5269" s="5">
        <v>2392000390</v>
      </c>
      <c r="U5269"/>
    </row>
    <row r="5270" spans="17:21" ht="15.75">
      <c r="Q5270" s="5">
        <v>2392000416</v>
      </c>
      <c r="R5270" s="5">
        <v>2392000416</v>
      </c>
      <c r="S5270" s="5">
        <v>2392000416</v>
      </c>
      <c r="U5270"/>
    </row>
    <row r="5271" spans="17:21" ht="15.75">
      <c r="Q5271" s="5">
        <v>2392000432</v>
      </c>
      <c r="R5271" s="5">
        <v>2392000432</v>
      </c>
      <c r="S5271" s="5">
        <v>2392000432</v>
      </c>
      <c r="U5271"/>
    </row>
    <row r="5272" spans="17:21" ht="15.75">
      <c r="Q5272" s="5">
        <v>2392000440</v>
      </c>
      <c r="R5272" s="5">
        <v>2392000440</v>
      </c>
      <c r="S5272" s="5">
        <v>2392000440</v>
      </c>
      <c r="U5272"/>
    </row>
    <row r="5273" spans="17:21" ht="15.75">
      <c r="Q5273" s="5">
        <v>2392000457</v>
      </c>
      <c r="R5273" s="5">
        <v>2392000457</v>
      </c>
      <c r="S5273" s="5">
        <v>2392000457</v>
      </c>
      <c r="U5273"/>
    </row>
    <row r="5274" spans="17:21" ht="15.75">
      <c r="Q5274" s="5">
        <v>2392000465</v>
      </c>
      <c r="R5274" s="5">
        <v>2392000465</v>
      </c>
      <c r="S5274" s="5">
        <v>2392000465</v>
      </c>
      <c r="U5274"/>
    </row>
    <row r="5275" spans="17:21" ht="15.75">
      <c r="Q5275" s="5">
        <v>2392000473</v>
      </c>
      <c r="R5275" s="5">
        <v>2392000473</v>
      </c>
      <c r="S5275" s="5">
        <v>2392000473</v>
      </c>
      <c r="U5275"/>
    </row>
    <row r="5276" spans="17:21" ht="15.75">
      <c r="Q5276" s="5">
        <v>2392000481</v>
      </c>
      <c r="R5276" s="5">
        <v>2392000481</v>
      </c>
      <c r="S5276" s="5">
        <v>2392000481</v>
      </c>
      <c r="U5276"/>
    </row>
    <row r="5277" spans="17:21" ht="15.75">
      <c r="Q5277" s="5">
        <v>2392000499</v>
      </c>
      <c r="R5277" s="5">
        <v>2392000499</v>
      </c>
      <c r="S5277" s="5">
        <v>2392000499</v>
      </c>
      <c r="U5277"/>
    </row>
    <row r="5278" spans="17:21" ht="15.75">
      <c r="Q5278" s="5">
        <v>2392000507</v>
      </c>
      <c r="R5278" s="5">
        <v>2392000507</v>
      </c>
      <c r="S5278" s="5">
        <v>2392000507</v>
      </c>
      <c r="U5278"/>
    </row>
    <row r="5279" spans="17:21" ht="15.75">
      <c r="Q5279" s="5">
        <v>2392000515</v>
      </c>
      <c r="R5279" s="5">
        <v>2392000515</v>
      </c>
      <c r="S5279" s="5">
        <v>2392000515</v>
      </c>
      <c r="U5279"/>
    </row>
    <row r="5280" spans="17:21" ht="15.75">
      <c r="Q5280" s="5">
        <v>2392000523</v>
      </c>
      <c r="R5280" s="5">
        <v>2392000523</v>
      </c>
      <c r="S5280" s="5">
        <v>2392000523</v>
      </c>
      <c r="U5280"/>
    </row>
    <row r="5281" spans="17:21" ht="15.75">
      <c r="Q5281" s="5">
        <v>2392000531</v>
      </c>
      <c r="R5281" s="5">
        <v>2392000531</v>
      </c>
      <c r="S5281" s="5">
        <v>2392000531</v>
      </c>
      <c r="U5281"/>
    </row>
    <row r="5282" spans="17:21" ht="15.75">
      <c r="Q5282" s="5">
        <v>2392000549</v>
      </c>
      <c r="R5282" s="5">
        <v>2392000549</v>
      </c>
      <c r="S5282" s="5">
        <v>2392000549</v>
      </c>
      <c r="U5282"/>
    </row>
    <row r="5283" spans="17:21" ht="15.75">
      <c r="Q5283" s="5">
        <v>2392000556</v>
      </c>
      <c r="R5283" s="5">
        <v>2392000556</v>
      </c>
      <c r="S5283" s="5">
        <v>2392000556</v>
      </c>
      <c r="U5283"/>
    </row>
    <row r="5284" spans="17:21" ht="15.75">
      <c r="Q5284" s="5">
        <v>2392000564</v>
      </c>
      <c r="R5284" s="5">
        <v>2392000564</v>
      </c>
      <c r="S5284" s="5">
        <v>2392000564</v>
      </c>
      <c r="U5284"/>
    </row>
    <row r="5285" spans="17:21" ht="15.75">
      <c r="Q5285" s="5">
        <v>2392000572</v>
      </c>
      <c r="R5285" s="5">
        <v>2392000572</v>
      </c>
      <c r="S5285" s="5">
        <v>2392000572</v>
      </c>
      <c r="U5285"/>
    </row>
    <row r="5286" spans="17:21" ht="15.75">
      <c r="Q5286" s="5">
        <v>2392000580</v>
      </c>
      <c r="R5286" s="5">
        <v>2392000580</v>
      </c>
      <c r="S5286" s="5">
        <v>2392000580</v>
      </c>
      <c r="U5286"/>
    </row>
    <row r="5287" spans="17:21" ht="15.75">
      <c r="Q5287" s="5">
        <v>2392000598</v>
      </c>
      <c r="R5287" s="5">
        <v>2392000598</v>
      </c>
      <c r="S5287" s="5">
        <v>2392000598</v>
      </c>
      <c r="U5287"/>
    </row>
    <row r="5288" spans="17:21" ht="15.75">
      <c r="Q5288" s="5">
        <v>2392100018</v>
      </c>
      <c r="R5288" s="5">
        <v>2392100018</v>
      </c>
      <c r="S5288" s="5">
        <v>2392100018</v>
      </c>
      <c r="U5288"/>
    </row>
    <row r="5289" spans="17:21" ht="15.75">
      <c r="Q5289" s="5">
        <v>2392100034</v>
      </c>
      <c r="R5289" s="5">
        <v>2392100034</v>
      </c>
      <c r="S5289" s="5">
        <v>2392100034</v>
      </c>
      <c r="U5289"/>
    </row>
    <row r="5290" spans="17:21" ht="15.75">
      <c r="Q5290" s="5">
        <v>2392100042</v>
      </c>
      <c r="R5290" s="5">
        <v>2392100042</v>
      </c>
      <c r="S5290" s="5">
        <v>2392100042</v>
      </c>
      <c r="U5290"/>
    </row>
    <row r="5291" spans="17:21" ht="15.75">
      <c r="Q5291" s="5">
        <v>2392100067</v>
      </c>
      <c r="R5291" s="5">
        <v>2392100067</v>
      </c>
      <c r="S5291" s="5">
        <v>2392100067</v>
      </c>
      <c r="U5291"/>
    </row>
    <row r="5292" spans="17:21" ht="15.75">
      <c r="Q5292" s="5">
        <v>2392100075</v>
      </c>
      <c r="R5292" s="5">
        <v>2392100075</v>
      </c>
      <c r="S5292" s="5">
        <v>2392100075</v>
      </c>
      <c r="U5292"/>
    </row>
    <row r="5293" spans="17:21" ht="15.75">
      <c r="Q5293" s="5">
        <v>2392100083</v>
      </c>
      <c r="R5293" s="5">
        <v>2392100083</v>
      </c>
      <c r="S5293" s="5">
        <v>2392100083</v>
      </c>
      <c r="U5293"/>
    </row>
    <row r="5294" spans="17:21" ht="15.75">
      <c r="Q5294" s="5">
        <v>2392100091</v>
      </c>
      <c r="R5294" s="5">
        <v>2392100091</v>
      </c>
      <c r="S5294" s="5">
        <v>2392100091</v>
      </c>
      <c r="U5294"/>
    </row>
    <row r="5295" spans="17:21" ht="15.75">
      <c r="Q5295" s="5">
        <v>2392100109</v>
      </c>
      <c r="R5295" s="5">
        <v>2392100109</v>
      </c>
      <c r="S5295" s="5">
        <v>2392100109</v>
      </c>
      <c r="U5295"/>
    </row>
    <row r="5296" spans="17:21" ht="15.75">
      <c r="Q5296" s="5">
        <v>2392100117</v>
      </c>
      <c r="R5296" s="5">
        <v>2392100117</v>
      </c>
      <c r="S5296" s="5">
        <v>2392100117</v>
      </c>
      <c r="U5296"/>
    </row>
    <row r="5297" spans="17:21" ht="15.75">
      <c r="Q5297" s="5">
        <v>2392100125</v>
      </c>
      <c r="R5297" s="5">
        <v>2392100125</v>
      </c>
      <c r="S5297" s="5">
        <v>2392100125</v>
      </c>
      <c r="U5297"/>
    </row>
    <row r="5298" spans="17:21" ht="15.75">
      <c r="Q5298" s="5">
        <v>2392100133</v>
      </c>
      <c r="R5298" s="5">
        <v>2392100133</v>
      </c>
      <c r="S5298" s="5">
        <v>2392100133</v>
      </c>
      <c r="U5298"/>
    </row>
    <row r="5299" spans="17:21" ht="15.75">
      <c r="Q5299" s="5">
        <v>2392100141</v>
      </c>
      <c r="R5299" s="5">
        <v>2392100141</v>
      </c>
      <c r="S5299" s="5">
        <v>2392100141</v>
      </c>
      <c r="U5299"/>
    </row>
    <row r="5300" spans="17:21" ht="15.75">
      <c r="Q5300" s="5">
        <v>2392100158</v>
      </c>
      <c r="R5300" s="5">
        <v>2392100158</v>
      </c>
      <c r="S5300" s="5">
        <v>2392100158</v>
      </c>
      <c r="U5300"/>
    </row>
    <row r="5301" spans="17:21" ht="15.75">
      <c r="Q5301" s="5">
        <v>2392100182</v>
      </c>
      <c r="R5301" s="5">
        <v>2392100182</v>
      </c>
      <c r="S5301" s="5">
        <v>2392100182</v>
      </c>
      <c r="U5301"/>
    </row>
    <row r="5302" spans="17:21" ht="15.75">
      <c r="Q5302" s="5">
        <v>2392100190</v>
      </c>
      <c r="R5302" s="5">
        <v>2392100190</v>
      </c>
      <c r="S5302" s="5">
        <v>2392100190</v>
      </c>
      <c r="U5302"/>
    </row>
    <row r="5303" spans="17:21" ht="15.75">
      <c r="Q5303" s="5">
        <v>2392100208</v>
      </c>
      <c r="R5303" s="5">
        <v>2392100208</v>
      </c>
      <c r="S5303" s="5">
        <v>2392100208</v>
      </c>
      <c r="U5303"/>
    </row>
    <row r="5304" spans="17:21" ht="15.75">
      <c r="Q5304" s="5">
        <v>2392100216</v>
      </c>
      <c r="R5304" s="5">
        <v>2392100216</v>
      </c>
      <c r="S5304" s="5">
        <v>2392100216</v>
      </c>
      <c r="U5304"/>
    </row>
    <row r="5305" spans="17:21" ht="15.75">
      <c r="Q5305" s="5">
        <v>2392100224</v>
      </c>
      <c r="R5305" s="5">
        <v>2392100224</v>
      </c>
      <c r="S5305" s="5">
        <v>2392100224</v>
      </c>
      <c r="U5305"/>
    </row>
    <row r="5306" spans="17:21" ht="15.75">
      <c r="Q5306" s="5">
        <v>2392100232</v>
      </c>
      <c r="R5306" s="5">
        <v>2392100232</v>
      </c>
      <c r="S5306" s="5">
        <v>2392100232</v>
      </c>
      <c r="U5306"/>
    </row>
    <row r="5307" spans="17:21" ht="15.75">
      <c r="Q5307" s="5">
        <v>2392100257</v>
      </c>
      <c r="R5307" s="5">
        <v>2392100257</v>
      </c>
      <c r="S5307" s="5">
        <v>2392100257</v>
      </c>
      <c r="U5307"/>
    </row>
    <row r="5308" spans="17:21" ht="15.75">
      <c r="Q5308" s="5">
        <v>2392100265</v>
      </c>
      <c r="R5308" s="5">
        <v>2392100265</v>
      </c>
      <c r="S5308" s="5">
        <v>2392100265</v>
      </c>
      <c r="U5308"/>
    </row>
    <row r="5309" spans="17:21" ht="15.75">
      <c r="Q5309" s="5">
        <v>2392100281</v>
      </c>
      <c r="R5309" s="5">
        <v>2392100281</v>
      </c>
      <c r="S5309" s="5">
        <v>2392100281</v>
      </c>
      <c r="U5309"/>
    </row>
    <row r="5310" spans="17:21" ht="15.75">
      <c r="Q5310" s="5">
        <v>2392100299</v>
      </c>
      <c r="R5310" s="5">
        <v>2392100299</v>
      </c>
      <c r="S5310" s="5">
        <v>2392100299</v>
      </c>
      <c r="U5310"/>
    </row>
    <row r="5311" spans="17:21" ht="15.75">
      <c r="Q5311" s="5">
        <v>2392100315</v>
      </c>
      <c r="R5311" s="5">
        <v>2392100315</v>
      </c>
      <c r="S5311" s="5">
        <v>2392100315</v>
      </c>
      <c r="U5311"/>
    </row>
    <row r="5312" spans="17:21" ht="15.75">
      <c r="Q5312" s="5">
        <v>2392100323</v>
      </c>
      <c r="R5312" s="5">
        <v>2392100323</v>
      </c>
      <c r="S5312" s="5">
        <v>2392100323</v>
      </c>
      <c r="U5312"/>
    </row>
    <row r="5313" spans="17:21" ht="15.75">
      <c r="Q5313" s="5">
        <v>2392100331</v>
      </c>
      <c r="R5313" s="5">
        <v>2392100331</v>
      </c>
      <c r="S5313" s="5">
        <v>2392100331</v>
      </c>
      <c r="U5313"/>
    </row>
    <row r="5314" spans="17:21" ht="15.75">
      <c r="Q5314" s="5">
        <v>2392100349</v>
      </c>
      <c r="R5314" s="5">
        <v>2392100349</v>
      </c>
      <c r="S5314" s="5">
        <v>2392100349</v>
      </c>
      <c r="U5314"/>
    </row>
    <row r="5315" spans="17:21" ht="15.75">
      <c r="Q5315" s="5">
        <v>2392100356</v>
      </c>
      <c r="R5315" s="5">
        <v>2392100356</v>
      </c>
      <c r="S5315" s="5">
        <v>2392100356</v>
      </c>
      <c r="U5315"/>
    </row>
    <row r="5316" spans="17:21" ht="15.75">
      <c r="Q5316" s="5">
        <v>2392100364</v>
      </c>
      <c r="R5316" s="5">
        <v>2392100364</v>
      </c>
      <c r="S5316" s="5">
        <v>2392100364</v>
      </c>
      <c r="U5316"/>
    </row>
    <row r="5317" spans="17:21" ht="15.75">
      <c r="Q5317" s="5">
        <v>2392100372</v>
      </c>
      <c r="R5317" s="5">
        <v>2392100372</v>
      </c>
      <c r="S5317" s="5">
        <v>2392100372</v>
      </c>
      <c r="U5317"/>
    </row>
    <row r="5318" spans="17:21" ht="15.75">
      <c r="Q5318" s="5">
        <v>2392100380</v>
      </c>
      <c r="R5318" s="5">
        <v>2392100380</v>
      </c>
      <c r="S5318" s="5">
        <v>2392100380</v>
      </c>
      <c r="U5318"/>
    </row>
    <row r="5319" spans="17:21" ht="15.75">
      <c r="Q5319" s="5">
        <v>2392100398</v>
      </c>
      <c r="R5319" s="5">
        <v>2392100398</v>
      </c>
      <c r="S5319" s="5">
        <v>2392100398</v>
      </c>
      <c r="U5319"/>
    </row>
    <row r="5320" spans="17:21" ht="15.75">
      <c r="Q5320" s="5">
        <v>2392100406</v>
      </c>
      <c r="R5320" s="5">
        <v>2392100406</v>
      </c>
      <c r="S5320" s="5">
        <v>2392100406</v>
      </c>
      <c r="U5320"/>
    </row>
    <row r="5321" spans="17:21" ht="15.75">
      <c r="Q5321" s="5">
        <v>2392100422</v>
      </c>
      <c r="R5321" s="5">
        <v>2392100422</v>
      </c>
      <c r="S5321" s="5">
        <v>2392100422</v>
      </c>
      <c r="U5321"/>
    </row>
    <row r="5322" spans="17:21" ht="15.75">
      <c r="Q5322" s="5">
        <v>2392100448</v>
      </c>
      <c r="R5322" s="5">
        <v>2392100448</v>
      </c>
      <c r="S5322" s="5">
        <v>2392100448</v>
      </c>
      <c r="U5322"/>
    </row>
    <row r="5323" spans="17:21" ht="15.75">
      <c r="Q5323" s="5">
        <v>2392100471</v>
      </c>
      <c r="R5323" s="5">
        <v>2392100471</v>
      </c>
      <c r="S5323" s="5">
        <v>2392100471</v>
      </c>
      <c r="U5323"/>
    </row>
    <row r="5324" spans="17:21" ht="15.75">
      <c r="Q5324" s="5">
        <v>2392100489</v>
      </c>
      <c r="R5324" s="5">
        <v>2392100489</v>
      </c>
      <c r="S5324" s="5">
        <v>2392100489</v>
      </c>
      <c r="U5324"/>
    </row>
    <row r="5325" spans="17:21" ht="15.75">
      <c r="Q5325" s="5">
        <v>2392100497</v>
      </c>
      <c r="R5325" s="5">
        <v>2392100497</v>
      </c>
      <c r="S5325" s="5">
        <v>2392100497</v>
      </c>
      <c r="U5325"/>
    </row>
    <row r="5326" spans="17:21" ht="15.75">
      <c r="Q5326" s="5">
        <v>2392100505</v>
      </c>
      <c r="R5326" s="5">
        <v>2392100505</v>
      </c>
      <c r="S5326" s="5">
        <v>2392100505</v>
      </c>
      <c r="U5326"/>
    </row>
    <row r="5327" spans="17:21" ht="15.75">
      <c r="Q5327" s="5">
        <v>2392100513</v>
      </c>
      <c r="R5327" s="5">
        <v>2392100513</v>
      </c>
      <c r="S5327" s="5">
        <v>2392100513</v>
      </c>
      <c r="U5327"/>
    </row>
    <row r="5328" spans="17:21" ht="15.75">
      <c r="Q5328" s="5">
        <v>2392100521</v>
      </c>
      <c r="R5328" s="5">
        <v>2392100521</v>
      </c>
      <c r="S5328" s="5">
        <v>2392100521</v>
      </c>
      <c r="U5328"/>
    </row>
    <row r="5329" spans="17:21" ht="15.75">
      <c r="Q5329" s="5">
        <v>2392100539</v>
      </c>
      <c r="R5329" s="5">
        <v>2392100539</v>
      </c>
      <c r="S5329" s="5">
        <v>2392100539</v>
      </c>
      <c r="U5329"/>
    </row>
    <row r="5330" spans="17:21" ht="15.75">
      <c r="Q5330" s="5">
        <v>2392100547</v>
      </c>
      <c r="R5330" s="5">
        <v>2392100547</v>
      </c>
      <c r="S5330" s="5">
        <v>2392100547</v>
      </c>
      <c r="U5330"/>
    </row>
    <row r="5331" spans="17:21" ht="15.75">
      <c r="Q5331" s="5">
        <v>2392100554</v>
      </c>
      <c r="R5331" s="5">
        <v>2392100554</v>
      </c>
      <c r="S5331" s="5">
        <v>2392100554</v>
      </c>
      <c r="U5331"/>
    </row>
    <row r="5332" spans="17:21" ht="15.75">
      <c r="Q5332" s="5">
        <v>2392100562</v>
      </c>
      <c r="R5332" s="5">
        <v>2392100562</v>
      </c>
      <c r="S5332" s="5">
        <v>2392100562</v>
      </c>
      <c r="U5332"/>
    </row>
    <row r="5333" spans="17:21" ht="15.75">
      <c r="Q5333" s="5">
        <v>2392100570</v>
      </c>
      <c r="R5333" s="5">
        <v>2392100570</v>
      </c>
      <c r="S5333" s="5">
        <v>2392100570</v>
      </c>
      <c r="U5333"/>
    </row>
    <row r="5334" spans="17:21" ht="15.75">
      <c r="Q5334" s="5">
        <v>2392100588</v>
      </c>
      <c r="R5334" s="5">
        <v>2392100588</v>
      </c>
      <c r="S5334" s="5">
        <v>2392100588</v>
      </c>
      <c r="U5334"/>
    </row>
    <row r="5335" spans="17:21" ht="15.75">
      <c r="Q5335" s="5">
        <v>2392100596</v>
      </c>
      <c r="R5335" s="5">
        <v>2392100596</v>
      </c>
      <c r="S5335" s="5">
        <v>2392100596</v>
      </c>
      <c r="U5335"/>
    </row>
    <row r="5336" spans="17:21" ht="15.75">
      <c r="Q5336" s="5">
        <v>2392100604</v>
      </c>
      <c r="R5336" s="5">
        <v>2392100604</v>
      </c>
      <c r="S5336" s="5">
        <v>2392100604</v>
      </c>
      <c r="U5336"/>
    </row>
    <row r="5337" spans="17:21" ht="15.75">
      <c r="Q5337" s="5">
        <v>2392100620</v>
      </c>
      <c r="R5337" s="5">
        <v>2392100620</v>
      </c>
      <c r="S5337" s="5">
        <v>2392100620</v>
      </c>
      <c r="U5337"/>
    </row>
    <row r="5338" spans="17:21" ht="15.75">
      <c r="Q5338" s="5">
        <v>2392100638</v>
      </c>
      <c r="R5338" s="5">
        <v>2392100638</v>
      </c>
      <c r="S5338" s="5">
        <v>2392100638</v>
      </c>
      <c r="U5338"/>
    </row>
    <row r="5339" spans="17:21" ht="15.75">
      <c r="Q5339" s="5">
        <v>2392200040</v>
      </c>
      <c r="R5339" s="5">
        <v>2392200040</v>
      </c>
      <c r="S5339" s="5">
        <v>2392200040</v>
      </c>
      <c r="U5339"/>
    </row>
    <row r="5340" spans="17:21" ht="15.75">
      <c r="Q5340" s="5">
        <v>2392200065</v>
      </c>
      <c r="R5340" s="5">
        <v>2392200065</v>
      </c>
      <c r="S5340" s="5">
        <v>2392200065</v>
      </c>
      <c r="U5340"/>
    </row>
    <row r="5341" spans="17:21" ht="15.75">
      <c r="Q5341" s="5">
        <v>2392200073</v>
      </c>
      <c r="R5341" s="5">
        <v>2392200073</v>
      </c>
      <c r="S5341" s="5">
        <v>2392200073</v>
      </c>
      <c r="U5341"/>
    </row>
    <row r="5342" spans="17:21" ht="15.75">
      <c r="Q5342" s="5">
        <v>2392200081</v>
      </c>
      <c r="R5342" s="5">
        <v>2392200081</v>
      </c>
      <c r="S5342" s="5">
        <v>2392200081</v>
      </c>
      <c r="U5342"/>
    </row>
    <row r="5343" spans="17:21" ht="15.75">
      <c r="Q5343" s="5">
        <v>2392200099</v>
      </c>
      <c r="R5343" s="5">
        <v>2392200099</v>
      </c>
      <c r="S5343" s="5">
        <v>2392200099</v>
      </c>
      <c r="U5343"/>
    </row>
    <row r="5344" spans="17:21" ht="15.75">
      <c r="Q5344" s="5">
        <v>2392200107</v>
      </c>
      <c r="R5344" s="5">
        <v>2392200107</v>
      </c>
      <c r="S5344" s="5">
        <v>2392200107</v>
      </c>
      <c r="U5344"/>
    </row>
    <row r="5345" spans="17:21" ht="15.75">
      <c r="Q5345" s="5">
        <v>2392200115</v>
      </c>
      <c r="R5345" s="5">
        <v>2392200115</v>
      </c>
      <c r="S5345" s="5">
        <v>2392200115</v>
      </c>
      <c r="U5345"/>
    </row>
    <row r="5346" spans="17:21" ht="15.75">
      <c r="Q5346" s="5">
        <v>2392200123</v>
      </c>
      <c r="R5346" s="5">
        <v>2392200123</v>
      </c>
      <c r="S5346" s="5">
        <v>2392200123</v>
      </c>
      <c r="U5346"/>
    </row>
    <row r="5347" spans="17:21" ht="15.75">
      <c r="Q5347" s="5">
        <v>2392200131</v>
      </c>
      <c r="R5347" s="5">
        <v>2392200131</v>
      </c>
      <c r="S5347" s="5">
        <v>2392200131</v>
      </c>
      <c r="U5347"/>
    </row>
    <row r="5348" spans="17:21" ht="15.75">
      <c r="Q5348" s="5">
        <v>2392200180</v>
      </c>
      <c r="R5348" s="5">
        <v>2392200180</v>
      </c>
      <c r="S5348" s="5">
        <v>2392200180</v>
      </c>
      <c r="U5348"/>
    </row>
    <row r="5349" spans="17:21" ht="15.75">
      <c r="Q5349" s="5">
        <v>2392200198</v>
      </c>
      <c r="R5349" s="5">
        <v>2392200198</v>
      </c>
      <c r="S5349" s="5">
        <v>2392200198</v>
      </c>
      <c r="U5349"/>
    </row>
    <row r="5350" spans="17:21" ht="15.75">
      <c r="Q5350" s="5">
        <v>2392200206</v>
      </c>
      <c r="R5350" s="5">
        <v>2392200206</v>
      </c>
      <c r="S5350" s="5">
        <v>2392200206</v>
      </c>
      <c r="U5350"/>
    </row>
    <row r="5351" spans="17:21" ht="15.75">
      <c r="Q5351" s="5">
        <v>2392200214</v>
      </c>
      <c r="R5351" s="5">
        <v>2392200214</v>
      </c>
      <c r="S5351" s="5">
        <v>2392200214</v>
      </c>
      <c r="U5351"/>
    </row>
    <row r="5352" spans="17:21" ht="15.75">
      <c r="Q5352" s="5">
        <v>2392200222</v>
      </c>
      <c r="R5352" s="5">
        <v>2392200222</v>
      </c>
      <c r="S5352" s="5">
        <v>2392200222</v>
      </c>
      <c r="U5352"/>
    </row>
    <row r="5353" spans="17:21" ht="15.75">
      <c r="Q5353" s="5">
        <v>2392200230</v>
      </c>
      <c r="R5353" s="5">
        <v>2392200230</v>
      </c>
      <c r="S5353" s="5">
        <v>2392200230</v>
      </c>
      <c r="U5353"/>
    </row>
    <row r="5354" spans="17:21" ht="15.75">
      <c r="Q5354" s="5">
        <v>2392200248</v>
      </c>
      <c r="R5354" s="5">
        <v>2392200248</v>
      </c>
      <c r="S5354" s="5">
        <v>2392200248</v>
      </c>
      <c r="U5354"/>
    </row>
    <row r="5355" spans="17:21" ht="15.75">
      <c r="Q5355" s="5">
        <v>2392200263</v>
      </c>
      <c r="R5355" s="5">
        <v>2392200263</v>
      </c>
      <c r="S5355" s="5">
        <v>2392200263</v>
      </c>
      <c r="U5355"/>
    </row>
    <row r="5356" spans="17:21" ht="15.75">
      <c r="Q5356" s="5">
        <v>2392200271</v>
      </c>
      <c r="R5356" s="5">
        <v>2392200271</v>
      </c>
      <c r="S5356" s="5">
        <v>2392200271</v>
      </c>
      <c r="U5356"/>
    </row>
    <row r="5357" spans="17:21" ht="15.75">
      <c r="Q5357" s="5">
        <v>2392200289</v>
      </c>
      <c r="R5357" s="5">
        <v>2392200289</v>
      </c>
      <c r="S5357" s="5">
        <v>2392200289</v>
      </c>
      <c r="U5357"/>
    </row>
    <row r="5358" spans="17:21" ht="15.75">
      <c r="Q5358" s="5">
        <v>2392200305</v>
      </c>
      <c r="R5358" s="5">
        <v>2392200305</v>
      </c>
      <c r="S5358" s="5">
        <v>2392200305</v>
      </c>
      <c r="U5358"/>
    </row>
    <row r="5359" spans="17:21" ht="15.75">
      <c r="Q5359" s="5">
        <v>2392200313</v>
      </c>
      <c r="R5359" s="5">
        <v>2392200313</v>
      </c>
      <c r="S5359" s="5">
        <v>2392200313</v>
      </c>
      <c r="U5359"/>
    </row>
    <row r="5360" spans="17:21" ht="15.75">
      <c r="Q5360" s="5">
        <v>2392200321</v>
      </c>
      <c r="R5360" s="5">
        <v>2392200321</v>
      </c>
      <c r="S5360" s="5">
        <v>2392200321</v>
      </c>
      <c r="U5360"/>
    </row>
    <row r="5361" spans="17:21" ht="15.75">
      <c r="Q5361" s="5">
        <v>2392200339</v>
      </c>
      <c r="R5361" s="5">
        <v>2392200339</v>
      </c>
      <c r="S5361" s="5">
        <v>2392200339</v>
      </c>
      <c r="U5361"/>
    </row>
    <row r="5362" spans="17:21" ht="15.75">
      <c r="Q5362" s="5">
        <v>2392200354</v>
      </c>
      <c r="R5362" s="5">
        <v>2392200354</v>
      </c>
      <c r="S5362" s="5">
        <v>2392200354</v>
      </c>
      <c r="U5362"/>
    </row>
    <row r="5363" spans="17:21" ht="15.75">
      <c r="Q5363" s="5">
        <v>2392200362</v>
      </c>
      <c r="R5363" s="5">
        <v>2392200362</v>
      </c>
      <c r="S5363" s="5">
        <v>2392200362</v>
      </c>
      <c r="U5363"/>
    </row>
    <row r="5364" spans="17:21" ht="15.75">
      <c r="Q5364" s="5">
        <v>2392200370</v>
      </c>
      <c r="R5364" s="5">
        <v>2392200370</v>
      </c>
      <c r="S5364" s="5">
        <v>2392200370</v>
      </c>
      <c r="U5364"/>
    </row>
    <row r="5365" spans="17:21" ht="15.75">
      <c r="Q5365" s="5">
        <v>2392200388</v>
      </c>
      <c r="R5365" s="5">
        <v>2392200388</v>
      </c>
      <c r="S5365" s="5">
        <v>2392200388</v>
      </c>
      <c r="U5365"/>
    </row>
    <row r="5366" spans="17:21" ht="15.75">
      <c r="Q5366" s="5">
        <v>2392200396</v>
      </c>
      <c r="R5366" s="5">
        <v>2392200396</v>
      </c>
      <c r="S5366" s="5">
        <v>2392200396</v>
      </c>
      <c r="U5366"/>
    </row>
    <row r="5367" spans="17:21" ht="15.75">
      <c r="Q5367" s="5">
        <v>2392200404</v>
      </c>
      <c r="R5367" s="5">
        <v>2392200404</v>
      </c>
      <c r="S5367" s="5">
        <v>2392200404</v>
      </c>
      <c r="U5367"/>
    </row>
    <row r="5368" spans="17:21" ht="15.75">
      <c r="Q5368" s="5">
        <v>2392200412</v>
      </c>
      <c r="R5368" s="5">
        <v>2392200412</v>
      </c>
      <c r="S5368" s="5">
        <v>2392200412</v>
      </c>
      <c r="U5368"/>
    </row>
    <row r="5369" spans="17:21" ht="15.75">
      <c r="Q5369" s="5">
        <v>2392200446</v>
      </c>
      <c r="R5369" s="5">
        <v>2392200446</v>
      </c>
      <c r="S5369" s="5">
        <v>2392200446</v>
      </c>
      <c r="U5369"/>
    </row>
    <row r="5370" spans="17:21" ht="15.75">
      <c r="Q5370" s="5">
        <v>2392200453</v>
      </c>
      <c r="R5370" s="5">
        <v>2392200453</v>
      </c>
      <c r="S5370" s="5">
        <v>2392200453</v>
      </c>
      <c r="U5370"/>
    </row>
    <row r="5371" spans="17:21" ht="15.75">
      <c r="Q5371" s="5">
        <v>2392200461</v>
      </c>
      <c r="R5371" s="5">
        <v>2392200461</v>
      </c>
      <c r="S5371" s="5">
        <v>2392200461</v>
      </c>
      <c r="U5371"/>
    </row>
    <row r="5372" spans="17:21" ht="15.75">
      <c r="Q5372" s="5">
        <v>2392200479</v>
      </c>
      <c r="R5372" s="5">
        <v>2392200479</v>
      </c>
      <c r="S5372" s="5">
        <v>2392200479</v>
      </c>
      <c r="U5372"/>
    </row>
    <row r="5373" spans="17:21" ht="15.75">
      <c r="Q5373" s="5">
        <v>2392200487</v>
      </c>
      <c r="R5373" s="5">
        <v>2392200487</v>
      </c>
      <c r="S5373" s="5">
        <v>2392200487</v>
      </c>
      <c r="U5373"/>
    </row>
    <row r="5374" spans="17:21" ht="15.75">
      <c r="Q5374" s="5">
        <v>2392200495</v>
      </c>
      <c r="R5374" s="5">
        <v>2392200495</v>
      </c>
      <c r="S5374" s="5">
        <v>2392200495</v>
      </c>
      <c r="U5374"/>
    </row>
    <row r="5375" spans="17:21" ht="15.75">
      <c r="Q5375" s="5">
        <v>2392200511</v>
      </c>
      <c r="R5375" s="5">
        <v>2392200511</v>
      </c>
      <c r="S5375" s="5">
        <v>2392200511</v>
      </c>
      <c r="U5375"/>
    </row>
    <row r="5376" spans="17:21" ht="15.75">
      <c r="Q5376" s="5">
        <v>2392200529</v>
      </c>
      <c r="R5376" s="5">
        <v>2392200529</v>
      </c>
      <c r="S5376" s="5">
        <v>2392200529</v>
      </c>
      <c r="U5376"/>
    </row>
    <row r="5377" spans="17:21" ht="15.75">
      <c r="Q5377" s="5">
        <v>2392200537</v>
      </c>
      <c r="R5377" s="5">
        <v>2392200537</v>
      </c>
      <c r="S5377" s="5">
        <v>2392200537</v>
      </c>
      <c r="U5377"/>
    </row>
    <row r="5378" spans="17:21" ht="15.75">
      <c r="Q5378" s="5">
        <v>2392200545</v>
      </c>
      <c r="R5378" s="5">
        <v>2392200545</v>
      </c>
      <c r="S5378" s="5">
        <v>2392200545</v>
      </c>
      <c r="U5378"/>
    </row>
    <row r="5379" spans="17:21" ht="15.75">
      <c r="Q5379" s="5">
        <v>2392200552</v>
      </c>
      <c r="R5379" s="5">
        <v>2392200552</v>
      </c>
      <c r="S5379" s="5">
        <v>2392200552</v>
      </c>
      <c r="U5379"/>
    </row>
    <row r="5380" spans="17:21" ht="15.75">
      <c r="Q5380" s="5">
        <v>2392200560</v>
      </c>
      <c r="R5380" s="5">
        <v>2392200560</v>
      </c>
      <c r="S5380" s="5">
        <v>2392200560</v>
      </c>
      <c r="U5380"/>
    </row>
    <row r="5381" spans="17:21" ht="15.75">
      <c r="Q5381" s="5">
        <v>2392200578</v>
      </c>
      <c r="R5381" s="5">
        <v>2392200578</v>
      </c>
      <c r="S5381" s="5">
        <v>2392200578</v>
      </c>
      <c r="U5381"/>
    </row>
    <row r="5382" spans="17:21" ht="15.75">
      <c r="Q5382" s="5">
        <v>2392200586</v>
      </c>
      <c r="R5382" s="5">
        <v>2392200586</v>
      </c>
      <c r="S5382" s="5">
        <v>2392200586</v>
      </c>
      <c r="U5382"/>
    </row>
    <row r="5383" spans="17:21" ht="15.75">
      <c r="Q5383" s="5">
        <v>2392200594</v>
      </c>
      <c r="R5383" s="5">
        <v>2392200594</v>
      </c>
      <c r="S5383" s="5">
        <v>2392200594</v>
      </c>
      <c r="U5383"/>
    </row>
    <row r="5384" spans="17:21" ht="15.75">
      <c r="Q5384" s="5">
        <v>2392200610</v>
      </c>
      <c r="R5384" s="5">
        <v>2392200610</v>
      </c>
      <c r="S5384" s="5">
        <v>2392200610</v>
      </c>
      <c r="U5384"/>
    </row>
    <row r="5385" spans="17:21" ht="15.75">
      <c r="Q5385" s="5">
        <v>2392300014</v>
      </c>
      <c r="R5385" s="5">
        <v>2392300014</v>
      </c>
      <c r="S5385" s="5">
        <v>2392300014</v>
      </c>
      <c r="U5385"/>
    </row>
    <row r="5386" spans="17:21" ht="15.75">
      <c r="Q5386" s="5">
        <v>2392300022</v>
      </c>
      <c r="R5386" s="5">
        <v>2392300022</v>
      </c>
      <c r="S5386" s="5">
        <v>2392300022</v>
      </c>
      <c r="U5386"/>
    </row>
    <row r="5387" spans="17:21" ht="15.75">
      <c r="Q5387" s="5">
        <v>2392300030</v>
      </c>
      <c r="R5387" s="5">
        <v>2392300030</v>
      </c>
      <c r="S5387" s="5">
        <v>2392300030</v>
      </c>
      <c r="U5387"/>
    </row>
    <row r="5388" spans="17:21" ht="15.75">
      <c r="Q5388" s="5">
        <v>2392300048</v>
      </c>
      <c r="R5388" s="5">
        <v>2392300048</v>
      </c>
      <c r="S5388" s="5">
        <v>2392300048</v>
      </c>
      <c r="U5388"/>
    </row>
    <row r="5389" spans="17:21" ht="15.75">
      <c r="Q5389" s="5">
        <v>2392300055</v>
      </c>
      <c r="R5389" s="5">
        <v>2392300055</v>
      </c>
      <c r="S5389" s="5">
        <v>2392300055</v>
      </c>
      <c r="U5389"/>
    </row>
    <row r="5390" spans="17:21" ht="15.75">
      <c r="Q5390" s="5">
        <v>2392300063</v>
      </c>
      <c r="R5390" s="5">
        <v>2392300063</v>
      </c>
      <c r="S5390" s="5">
        <v>2392300063</v>
      </c>
      <c r="U5390"/>
    </row>
    <row r="5391" spans="17:21" ht="15.75">
      <c r="Q5391" s="5">
        <v>2392300071</v>
      </c>
      <c r="R5391" s="5">
        <v>2392300071</v>
      </c>
      <c r="S5391" s="5">
        <v>2392300071</v>
      </c>
      <c r="U5391"/>
    </row>
    <row r="5392" spans="17:21" ht="15.75">
      <c r="Q5392" s="5">
        <v>2392300089</v>
      </c>
      <c r="R5392" s="5">
        <v>2392300089</v>
      </c>
      <c r="S5392" s="5">
        <v>2392300089</v>
      </c>
      <c r="U5392"/>
    </row>
    <row r="5393" spans="17:21" ht="15.75">
      <c r="Q5393" s="5">
        <v>2392300097</v>
      </c>
      <c r="R5393" s="5">
        <v>2392300097</v>
      </c>
      <c r="S5393" s="5">
        <v>2392300097</v>
      </c>
      <c r="U5393"/>
    </row>
    <row r="5394" spans="17:21" ht="15.75">
      <c r="Q5394" s="5">
        <v>2392300105</v>
      </c>
      <c r="R5394" s="5">
        <v>2392300105</v>
      </c>
      <c r="S5394" s="5">
        <v>2392300105</v>
      </c>
      <c r="U5394"/>
    </row>
    <row r="5395" spans="17:21" ht="15.75">
      <c r="Q5395" s="5">
        <v>2392300113</v>
      </c>
      <c r="R5395" s="5">
        <v>2392300113</v>
      </c>
      <c r="S5395" s="5">
        <v>2392300113</v>
      </c>
      <c r="U5395"/>
    </row>
    <row r="5396" spans="17:21" ht="15.75">
      <c r="Q5396" s="5">
        <v>2392300121</v>
      </c>
      <c r="R5396" s="5">
        <v>2392300121</v>
      </c>
      <c r="S5396" s="5">
        <v>2392300121</v>
      </c>
      <c r="U5396"/>
    </row>
    <row r="5397" spans="17:21" ht="15.75">
      <c r="Q5397" s="5">
        <v>2392300139</v>
      </c>
      <c r="R5397" s="5">
        <v>2392300139</v>
      </c>
      <c r="S5397" s="5">
        <v>2392300139</v>
      </c>
      <c r="U5397"/>
    </row>
    <row r="5398" spans="17:21" ht="15.75">
      <c r="Q5398" s="5">
        <v>2392300147</v>
      </c>
      <c r="R5398" s="5">
        <v>2392300147</v>
      </c>
      <c r="S5398" s="5">
        <v>2392300147</v>
      </c>
      <c r="U5398"/>
    </row>
    <row r="5399" spans="17:21" ht="15.75">
      <c r="Q5399" s="5">
        <v>2392300154</v>
      </c>
      <c r="R5399" s="5">
        <v>2392300154</v>
      </c>
      <c r="S5399" s="5">
        <v>2392300154</v>
      </c>
      <c r="U5399"/>
    </row>
    <row r="5400" spans="17:21" ht="15.75">
      <c r="Q5400" s="5">
        <v>2392300162</v>
      </c>
      <c r="R5400" s="5">
        <v>2392300162</v>
      </c>
      <c r="S5400" s="5">
        <v>2392300162</v>
      </c>
      <c r="U5400"/>
    </row>
    <row r="5401" spans="17:21" ht="15.75">
      <c r="Q5401" s="5">
        <v>2392300170</v>
      </c>
      <c r="R5401" s="5">
        <v>2392300170</v>
      </c>
      <c r="S5401" s="5">
        <v>2392300170</v>
      </c>
      <c r="U5401"/>
    </row>
    <row r="5402" spans="17:21" ht="15.75">
      <c r="Q5402" s="5">
        <v>2392300188</v>
      </c>
      <c r="R5402" s="5">
        <v>2392300188</v>
      </c>
      <c r="S5402" s="5">
        <v>2392300188</v>
      </c>
      <c r="U5402"/>
    </row>
    <row r="5403" spans="17:21" ht="15.75">
      <c r="Q5403" s="5">
        <v>2392300196</v>
      </c>
      <c r="R5403" s="5">
        <v>2392300196</v>
      </c>
      <c r="S5403" s="5">
        <v>2392300196</v>
      </c>
      <c r="U5403"/>
    </row>
    <row r="5404" spans="17:21" ht="15.75">
      <c r="Q5404" s="5">
        <v>2392300204</v>
      </c>
      <c r="R5404" s="5">
        <v>2392300204</v>
      </c>
      <c r="S5404" s="5">
        <v>2392300204</v>
      </c>
      <c r="U5404"/>
    </row>
    <row r="5405" spans="17:21" ht="15.75">
      <c r="Q5405" s="5">
        <v>2392300212</v>
      </c>
      <c r="R5405" s="5">
        <v>2392300212</v>
      </c>
      <c r="S5405" s="5">
        <v>2392300212</v>
      </c>
      <c r="U5405"/>
    </row>
    <row r="5406" spans="17:21" ht="15.75">
      <c r="Q5406" s="5">
        <v>2392400046</v>
      </c>
      <c r="R5406" s="5">
        <v>2392400046</v>
      </c>
      <c r="S5406" s="5">
        <v>2392400046</v>
      </c>
      <c r="U5406"/>
    </row>
    <row r="5407" spans="17:21" ht="15.75">
      <c r="Q5407" s="5">
        <v>2392400053</v>
      </c>
      <c r="R5407" s="5">
        <v>2392400053</v>
      </c>
      <c r="S5407" s="5">
        <v>2392400053</v>
      </c>
      <c r="U5407"/>
    </row>
    <row r="5408" spans="17:21" ht="15.75">
      <c r="Q5408" s="5">
        <v>2392400061</v>
      </c>
      <c r="R5408" s="5">
        <v>2392400061</v>
      </c>
      <c r="S5408" s="5">
        <v>2392400061</v>
      </c>
      <c r="U5408"/>
    </row>
    <row r="5409" spans="17:21" ht="15.75">
      <c r="Q5409" s="5">
        <v>2392400079</v>
      </c>
      <c r="R5409" s="5">
        <v>2392400079</v>
      </c>
      <c r="S5409" s="5">
        <v>2392400079</v>
      </c>
      <c r="U5409"/>
    </row>
    <row r="5410" spans="17:21" ht="15.75">
      <c r="Q5410" s="5">
        <v>2392400087</v>
      </c>
      <c r="R5410" s="5">
        <v>2392400087</v>
      </c>
      <c r="S5410" s="5">
        <v>2392400087</v>
      </c>
      <c r="U5410"/>
    </row>
    <row r="5411" spans="17:21" ht="15.75">
      <c r="Q5411" s="5">
        <v>2392400095</v>
      </c>
      <c r="R5411" s="5">
        <v>2392400095</v>
      </c>
      <c r="S5411" s="5">
        <v>2392400095</v>
      </c>
      <c r="U5411"/>
    </row>
    <row r="5412" spans="17:21" ht="15.75">
      <c r="Q5412" s="5">
        <v>2392400103</v>
      </c>
      <c r="R5412" s="5">
        <v>2392400103</v>
      </c>
      <c r="S5412" s="5">
        <v>2392400103</v>
      </c>
      <c r="U5412"/>
    </row>
    <row r="5413" spans="17:21" ht="15.75">
      <c r="Q5413" s="5">
        <v>2392400111</v>
      </c>
      <c r="R5413" s="5">
        <v>2392400111</v>
      </c>
      <c r="S5413" s="5">
        <v>2392400111</v>
      </c>
      <c r="U5413"/>
    </row>
    <row r="5414" spans="17:21" ht="15.75">
      <c r="Q5414" s="5">
        <v>2392400129</v>
      </c>
      <c r="R5414" s="5">
        <v>2392400129</v>
      </c>
      <c r="S5414" s="5">
        <v>2392400129</v>
      </c>
      <c r="U5414"/>
    </row>
    <row r="5415" spans="17:21" ht="15.75">
      <c r="Q5415" s="5">
        <v>2392400137</v>
      </c>
      <c r="R5415" s="5">
        <v>2392400137</v>
      </c>
      <c r="S5415" s="5">
        <v>2392400137</v>
      </c>
      <c r="U5415"/>
    </row>
    <row r="5416" spans="17:21" ht="15.75">
      <c r="Q5416" s="5">
        <v>2392400145</v>
      </c>
      <c r="R5416" s="5">
        <v>2392400145</v>
      </c>
      <c r="S5416" s="5">
        <v>2392400145</v>
      </c>
      <c r="U5416"/>
    </row>
    <row r="5417" spans="17:21" ht="15.75">
      <c r="Q5417" s="5">
        <v>2392400152</v>
      </c>
      <c r="R5417" s="5">
        <v>2392400152</v>
      </c>
      <c r="S5417" s="5">
        <v>2392400152</v>
      </c>
      <c r="U5417"/>
    </row>
    <row r="5418" spans="17:21" ht="15.75">
      <c r="Q5418" s="5">
        <v>2392400160</v>
      </c>
      <c r="R5418" s="5">
        <v>2392400160</v>
      </c>
      <c r="S5418" s="5">
        <v>2392400160</v>
      </c>
      <c r="U5418"/>
    </row>
    <row r="5419" spans="17:21" ht="15.75">
      <c r="Q5419" s="5">
        <v>2392400178</v>
      </c>
      <c r="R5419" s="5">
        <v>2392400178</v>
      </c>
      <c r="S5419" s="5">
        <v>2392400178</v>
      </c>
      <c r="U5419"/>
    </row>
    <row r="5420" spans="17:21" ht="15.75">
      <c r="Q5420" s="5">
        <v>2392400186</v>
      </c>
      <c r="R5420" s="5">
        <v>2392400186</v>
      </c>
      <c r="S5420" s="5">
        <v>2392400186</v>
      </c>
      <c r="U5420"/>
    </row>
    <row r="5421" spans="17:21" ht="15.75">
      <c r="Q5421" s="5">
        <v>2392400194</v>
      </c>
      <c r="R5421" s="5">
        <v>2392400194</v>
      </c>
      <c r="S5421" s="5">
        <v>2392400194</v>
      </c>
      <c r="U5421"/>
    </row>
    <row r="5422" spans="17:21" ht="15.75">
      <c r="Q5422" s="5">
        <v>2392400202</v>
      </c>
      <c r="R5422" s="5">
        <v>2392400202</v>
      </c>
      <c r="S5422" s="5">
        <v>2392400202</v>
      </c>
      <c r="U5422"/>
    </row>
    <row r="5423" spans="17:21" ht="15.75">
      <c r="Q5423" s="5">
        <v>2392400210</v>
      </c>
      <c r="R5423" s="5">
        <v>2392400210</v>
      </c>
      <c r="S5423" s="5">
        <v>2392400210</v>
      </c>
      <c r="U5423"/>
    </row>
    <row r="5424" spans="17:21" ht="15.75">
      <c r="Q5424" s="5">
        <v>2392400228</v>
      </c>
      <c r="R5424" s="5">
        <v>2392400228</v>
      </c>
      <c r="S5424" s="5">
        <v>2392400228</v>
      </c>
      <c r="U5424"/>
    </row>
    <row r="5425" spans="17:21" ht="15.75">
      <c r="Q5425" s="5">
        <v>2392400277</v>
      </c>
      <c r="R5425" s="5">
        <v>2392400277</v>
      </c>
      <c r="S5425" s="5">
        <v>2392400277</v>
      </c>
      <c r="U5425"/>
    </row>
    <row r="5426" spans="17:21" ht="15.75">
      <c r="Q5426" s="5">
        <v>2392500019</v>
      </c>
      <c r="R5426" s="5">
        <v>2392500019</v>
      </c>
      <c r="S5426" s="5">
        <v>2392500019</v>
      </c>
      <c r="U5426"/>
    </row>
    <row r="5427" spans="17:21" ht="15.75">
      <c r="Q5427" s="5">
        <v>2392500084</v>
      </c>
      <c r="R5427" s="5">
        <v>2392500084</v>
      </c>
      <c r="S5427" s="5">
        <v>2392500084</v>
      </c>
      <c r="U5427"/>
    </row>
    <row r="5428" spans="17:21" ht="15.75">
      <c r="Q5428" s="5">
        <v>2392500092</v>
      </c>
      <c r="R5428" s="5">
        <v>2392500092</v>
      </c>
      <c r="S5428" s="5">
        <v>2392500092</v>
      </c>
      <c r="U5428"/>
    </row>
    <row r="5429" spans="17:21" ht="15.75">
      <c r="Q5429" s="5">
        <v>2392500100</v>
      </c>
      <c r="R5429" s="5">
        <v>2392500100</v>
      </c>
      <c r="S5429" s="5">
        <v>2392500100</v>
      </c>
      <c r="U5429"/>
    </row>
    <row r="5430" spans="17:21" ht="15.75">
      <c r="Q5430" s="5">
        <v>2392500134</v>
      </c>
      <c r="R5430" s="5">
        <v>2392500134</v>
      </c>
      <c r="S5430" s="5">
        <v>2392500134</v>
      </c>
      <c r="U5430"/>
    </row>
    <row r="5431" spans="17:21" ht="15.75">
      <c r="Q5431" s="5">
        <v>2392500142</v>
      </c>
      <c r="R5431" s="5">
        <v>2392500142</v>
      </c>
      <c r="S5431" s="5">
        <v>2392500142</v>
      </c>
      <c r="U5431"/>
    </row>
    <row r="5432" spans="17:21" ht="15.75">
      <c r="Q5432" s="5">
        <v>2392500159</v>
      </c>
      <c r="R5432" s="5">
        <v>2392500159</v>
      </c>
      <c r="S5432" s="5">
        <v>2392500159</v>
      </c>
      <c r="U5432"/>
    </row>
    <row r="5433" spans="17:21" ht="15.75">
      <c r="Q5433" s="5">
        <v>2392500167</v>
      </c>
      <c r="R5433" s="5">
        <v>2392500167</v>
      </c>
      <c r="S5433" s="5">
        <v>2392500167</v>
      </c>
      <c r="U5433"/>
    </row>
    <row r="5434" spans="17:21" ht="15.75">
      <c r="Q5434" s="5">
        <v>2392500183</v>
      </c>
      <c r="R5434" s="5">
        <v>2392500183</v>
      </c>
      <c r="S5434" s="5">
        <v>2392500183</v>
      </c>
      <c r="U5434"/>
    </row>
    <row r="5435" spans="17:21" ht="15.75">
      <c r="Q5435" s="5">
        <v>2392500209</v>
      </c>
      <c r="R5435" s="5">
        <v>2392500209</v>
      </c>
      <c r="S5435" s="5">
        <v>2392500209</v>
      </c>
      <c r="U5435"/>
    </row>
    <row r="5436" spans="17:21" ht="15.75">
      <c r="Q5436" s="5">
        <v>2392500217</v>
      </c>
      <c r="R5436" s="5">
        <v>2392500217</v>
      </c>
      <c r="S5436" s="5">
        <v>2392500217</v>
      </c>
      <c r="U5436"/>
    </row>
    <row r="5437" spans="17:21" ht="15.75">
      <c r="Q5437" s="5">
        <v>2392500225</v>
      </c>
      <c r="R5437" s="5">
        <v>2392500225</v>
      </c>
      <c r="S5437" s="5">
        <v>2392500225</v>
      </c>
      <c r="U5437"/>
    </row>
    <row r="5438" spans="17:21" ht="15.75">
      <c r="Q5438" s="5">
        <v>2392500233</v>
      </c>
      <c r="R5438" s="5">
        <v>2392500233</v>
      </c>
      <c r="S5438" s="5">
        <v>2392500233</v>
      </c>
      <c r="U5438"/>
    </row>
    <row r="5439" spans="17:21" ht="15.75">
      <c r="Q5439" s="5">
        <v>2392500258</v>
      </c>
      <c r="R5439" s="5">
        <v>2392500258</v>
      </c>
      <c r="S5439" s="5">
        <v>2392500258</v>
      </c>
      <c r="U5439"/>
    </row>
    <row r="5440" spans="17:21" ht="15.75">
      <c r="Q5440" s="5">
        <v>2392500266</v>
      </c>
      <c r="R5440" s="5">
        <v>2392500266</v>
      </c>
      <c r="S5440" s="5">
        <v>2392500266</v>
      </c>
      <c r="U5440"/>
    </row>
    <row r="5441" spans="17:21" ht="15.75">
      <c r="Q5441" s="5">
        <v>2392500274</v>
      </c>
      <c r="R5441" s="5">
        <v>2392500274</v>
      </c>
      <c r="S5441" s="5">
        <v>2392500274</v>
      </c>
      <c r="U5441"/>
    </row>
    <row r="5442" spans="17:21" ht="15.75">
      <c r="Q5442" s="5">
        <v>2392500282</v>
      </c>
      <c r="R5442" s="5">
        <v>2392500282</v>
      </c>
      <c r="S5442" s="5">
        <v>2392500282</v>
      </c>
      <c r="U5442"/>
    </row>
    <row r="5443" spans="17:21" ht="15.75">
      <c r="Q5443" s="5">
        <v>2392500290</v>
      </c>
      <c r="R5443" s="5">
        <v>2392500290</v>
      </c>
      <c r="S5443" s="5">
        <v>2392500290</v>
      </c>
      <c r="U5443"/>
    </row>
    <row r="5444" spans="17:21" ht="15.75">
      <c r="Q5444" s="5">
        <v>2392500308</v>
      </c>
      <c r="R5444" s="5">
        <v>2392500308</v>
      </c>
      <c r="S5444" s="5">
        <v>2392500308</v>
      </c>
      <c r="U5444"/>
    </row>
    <row r="5445" spans="17:21" ht="15.75">
      <c r="Q5445" s="5">
        <v>2392500316</v>
      </c>
      <c r="R5445" s="5">
        <v>2392500316</v>
      </c>
      <c r="S5445" s="5">
        <v>2392500316</v>
      </c>
      <c r="U5445"/>
    </row>
    <row r="5446" spans="17:21" ht="15.75">
      <c r="Q5446" s="5">
        <v>2392500324</v>
      </c>
      <c r="R5446" s="5">
        <v>2392500324</v>
      </c>
      <c r="S5446" s="5">
        <v>2392500324</v>
      </c>
      <c r="U5446"/>
    </row>
    <row r="5447" spans="17:21" ht="15.75">
      <c r="Q5447" s="5">
        <v>2392500332</v>
      </c>
      <c r="R5447" s="5">
        <v>2392500332</v>
      </c>
      <c r="S5447" s="5">
        <v>2392500332</v>
      </c>
      <c r="U5447"/>
    </row>
    <row r="5448" spans="17:21" ht="15.75">
      <c r="Q5448" s="5">
        <v>2392500340</v>
      </c>
      <c r="R5448" s="5">
        <v>2392500340</v>
      </c>
      <c r="S5448" s="5">
        <v>2392500340</v>
      </c>
      <c r="U5448"/>
    </row>
    <row r="5449" spans="17:21" ht="15.75">
      <c r="Q5449" s="5">
        <v>2392500357</v>
      </c>
      <c r="R5449" s="5">
        <v>2392500357</v>
      </c>
      <c r="S5449" s="5">
        <v>2392500357</v>
      </c>
      <c r="U5449"/>
    </row>
    <row r="5450" spans="17:21" ht="15.75">
      <c r="Q5450" s="5">
        <v>2392500365</v>
      </c>
      <c r="R5450" s="5">
        <v>2392500365</v>
      </c>
      <c r="S5450" s="5">
        <v>2392500365</v>
      </c>
      <c r="U5450"/>
    </row>
    <row r="5451" spans="17:21" ht="15.75">
      <c r="Q5451" s="5">
        <v>2392500373</v>
      </c>
      <c r="R5451" s="5">
        <v>2392500373</v>
      </c>
      <c r="S5451" s="5">
        <v>2392500373</v>
      </c>
      <c r="U5451"/>
    </row>
    <row r="5452" spans="17:21" ht="15.75">
      <c r="Q5452" s="5">
        <v>2392500381</v>
      </c>
      <c r="R5452" s="5">
        <v>2392500381</v>
      </c>
      <c r="S5452" s="5">
        <v>2392500381</v>
      </c>
      <c r="U5452"/>
    </row>
    <row r="5453" spans="17:21" ht="15.75">
      <c r="Q5453" s="5">
        <v>2392500407</v>
      </c>
      <c r="R5453" s="5">
        <v>2392500407</v>
      </c>
      <c r="S5453" s="5">
        <v>2392500407</v>
      </c>
      <c r="U5453"/>
    </row>
    <row r="5454" spans="17:21" ht="15.75">
      <c r="Q5454" s="5">
        <v>2392500415</v>
      </c>
      <c r="R5454" s="5">
        <v>2392500415</v>
      </c>
      <c r="S5454" s="5">
        <v>2392500415</v>
      </c>
      <c r="U5454"/>
    </row>
    <row r="5455" spans="17:21" ht="15.75">
      <c r="Q5455" s="5">
        <v>2392500423</v>
      </c>
      <c r="R5455" s="5">
        <v>2392500423</v>
      </c>
      <c r="S5455" s="5">
        <v>2392500423</v>
      </c>
      <c r="U5455"/>
    </row>
    <row r="5456" spans="17:21" ht="15.75">
      <c r="Q5456" s="5">
        <v>2392500431</v>
      </c>
      <c r="R5456" s="5">
        <v>2392500431</v>
      </c>
      <c r="S5456" s="5">
        <v>2392500431</v>
      </c>
      <c r="U5456"/>
    </row>
    <row r="5457" spans="17:21" ht="15.75">
      <c r="Q5457" s="5">
        <v>2392500449</v>
      </c>
      <c r="R5457" s="5">
        <v>2392500449</v>
      </c>
      <c r="S5457" s="5">
        <v>2392500449</v>
      </c>
      <c r="U5457"/>
    </row>
    <row r="5458" spans="17:21" ht="15.75">
      <c r="Q5458" s="5">
        <v>2392500456</v>
      </c>
      <c r="R5458" s="5">
        <v>2392500456</v>
      </c>
      <c r="S5458" s="5">
        <v>2392500456</v>
      </c>
      <c r="U5458"/>
    </row>
    <row r="5459" spans="17:21" ht="15.75">
      <c r="Q5459" s="5">
        <v>2392500464</v>
      </c>
      <c r="R5459" s="5">
        <v>2392500464</v>
      </c>
      <c r="S5459" s="5">
        <v>2392500464</v>
      </c>
      <c r="U5459"/>
    </row>
    <row r="5460" spans="17:21" ht="15.75">
      <c r="Q5460" s="5">
        <v>2392500472</v>
      </c>
      <c r="R5460" s="5">
        <v>2392500472</v>
      </c>
      <c r="S5460" s="5">
        <v>2392500472</v>
      </c>
      <c r="U5460"/>
    </row>
    <row r="5461" spans="17:21" ht="15.75">
      <c r="Q5461" s="5">
        <v>2392500480</v>
      </c>
      <c r="R5461" s="5">
        <v>2392500480</v>
      </c>
      <c r="S5461" s="5">
        <v>2392500480</v>
      </c>
      <c r="U5461"/>
    </row>
    <row r="5462" spans="17:21" ht="15.75">
      <c r="Q5462" s="5">
        <v>2392500498</v>
      </c>
      <c r="R5462" s="5">
        <v>2392500498</v>
      </c>
      <c r="S5462" s="5">
        <v>2392500498</v>
      </c>
      <c r="U5462"/>
    </row>
    <row r="5463" spans="17:21" ht="15.75">
      <c r="Q5463" s="5">
        <v>2392500506</v>
      </c>
      <c r="R5463" s="5">
        <v>2392500506</v>
      </c>
      <c r="S5463" s="5">
        <v>2392500506</v>
      </c>
      <c r="U5463"/>
    </row>
    <row r="5464" spans="17:21" ht="15.75">
      <c r="Q5464" s="5">
        <v>2392500514</v>
      </c>
      <c r="R5464" s="5">
        <v>2392500514</v>
      </c>
      <c r="S5464" s="5">
        <v>2392500514</v>
      </c>
      <c r="U5464"/>
    </row>
    <row r="5465" spans="17:21" ht="15.75">
      <c r="Q5465" s="5">
        <v>2392500522</v>
      </c>
      <c r="R5465" s="5">
        <v>2392500522</v>
      </c>
      <c r="S5465" s="5">
        <v>2392500522</v>
      </c>
      <c r="U5465"/>
    </row>
    <row r="5466" spans="17:21" ht="15.75">
      <c r="Q5466" s="5">
        <v>2392500530</v>
      </c>
      <c r="R5466" s="5">
        <v>2392500530</v>
      </c>
      <c r="S5466" s="5">
        <v>2392500530</v>
      </c>
      <c r="U5466"/>
    </row>
    <row r="5467" spans="17:21" ht="15.75">
      <c r="Q5467" s="5">
        <v>2392600017</v>
      </c>
      <c r="R5467" s="5">
        <v>2392600017</v>
      </c>
      <c r="S5467" s="5">
        <v>2392600017</v>
      </c>
      <c r="U5467"/>
    </row>
    <row r="5468" spans="17:21" ht="15.75">
      <c r="Q5468" s="5">
        <v>2392600025</v>
      </c>
      <c r="R5468" s="5">
        <v>2392600025</v>
      </c>
      <c r="S5468" s="5">
        <v>2392600025</v>
      </c>
      <c r="U5468"/>
    </row>
    <row r="5469" spans="17:21" ht="15.75">
      <c r="Q5469" s="5">
        <v>2392600033</v>
      </c>
      <c r="R5469" s="5">
        <v>2392600033</v>
      </c>
      <c r="S5469" s="5">
        <v>2392600033</v>
      </c>
      <c r="U5469"/>
    </row>
    <row r="5470" spans="17:21" ht="15.75">
      <c r="Q5470" s="5">
        <v>2392600041</v>
      </c>
      <c r="R5470" s="5">
        <v>2392600041</v>
      </c>
      <c r="S5470" s="5">
        <v>2392600041</v>
      </c>
      <c r="U5470"/>
    </row>
    <row r="5471" spans="17:21" ht="15.75">
      <c r="Q5471" s="5">
        <v>2392600058</v>
      </c>
      <c r="R5471" s="5">
        <v>2392600058</v>
      </c>
      <c r="S5471" s="5">
        <v>2392600058</v>
      </c>
      <c r="U5471"/>
    </row>
    <row r="5472" spans="17:21" ht="15.75">
      <c r="Q5472" s="5">
        <v>2392600066</v>
      </c>
      <c r="R5472" s="5">
        <v>2392600066</v>
      </c>
      <c r="S5472" s="5">
        <v>2392600066</v>
      </c>
      <c r="U5472"/>
    </row>
    <row r="5473" spans="17:21" ht="15.75">
      <c r="Q5473" s="5">
        <v>2392600074</v>
      </c>
      <c r="R5473" s="5">
        <v>2392600074</v>
      </c>
      <c r="S5473" s="5">
        <v>2392600074</v>
      </c>
      <c r="U5473"/>
    </row>
    <row r="5474" spans="17:21" ht="15.75">
      <c r="Q5474" s="5">
        <v>2392600082</v>
      </c>
      <c r="R5474" s="5">
        <v>2392600082</v>
      </c>
      <c r="S5474" s="5">
        <v>2392600082</v>
      </c>
      <c r="U5474"/>
    </row>
    <row r="5475" spans="17:21" ht="15.75">
      <c r="Q5475" s="5">
        <v>2392600090</v>
      </c>
      <c r="R5475" s="5">
        <v>2392600090</v>
      </c>
      <c r="S5475" s="5">
        <v>2392600090</v>
      </c>
      <c r="U5475"/>
    </row>
    <row r="5476" spans="17:21" ht="15.75">
      <c r="Q5476" s="5">
        <v>2392600108</v>
      </c>
      <c r="R5476" s="5">
        <v>2392600108</v>
      </c>
      <c r="S5476" s="5">
        <v>2392600108</v>
      </c>
      <c r="U5476"/>
    </row>
    <row r="5477" spans="17:21" ht="15.75">
      <c r="Q5477" s="5">
        <v>2392600116</v>
      </c>
      <c r="R5477" s="5">
        <v>2392600116</v>
      </c>
      <c r="S5477" s="5">
        <v>2392600116</v>
      </c>
      <c r="U5477"/>
    </row>
    <row r="5478" spans="17:21" ht="15.75">
      <c r="Q5478" s="5">
        <v>2392600124</v>
      </c>
      <c r="R5478" s="5">
        <v>2392600124</v>
      </c>
      <c r="S5478" s="5">
        <v>2392600124</v>
      </c>
      <c r="U5478"/>
    </row>
    <row r="5479" spans="17:21" ht="15.75">
      <c r="Q5479" s="5">
        <v>2392600132</v>
      </c>
      <c r="R5479" s="5">
        <v>2392600132</v>
      </c>
      <c r="S5479" s="5">
        <v>2392600132</v>
      </c>
      <c r="U5479"/>
    </row>
    <row r="5480" spans="17:21" ht="15.75">
      <c r="Q5480" s="5">
        <v>2392600140</v>
      </c>
      <c r="R5480" s="5">
        <v>2392600140</v>
      </c>
      <c r="S5480" s="5">
        <v>2392600140</v>
      </c>
      <c r="U5480"/>
    </row>
    <row r="5481" spans="17:21" ht="15.75">
      <c r="Q5481" s="5">
        <v>2392600173</v>
      </c>
      <c r="R5481" s="5">
        <v>2392600173</v>
      </c>
      <c r="S5481" s="5">
        <v>2392600173</v>
      </c>
      <c r="U5481"/>
    </row>
    <row r="5482" spans="17:21" ht="15.75">
      <c r="Q5482" s="5">
        <v>2392600181</v>
      </c>
      <c r="R5482" s="5">
        <v>2392600181</v>
      </c>
      <c r="S5482" s="5">
        <v>2392600181</v>
      </c>
      <c r="U5482"/>
    </row>
    <row r="5483" spans="17:21" ht="15.75">
      <c r="Q5483" s="5">
        <v>2392600199</v>
      </c>
      <c r="R5483" s="5">
        <v>2392600199</v>
      </c>
      <c r="S5483" s="5">
        <v>2392600199</v>
      </c>
      <c r="U5483"/>
    </row>
    <row r="5484" spans="17:21" ht="15.75">
      <c r="Q5484" s="5">
        <v>2392600207</v>
      </c>
      <c r="R5484" s="5">
        <v>2392600207</v>
      </c>
      <c r="S5484" s="5">
        <v>2392600207</v>
      </c>
      <c r="U5484"/>
    </row>
    <row r="5485" spans="17:21" ht="15.75">
      <c r="Q5485" s="5">
        <v>2392600215</v>
      </c>
      <c r="R5485" s="5">
        <v>2392600215</v>
      </c>
      <c r="S5485" s="5">
        <v>2392600215</v>
      </c>
      <c r="U5485"/>
    </row>
    <row r="5486" spans="17:21" ht="15.75">
      <c r="Q5486" s="5">
        <v>2392600223</v>
      </c>
      <c r="R5486" s="5">
        <v>2392600223</v>
      </c>
      <c r="S5486" s="5">
        <v>2392600223</v>
      </c>
      <c r="U5486"/>
    </row>
    <row r="5487" spans="17:21" ht="15.75">
      <c r="Q5487" s="5">
        <v>2392600231</v>
      </c>
      <c r="R5487" s="5">
        <v>2392600231</v>
      </c>
      <c r="S5487" s="5">
        <v>2392600231</v>
      </c>
      <c r="U5487"/>
    </row>
    <row r="5488" spans="17:21" ht="15.75">
      <c r="Q5488" s="5">
        <v>2392600264</v>
      </c>
      <c r="R5488" s="5">
        <v>2392600264</v>
      </c>
      <c r="S5488" s="5">
        <v>2392600264</v>
      </c>
      <c r="U5488"/>
    </row>
    <row r="5489" spans="17:21" ht="15.75">
      <c r="Q5489" s="5">
        <v>2392600272</v>
      </c>
      <c r="R5489" s="5">
        <v>2392600272</v>
      </c>
      <c r="S5489" s="5">
        <v>2392600272</v>
      </c>
      <c r="U5489"/>
    </row>
    <row r="5490" spans="17:21" ht="15.75">
      <c r="Q5490" s="5">
        <v>2392600280</v>
      </c>
      <c r="R5490" s="5">
        <v>2392600280</v>
      </c>
      <c r="S5490" s="5">
        <v>2392600280</v>
      </c>
      <c r="U5490"/>
    </row>
    <row r="5491" spans="17:21" ht="15.75">
      <c r="Q5491" s="5">
        <v>2392600298</v>
      </c>
      <c r="R5491" s="5">
        <v>2392600298</v>
      </c>
      <c r="S5491" s="5">
        <v>2392600298</v>
      </c>
      <c r="U5491"/>
    </row>
    <row r="5492" spans="17:21" ht="15.75">
      <c r="Q5492" s="5">
        <v>2392700015</v>
      </c>
      <c r="R5492" s="5">
        <v>2392700015</v>
      </c>
      <c r="S5492" s="5">
        <v>2392700015</v>
      </c>
      <c r="U5492"/>
    </row>
    <row r="5493" spans="17:21" ht="15.75">
      <c r="Q5493" s="5">
        <v>2392700023</v>
      </c>
      <c r="R5493" s="5">
        <v>2392700023</v>
      </c>
      <c r="S5493" s="5">
        <v>2392700023</v>
      </c>
      <c r="U5493"/>
    </row>
    <row r="5494" spans="17:21" ht="15.75">
      <c r="Q5494" s="5">
        <v>2392700031</v>
      </c>
      <c r="R5494" s="5">
        <v>2392700031</v>
      </c>
      <c r="S5494" s="5">
        <v>2392700031</v>
      </c>
      <c r="U5494"/>
    </row>
    <row r="5495" spans="17:21" ht="15.75">
      <c r="Q5495" s="5">
        <v>2392700049</v>
      </c>
      <c r="R5495" s="5">
        <v>2392700049</v>
      </c>
      <c r="S5495" s="5">
        <v>2392700049</v>
      </c>
      <c r="U5495"/>
    </row>
    <row r="5496" spans="17:21" ht="15.75">
      <c r="Q5496" s="5">
        <v>2392800039</v>
      </c>
      <c r="R5496" s="5">
        <v>2392800039</v>
      </c>
      <c r="S5496" s="5">
        <v>2392800039</v>
      </c>
      <c r="U5496"/>
    </row>
    <row r="5497" spans="17:21" ht="15.75">
      <c r="Q5497" s="5">
        <v>2392800047</v>
      </c>
      <c r="R5497" s="5">
        <v>2392800047</v>
      </c>
      <c r="S5497" s="5">
        <v>2392800047</v>
      </c>
      <c r="U5497"/>
    </row>
    <row r="5498" spans="17:21" ht="15.75">
      <c r="Q5498" s="5">
        <v>2392800054</v>
      </c>
      <c r="R5498" s="5">
        <v>2392800054</v>
      </c>
      <c r="S5498" s="5">
        <v>2392800054</v>
      </c>
      <c r="U5498"/>
    </row>
    <row r="5499" spans="17:21" ht="15.75">
      <c r="Q5499" s="5">
        <v>2392800070</v>
      </c>
      <c r="R5499" s="5">
        <v>2392800070</v>
      </c>
      <c r="S5499" s="5">
        <v>2392800070</v>
      </c>
      <c r="U5499"/>
    </row>
    <row r="5500" spans="17:21" ht="15.75">
      <c r="Q5500" s="5">
        <v>2392800088</v>
      </c>
      <c r="R5500" s="5">
        <v>2392800088</v>
      </c>
      <c r="S5500" s="5">
        <v>2392800088</v>
      </c>
      <c r="U5500"/>
    </row>
    <row r="5501" spans="17:21" ht="15.75">
      <c r="Q5501" s="5">
        <v>2392800096</v>
      </c>
      <c r="R5501" s="5">
        <v>2392800096</v>
      </c>
      <c r="S5501" s="5">
        <v>2392800096</v>
      </c>
      <c r="U5501"/>
    </row>
    <row r="5502" spans="17:21" ht="15.75">
      <c r="Q5502" s="5">
        <v>2392900029</v>
      </c>
      <c r="R5502" s="5">
        <v>2392900029</v>
      </c>
      <c r="S5502" s="5">
        <v>2392900029</v>
      </c>
      <c r="U5502"/>
    </row>
    <row r="5503" spans="17:21" ht="15.75">
      <c r="Q5503" s="5">
        <v>2392900037</v>
      </c>
      <c r="R5503" s="5">
        <v>2392900037</v>
      </c>
      <c r="S5503" s="5">
        <v>2392900037</v>
      </c>
      <c r="U5503"/>
    </row>
    <row r="5504" spans="17:21" ht="15.75">
      <c r="Q5504" s="5">
        <v>2392900045</v>
      </c>
      <c r="R5504" s="5">
        <v>2392900045</v>
      </c>
      <c r="S5504" s="5">
        <v>2392900045</v>
      </c>
      <c r="U5504"/>
    </row>
    <row r="5505" spans="17:21" ht="15.75">
      <c r="Q5505" s="5">
        <v>2392900052</v>
      </c>
      <c r="R5505" s="5">
        <v>2392900052</v>
      </c>
      <c r="S5505" s="5">
        <v>2392900052</v>
      </c>
      <c r="U5505"/>
    </row>
    <row r="5506" spans="17:21" ht="15.75">
      <c r="Q5506" s="5">
        <v>2392900060</v>
      </c>
      <c r="R5506" s="5">
        <v>2392900060</v>
      </c>
      <c r="S5506" s="5">
        <v>2392900060</v>
      </c>
      <c r="U5506"/>
    </row>
    <row r="5507" spans="17:21" ht="15.75">
      <c r="Q5507" s="5">
        <v>2392900078</v>
      </c>
      <c r="R5507" s="5">
        <v>2392900078</v>
      </c>
      <c r="S5507" s="5">
        <v>2392900078</v>
      </c>
      <c r="U5507"/>
    </row>
    <row r="5508" spans="17:21" ht="15.75">
      <c r="Q5508" s="5">
        <v>2392900086</v>
      </c>
      <c r="R5508" s="5">
        <v>2392900086</v>
      </c>
      <c r="S5508" s="5">
        <v>2392900086</v>
      </c>
      <c r="U5508"/>
    </row>
    <row r="5509" spans="17:21" ht="15.75">
      <c r="Q5509" s="5">
        <v>2392900094</v>
      </c>
      <c r="R5509" s="5">
        <v>2392900094</v>
      </c>
      <c r="S5509" s="5">
        <v>2392900094</v>
      </c>
      <c r="U5509"/>
    </row>
    <row r="5510" spans="17:21" ht="15.75">
      <c r="Q5510" s="5">
        <v>2392900128</v>
      </c>
      <c r="R5510" s="5">
        <v>2392900128</v>
      </c>
      <c r="S5510" s="5">
        <v>2392900128</v>
      </c>
      <c r="U5510"/>
    </row>
    <row r="5511" spans="17:21" ht="15.75">
      <c r="Q5511" s="5">
        <v>2392900136</v>
      </c>
      <c r="R5511" s="5">
        <v>2392900136</v>
      </c>
      <c r="S5511" s="5">
        <v>2392900136</v>
      </c>
      <c r="U5511"/>
    </row>
    <row r="5512" spans="17:21" ht="15.75">
      <c r="Q5512" s="5">
        <v>2392900144</v>
      </c>
      <c r="R5512" s="5">
        <v>2392900144</v>
      </c>
      <c r="S5512" s="5">
        <v>2392900144</v>
      </c>
      <c r="U5512"/>
    </row>
    <row r="5513" spans="17:21" ht="15.75">
      <c r="Q5513" s="5">
        <v>2392900151</v>
      </c>
      <c r="R5513" s="5">
        <v>2392900151</v>
      </c>
      <c r="S5513" s="5">
        <v>2392900151</v>
      </c>
      <c r="U5513"/>
    </row>
    <row r="5514" spans="17:21" ht="15.75">
      <c r="Q5514" s="5">
        <v>2393000027</v>
      </c>
      <c r="R5514" s="5">
        <v>2393000027</v>
      </c>
      <c r="S5514" s="5">
        <v>2393000027</v>
      </c>
      <c r="U5514"/>
    </row>
    <row r="5515" spans="17:21" ht="15.75">
      <c r="Q5515" s="5">
        <v>2393000043</v>
      </c>
      <c r="R5515" s="5">
        <v>2393000043</v>
      </c>
      <c r="S5515" s="5">
        <v>2393000043</v>
      </c>
      <c r="U5515"/>
    </row>
    <row r="5516" spans="17:21" ht="15.75">
      <c r="Q5516" s="5">
        <v>2393000050</v>
      </c>
      <c r="R5516" s="5">
        <v>2393000050</v>
      </c>
      <c r="S5516" s="5">
        <v>2393000050</v>
      </c>
      <c r="U5516"/>
    </row>
    <row r="5517" spans="17:21" ht="15.75">
      <c r="Q5517" s="5">
        <v>2393000068</v>
      </c>
      <c r="R5517" s="5">
        <v>2393000068</v>
      </c>
      <c r="S5517" s="5">
        <v>2393000068</v>
      </c>
      <c r="U5517"/>
    </row>
    <row r="5518" spans="17:21" ht="15.75">
      <c r="Q5518" s="5">
        <v>2393000076</v>
      </c>
      <c r="R5518" s="5">
        <v>2393000076</v>
      </c>
      <c r="S5518" s="5">
        <v>2393000076</v>
      </c>
      <c r="U5518"/>
    </row>
    <row r="5519" spans="17:21" ht="15.75">
      <c r="Q5519" s="5">
        <v>2393000084</v>
      </c>
      <c r="R5519" s="5">
        <v>2393000084</v>
      </c>
      <c r="S5519" s="5">
        <v>2393000084</v>
      </c>
      <c r="U5519"/>
    </row>
    <row r="5520" spans="17:21" ht="15.75">
      <c r="Q5520" s="5">
        <v>2393000092</v>
      </c>
      <c r="R5520" s="5">
        <v>2393000092</v>
      </c>
      <c r="S5520" s="5">
        <v>2393000092</v>
      </c>
      <c r="U5520"/>
    </row>
    <row r="5521" spans="17:21" ht="15.75">
      <c r="Q5521" s="5">
        <v>2393000100</v>
      </c>
      <c r="R5521" s="5">
        <v>2393000100</v>
      </c>
      <c r="S5521" s="5">
        <v>2393000100</v>
      </c>
      <c r="U5521"/>
    </row>
    <row r="5522" spans="17:21" ht="15.75">
      <c r="Q5522" s="5">
        <v>2393000118</v>
      </c>
      <c r="R5522" s="5">
        <v>2393000118</v>
      </c>
      <c r="S5522" s="5">
        <v>2393000118</v>
      </c>
      <c r="U5522"/>
    </row>
    <row r="5523" spans="17:21" ht="15.75">
      <c r="Q5523" s="5">
        <v>2393000126</v>
      </c>
      <c r="R5523" s="5">
        <v>2393000126</v>
      </c>
      <c r="S5523" s="5">
        <v>2393000126</v>
      </c>
      <c r="U5523"/>
    </row>
    <row r="5524" spans="17:21" ht="15.75">
      <c r="Q5524" s="5">
        <v>2393000134</v>
      </c>
      <c r="R5524" s="5">
        <v>2393000134</v>
      </c>
      <c r="S5524" s="5">
        <v>2393000134</v>
      </c>
      <c r="U5524"/>
    </row>
    <row r="5525" spans="17:21" ht="15.75">
      <c r="Q5525" s="5">
        <v>2393000142</v>
      </c>
      <c r="R5525" s="5">
        <v>2393000142</v>
      </c>
      <c r="S5525" s="5">
        <v>2393000142</v>
      </c>
      <c r="U5525"/>
    </row>
    <row r="5526" spans="17:21" ht="15.75">
      <c r="Q5526" s="5">
        <v>2393000159</v>
      </c>
      <c r="R5526" s="5">
        <v>2393000159</v>
      </c>
      <c r="S5526" s="5">
        <v>2393000159</v>
      </c>
      <c r="U5526"/>
    </row>
    <row r="5527" spans="17:21" ht="15.75">
      <c r="Q5527" s="5">
        <v>2393000167</v>
      </c>
      <c r="R5527" s="5">
        <v>2393000167</v>
      </c>
      <c r="S5527" s="5">
        <v>2393000167</v>
      </c>
      <c r="U5527"/>
    </row>
    <row r="5528" spans="17:21" ht="15.75">
      <c r="Q5528" s="5">
        <v>2393000175</v>
      </c>
      <c r="R5528" s="5">
        <v>2393000175</v>
      </c>
      <c r="S5528" s="5">
        <v>2393000175</v>
      </c>
      <c r="U5528"/>
    </row>
    <row r="5529" spans="17:21" ht="15.75">
      <c r="Q5529" s="5">
        <v>2393000183</v>
      </c>
      <c r="R5529" s="5">
        <v>2393000183</v>
      </c>
      <c r="S5529" s="5">
        <v>2393000183</v>
      </c>
      <c r="U5529"/>
    </row>
    <row r="5530" spans="17:21" ht="15.75">
      <c r="Q5530" s="5">
        <v>2393000191</v>
      </c>
      <c r="R5530" s="5">
        <v>2393000191</v>
      </c>
      <c r="S5530" s="5">
        <v>2393000191</v>
      </c>
      <c r="U5530"/>
    </row>
    <row r="5531" spans="17:21" ht="15.75">
      <c r="Q5531" s="5">
        <v>2393000209</v>
      </c>
      <c r="R5531" s="5">
        <v>2393000209</v>
      </c>
      <c r="S5531" s="5">
        <v>2393000209</v>
      </c>
      <c r="U5531"/>
    </row>
    <row r="5532" spans="17:21" ht="15.75">
      <c r="Q5532" s="5">
        <v>2393000217</v>
      </c>
      <c r="R5532" s="5">
        <v>2393000217</v>
      </c>
      <c r="S5532" s="5">
        <v>2393000217</v>
      </c>
      <c r="U5532"/>
    </row>
    <row r="5533" spans="17:21" ht="15.75">
      <c r="Q5533" s="5">
        <v>2393000225</v>
      </c>
      <c r="R5533" s="5">
        <v>2393000225</v>
      </c>
      <c r="S5533" s="5">
        <v>2393000225</v>
      </c>
      <c r="U5533"/>
    </row>
    <row r="5534" spans="17:21" ht="15.75">
      <c r="Q5534" s="5">
        <v>2393000233</v>
      </c>
      <c r="R5534" s="5">
        <v>2393000233</v>
      </c>
      <c r="S5534" s="5">
        <v>2393000233</v>
      </c>
      <c r="U5534"/>
    </row>
    <row r="5535" spans="17:21" ht="15.75">
      <c r="Q5535" s="5">
        <v>2393000241</v>
      </c>
      <c r="R5535" s="5">
        <v>2393000241</v>
      </c>
      <c r="S5535" s="5">
        <v>2393000241</v>
      </c>
      <c r="U5535"/>
    </row>
    <row r="5536" spans="17:21" ht="15.75">
      <c r="Q5536" s="5">
        <v>2393000258</v>
      </c>
      <c r="R5536" s="5">
        <v>2393000258</v>
      </c>
      <c r="S5536" s="5">
        <v>2393000258</v>
      </c>
      <c r="U5536"/>
    </row>
    <row r="5537" spans="17:21" ht="15.75">
      <c r="Q5537" s="5">
        <v>2393000266</v>
      </c>
      <c r="R5537" s="5">
        <v>2393000266</v>
      </c>
      <c r="S5537" s="5">
        <v>2393000266</v>
      </c>
      <c r="U5537"/>
    </row>
    <row r="5538" spans="17:21" ht="15.75">
      <c r="Q5538" s="5">
        <v>2393000274</v>
      </c>
      <c r="R5538" s="5">
        <v>2393000274</v>
      </c>
      <c r="S5538" s="5">
        <v>2393000274</v>
      </c>
      <c r="U5538"/>
    </row>
    <row r="5539" spans="17:21" ht="15.75">
      <c r="Q5539" s="5">
        <v>2393000290</v>
      </c>
      <c r="R5539" s="5">
        <v>2393000290</v>
      </c>
      <c r="S5539" s="5">
        <v>2393000290</v>
      </c>
      <c r="U5539"/>
    </row>
    <row r="5540" spans="17:21" ht="15.75">
      <c r="Q5540" s="5">
        <v>2393000308</v>
      </c>
      <c r="R5540" s="5">
        <v>2393000308</v>
      </c>
      <c r="S5540" s="5">
        <v>2393000308</v>
      </c>
      <c r="U5540"/>
    </row>
    <row r="5541" spans="17:21" ht="15.75">
      <c r="Q5541" s="5">
        <v>2393000316</v>
      </c>
      <c r="R5541" s="5">
        <v>2393000316</v>
      </c>
      <c r="S5541" s="5">
        <v>2393000316</v>
      </c>
      <c r="U5541"/>
    </row>
    <row r="5542" spans="17:21" ht="15.75">
      <c r="Q5542" s="5">
        <v>2393000324</v>
      </c>
      <c r="R5542" s="5">
        <v>2393000324</v>
      </c>
      <c r="S5542" s="5">
        <v>2393000324</v>
      </c>
      <c r="U5542"/>
    </row>
    <row r="5543" spans="17:21" ht="15.75">
      <c r="Q5543" s="5">
        <v>2393000332</v>
      </c>
      <c r="R5543" s="5">
        <v>2393000332</v>
      </c>
      <c r="S5543" s="5">
        <v>2393000332</v>
      </c>
      <c r="U5543"/>
    </row>
    <row r="5544" spans="17:21" ht="15.75">
      <c r="Q5544" s="5">
        <v>2393000340</v>
      </c>
      <c r="R5544" s="5">
        <v>2393000340</v>
      </c>
      <c r="S5544" s="5">
        <v>2393000340</v>
      </c>
      <c r="U5544"/>
    </row>
    <row r="5545" spans="17:21" ht="15.75">
      <c r="Q5545" s="5">
        <v>2393000357</v>
      </c>
      <c r="R5545" s="5">
        <v>2393000357</v>
      </c>
      <c r="S5545" s="5">
        <v>2393000357</v>
      </c>
      <c r="U5545"/>
    </row>
    <row r="5546" spans="17:21" ht="15.75">
      <c r="Q5546" s="5">
        <v>2393000365</v>
      </c>
      <c r="R5546" s="5">
        <v>2393000365</v>
      </c>
      <c r="S5546" s="5">
        <v>2393000365</v>
      </c>
      <c r="U5546"/>
    </row>
    <row r="5547" spans="17:21" ht="15.75">
      <c r="Q5547" s="5">
        <v>2393000373</v>
      </c>
      <c r="R5547" s="5">
        <v>2393000373</v>
      </c>
      <c r="S5547" s="5">
        <v>2393000373</v>
      </c>
      <c r="U5547"/>
    </row>
    <row r="5548" spans="17:21" ht="15.75">
      <c r="Q5548" s="5">
        <v>2393000381</v>
      </c>
      <c r="R5548" s="5">
        <v>2393000381</v>
      </c>
      <c r="S5548" s="5">
        <v>2393000381</v>
      </c>
      <c r="U5548"/>
    </row>
    <row r="5549" spans="17:21" ht="15.75">
      <c r="Q5549" s="5">
        <v>2393000399</v>
      </c>
      <c r="R5549" s="5">
        <v>2393000399</v>
      </c>
      <c r="S5549" s="5">
        <v>2393000399</v>
      </c>
      <c r="U5549"/>
    </row>
    <row r="5550" spans="17:21" ht="15.75">
      <c r="Q5550" s="5">
        <v>2393000407</v>
      </c>
      <c r="R5550" s="5">
        <v>2393000407</v>
      </c>
      <c r="S5550" s="5">
        <v>2393000407</v>
      </c>
      <c r="U5550"/>
    </row>
    <row r="5551" spans="17:21" ht="15.75">
      <c r="Q5551" s="5">
        <v>2393000415</v>
      </c>
      <c r="R5551" s="5">
        <v>2393000415</v>
      </c>
      <c r="S5551" s="5">
        <v>2393000415</v>
      </c>
      <c r="U5551"/>
    </row>
    <row r="5552" spans="17:21" ht="15.75">
      <c r="Q5552" s="5">
        <v>2393000423</v>
      </c>
      <c r="R5552" s="5">
        <v>2393000423</v>
      </c>
      <c r="S5552" s="5">
        <v>2393000423</v>
      </c>
      <c r="U5552"/>
    </row>
    <row r="5553" spans="17:21" ht="15.75">
      <c r="Q5553" s="5">
        <v>2393000431</v>
      </c>
      <c r="R5553" s="5">
        <v>2393000431</v>
      </c>
      <c r="S5553" s="5">
        <v>2393000431</v>
      </c>
      <c r="U5553"/>
    </row>
    <row r="5554" spans="17:21" ht="15.75">
      <c r="Q5554" s="5">
        <v>2393000449</v>
      </c>
      <c r="R5554" s="5">
        <v>2393000449</v>
      </c>
      <c r="S5554" s="5">
        <v>2393000449</v>
      </c>
      <c r="U5554"/>
    </row>
    <row r="5555" spans="17:21" ht="15.75">
      <c r="Q5555" s="5">
        <v>2393000456</v>
      </c>
      <c r="R5555" s="5">
        <v>2393000456</v>
      </c>
      <c r="S5555" s="5">
        <v>2393000456</v>
      </c>
      <c r="U5555"/>
    </row>
    <row r="5556" spans="17:21" ht="15.75">
      <c r="Q5556" s="5">
        <v>2393000464</v>
      </c>
      <c r="R5556" s="5">
        <v>2393000464</v>
      </c>
      <c r="S5556" s="5">
        <v>2393000464</v>
      </c>
      <c r="U5556"/>
    </row>
    <row r="5557" spans="17:21" ht="15.75">
      <c r="Q5557" s="5">
        <v>2393000472</v>
      </c>
      <c r="R5557" s="5">
        <v>2393000472</v>
      </c>
      <c r="S5557" s="5">
        <v>2393000472</v>
      </c>
      <c r="U5557"/>
    </row>
    <row r="5558" spans="17:21" ht="15.75">
      <c r="Q5558" s="5">
        <v>2393000480</v>
      </c>
      <c r="R5558" s="5">
        <v>2393000480</v>
      </c>
      <c r="S5558" s="5">
        <v>2393000480</v>
      </c>
      <c r="U5558"/>
    </row>
    <row r="5559" spans="17:21" ht="15.75">
      <c r="Q5559" s="5">
        <v>2393000498</v>
      </c>
      <c r="R5559" s="5">
        <v>2393000498</v>
      </c>
      <c r="S5559" s="5">
        <v>2393000498</v>
      </c>
      <c r="U5559"/>
    </row>
    <row r="5560" spans="17:21" ht="15.75">
      <c r="Q5560" s="5">
        <v>2393100017</v>
      </c>
      <c r="R5560" s="5">
        <v>2393100017</v>
      </c>
      <c r="S5560" s="5">
        <v>2393100017</v>
      </c>
      <c r="U5560"/>
    </row>
    <row r="5561" spans="17:21" ht="15.75">
      <c r="Q5561" s="5">
        <v>2393100033</v>
      </c>
      <c r="R5561" s="5">
        <v>2393100033</v>
      </c>
      <c r="S5561" s="5">
        <v>2393100033</v>
      </c>
      <c r="U5561"/>
    </row>
    <row r="5562" spans="17:21" ht="15.75">
      <c r="Q5562" s="5">
        <v>2393100041</v>
      </c>
      <c r="R5562" s="5">
        <v>2393100041</v>
      </c>
      <c r="S5562" s="5">
        <v>2393100041</v>
      </c>
      <c r="U5562"/>
    </row>
    <row r="5563" spans="17:21" ht="15.75">
      <c r="Q5563" s="5">
        <v>2393100058</v>
      </c>
      <c r="R5563" s="5">
        <v>2393100058</v>
      </c>
      <c r="S5563" s="5">
        <v>2393100058</v>
      </c>
      <c r="U5563"/>
    </row>
    <row r="5564" spans="17:21" ht="15.75">
      <c r="Q5564" s="5">
        <v>2393100066</v>
      </c>
      <c r="R5564" s="5">
        <v>2393100066</v>
      </c>
      <c r="S5564" s="5">
        <v>2393100066</v>
      </c>
      <c r="U5564"/>
    </row>
    <row r="5565" spans="17:21" ht="15.75">
      <c r="Q5565" s="5">
        <v>2393100074</v>
      </c>
      <c r="R5565" s="5">
        <v>2393100074</v>
      </c>
      <c r="S5565" s="5">
        <v>2393100074</v>
      </c>
      <c r="U5565"/>
    </row>
    <row r="5566" spans="17:21" ht="15.75">
      <c r="Q5566" s="5">
        <v>2393100082</v>
      </c>
      <c r="R5566" s="5">
        <v>2393100082</v>
      </c>
      <c r="S5566" s="5">
        <v>2393100082</v>
      </c>
      <c r="U5566"/>
    </row>
    <row r="5567" spans="17:21" ht="15.75">
      <c r="Q5567" s="5">
        <v>2393100090</v>
      </c>
      <c r="R5567" s="5">
        <v>2393100090</v>
      </c>
      <c r="S5567" s="5">
        <v>2393100090</v>
      </c>
      <c r="U5567"/>
    </row>
    <row r="5568" spans="17:21" ht="15.75">
      <c r="Q5568" s="5">
        <v>2393100108</v>
      </c>
      <c r="R5568" s="5">
        <v>2393100108</v>
      </c>
      <c r="S5568" s="5">
        <v>2393100108</v>
      </c>
      <c r="U5568"/>
    </row>
    <row r="5569" spans="17:21" ht="15.75">
      <c r="Q5569" s="5">
        <v>2393100116</v>
      </c>
      <c r="R5569" s="5">
        <v>2393100116</v>
      </c>
      <c r="S5569" s="5">
        <v>2393100116</v>
      </c>
      <c r="U5569"/>
    </row>
    <row r="5570" spans="17:21" ht="15.75">
      <c r="Q5570" s="5">
        <v>2393100124</v>
      </c>
      <c r="R5570" s="5">
        <v>2393100124</v>
      </c>
      <c r="S5570" s="5">
        <v>2393100124</v>
      </c>
      <c r="U5570"/>
    </row>
    <row r="5571" spans="17:21" ht="15.75">
      <c r="Q5571" s="5">
        <v>2393100132</v>
      </c>
      <c r="R5571" s="5">
        <v>2393100132</v>
      </c>
      <c r="S5571" s="5">
        <v>2393100132</v>
      </c>
      <c r="U5571"/>
    </row>
    <row r="5572" spans="17:21" ht="15.75">
      <c r="Q5572" s="5">
        <v>2393100140</v>
      </c>
      <c r="R5572" s="5">
        <v>2393100140</v>
      </c>
      <c r="S5572" s="5">
        <v>2393100140</v>
      </c>
      <c r="U5572"/>
    </row>
    <row r="5573" spans="17:21" ht="15.75">
      <c r="Q5573" s="5">
        <v>2393100157</v>
      </c>
      <c r="R5573" s="5">
        <v>2393100157</v>
      </c>
      <c r="S5573" s="5">
        <v>2393100157</v>
      </c>
      <c r="U5573"/>
    </row>
    <row r="5574" spans="17:21" ht="15.75">
      <c r="Q5574" s="5">
        <v>2393100165</v>
      </c>
      <c r="R5574" s="5">
        <v>2393100165</v>
      </c>
      <c r="S5574" s="5">
        <v>2393100165</v>
      </c>
      <c r="U5574"/>
    </row>
    <row r="5575" spans="17:21" ht="15.75">
      <c r="Q5575" s="5">
        <v>2393100173</v>
      </c>
      <c r="R5575" s="5">
        <v>2393100173</v>
      </c>
      <c r="S5575" s="5">
        <v>2393100173</v>
      </c>
      <c r="U5575"/>
    </row>
    <row r="5576" spans="17:21" ht="15.75">
      <c r="Q5576" s="5">
        <v>2393100181</v>
      </c>
      <c r="R5576" s="5">
        <v>2393100181</v>
      </c>
      <c r="S5576" s="5">
        <v>2393100181</v>
      </c>
      <c r="U5576"/>
    </row>
    <row r="5577" spans="17:21" ht="15.75">
      <c r="Q5577" s="5">
        <v>2393100199</v>
      </c>
      <c r="R5577" s="5">
        <v>2393100199</v>
      </c>
      <c r="S5577" s="5">
        <v>2393100199</v>
      </c>
      <c r="U5577"/>
    </row>
    <row r="5578" spans="17:21" ht="15.75">
      <c r="Q5578" s="5">
        <v>2393200015</v>
      </c>
      <c r="R5578" s="5">
        <v>2393200015</v>
      </c>
      <c r="S5578" s="5">
        <v>2393200015</v>
      </c>
      <c r="U5578"/>
    </row>
    <row r="5579" spans="17:21" ht="15.75">
      <c r="Q5579" s="5">
        <v>2393200031</v>
      </c>
      <c r="R5579" s="5">
        <v>2393200031</v>
      </c>
      <c r="S5579" s="5">
        <v>2393200031</v>
      </c>
      <c r="U5579"/>
    </row>
    <row r="5580" spans="17:21" ht="15.75">
      <c r="Q5580" s="5">
        <v>2393200049</v>
      </c>
      <c r="R5580" s="5">
        <v>2393200049</v>
      </c>
      <c r="S5580" s="5">
        <v>2393200049</v>
      </c>
      <c r="U5580"/>
    </row>
    <row r="5581" spans="17:21" ht="15.75">
      <c r="Q5581" s="5">
        <v>2393200064</v>
      </c>
      <c r="R5581" s="5">
        <v>2393200064</v>
      </c>
      <c r="S5581" s="5">
        <v>2393200064</v>
      </c>
      <c r="U5581"/>
    </row>
    <row r="5582" spans="17:21" ht="15.75">
      <c r="Q5582" s="5">
        <v>2393200072</v>
      </c>
      <c r="R5582" s="5">
        <v>2393200072</v>
      </c>
      <c r="S5582" s="5">
        <v>2393200072</v>
      </c>
      <c r="U5582"/>
    </row>
    <row r="5583" spans="17:21" ht="15.75">
      <c r="Q5583" s="5">
        <v>2393200080</v>
      </c>
      <c r="R5583" s="5">
        <v>2393200080</v>
      </c>
      <c r="S5583" s="5">
        <v>2393200080</v>
      </c>
      <c r="U5583"/>
    </row>
    <row r="5584" spans="17:21" ht="15.75">
      <c r="Q5584" s="5">
        <v>2393200114</v>
      </c>
      <c r="R5584" s="5">
        <v>2393200114</v>
      </c>
      <c r="S5584" s="5">
        <v>2393200114</v>
      </c>
      <c r="U5584"/>
    </row>
    <row r="5585" spans="17:21" ht="15.75">
      <c r="Q5585" s="5">
        <v>2393200122</v>
      </c>
      <c r="R5585" s="5">
        <v>2393200122</v>
      </c>
      <c r="S5585" s="5">
        <v>2393200122</v>
      </c>
      <c r="U5585"/>
    </row>
    <row r="5586" spans="17:21" ht="15.75">
      <c r="Q5586" s="5">
        <v>2393200130</v>
      </c>
      <c r="R5586" s="5">
        <v>2393200130</v>
      </c>
      <c r="S5586" s="5">
        <v>2393200130</v>
      </c>
      <c r="U5586"/>
    </row>
    <row r="5587" spans="17:21" ht="15.75">
      <c r="Q5587" s="5">
        <v>2393200148</v>
      </c>
      <c r="R5587" s="5">
        <v>2393200148</v>
      </c>
      <c r="S5587" s="5">
        <v>2393200148</v>
      </c>
      <c r="U5587"/>
    </row>
    <row r="5588" spans="17:21" ht="15.75">
      <c r="Q5588" s="5">
        <v>2393200155</v>
      </c>
      <c r="R5588" s="5">
        <v>2393200155</v>
      </c>
      <c r="S5588" s="5">
        <v>2393200155</v>
      </c>
      <c r="U5588"/>
    </row>
    <row r="5589" spans="17:21" ht="15.75">
      <c r="Q5589" s="5">
        <v>2393200171</v>
      </c>
      <c r="R5589" s="5">
        <v>2393200171</v>
      </c>
      <c r="S5589" s="5">
        <v>2393200171</v>
      </c>
      <c r="U5589"/>
    </row>
    <row r="5590" spans="17:21" ht="15.75">
      <c r="Q5590" s="5">
        <v>2393200197</v>
      </c>
      <c r="R5590" s="5">
        <v>2393200197</v>
      </c>
      <c r="S5590" s="5">
        <v>2393200197</v>
      </c>
      <c r="U5590"/>
    </row>
    <row r="5591" spans="17:21" ht="15.75">
      <c r="Q5591" s="5">
        <v>2393200205</v>
      </c>
      <c r="R5591" s="5">
        <v>2393200205</v>
      </c>
      <c r="S5591" s="5">
        <v>2393200205</v>
      </c>
      <c r="U5591"/>
    </row>
    <row r="5592" spans="17:21" ht="15.75">
      <c r="Q5592" s="5">
        <v>2393200213</v>
      </c>
      <c r="R5592" s="5">
        <v>2393200213</v>
      </c>
      <c r="S5592" s="5">
        <v>2393200213</v>
      </c>
      <c r="U5592"/>
    </row>
    <row r="5593" spans="17:21" ht="15.75">
      <c r="Q5593" s="5">
        <v>2393200221</v>
      </c>
      <c r="R5593" s="5">
        <v>2393200221</v>
      </c>
      <c r="S5593" s="5">
        <v>2393200221</v>
      </c>
      <c r="U5593"/>
    </row>
    <row r="5594" spans="17:21" ht="15.75">
      <c r="Q5594" s="5">
        <v>2393300021</v>
      </c>
      <c r="R5594" s="5">
        <v>2393300021</v>
      </c>
      <c r="S5594" s="5">
        <v>2393300021</v>
      </c>
      <c r="U5594"/>
    </row>
    <row r="5595" spans="17:21" ht="15.75">
      <c r="Q5595" s="5">
        <v>2393300039</v>
      </c>
      <c r="R5595" s="5">
        <v>2393300039</v>
      </c>
      <c r="S5595" s="5">
        <v>2393300039</v>
      </c>
      <c r="U5595"/>
    </row>
    <row r="5596" spans="17:21" ht="15.75">
      <c r="Q5596" s="5">
        <v>2393300047</v>
      </c>
      <c r="R5596" s="5">
        <v>2393300047</v>
      </c>
      <c r="S5596" s="5">
        <v>2393300047</v>
      </c>
      <c r="U5596"/>
    </row>
    <row r="5597" spans="17:21" ht="15.75">
      <c r="Q5597" s="5">
        <v>2393300054</v>
      </c>
      <c r="R5597" s="5">
        <v>2393300054</v>
      </c>
      <c r="S5597" s="5">
        <v>2393300054</v>
      </c>
      <c r="U5597"/>
    </row>
    <row r="5598" spans="17:21" ht="15.75">
      <c r="Q5598" s="5">
        <v>2393300062</v>
      </c>
      <c r="R5598" s="5">
        <v>2393300062</v>
      </c>
      <c r="S5598" s="5">
        <v>2393300062</v>
      </c>
      <c r="U5598"/>
    </row>
    <row r="5599" spans="17:21" ht="15.75">
      <c r="Q5599" s="5">
        <v>2393300070</v>
      </c>
      <c r="R5599" s="5">
        <v>2393300070</v>
      </c>
      <c r="S5599" s="5">
        <v>2393300070</v>
      </c>
      <c r="U5599"/>
    </row>
    <row r="5600" spans="17:21" ht="15.75">
      <c r="Q5600" s="5">
        <v>2393300088</v>
      </c>
      <c r="R5600" s="5">
        <v>2393300088</v>
      </c>
      <c r="S5600" s="5">
        <v>2393300088</v>
      </c>
      <c r="U5600"/>
    </row>
    <row r="5601" spans="17:21" ht="15.75">
      <c r="Q5601" s="5">
        <v>2393300096</v>
      </c>
      <c r="R5601" s="5">
        <v>2393300096</v>
      </c>
      <c r="S5601" s="5">
        <v>2393300096</v>
      </c>
      <c r="U5601"/>
    </row>
    <row r="5602" spans="17:21" ht="15.75">
      <c r="Q5602" s="5">
        <v>2393300104</v>
      </c>
      <c r="R5602" s="5">
        <v>2393300104</v>
      </c>
      <c r="S5602" s="5">
        <v>2393300104</v>
      </c>
      <c r="U5602"/>
    </row>
    <row r="5603" spans="17:21" ht="15.75">
      <c r="Q5603" s="5">
        <v>2393300112</v>
      </c>
      <c r="R5603" s="5">
        <v>2393300112</v>
      </c>
      <c r="S5603" s="5">
        <v>2393300112</v>
      </c>
      <c r="U5603"/>
    </row>
    <row r="5604" spans="17:21" ht="15.75">
      <c r="Q5604" s="5">
        <v>2393300120</v>
      </c>
      <c r="R5604" s="5">
        <v>2393300120</v>
      </c>
      <c r="S5604" s="5">
        <v>2393300120</v>
      </c>
      <c r="U5604"/>
    </row>
    <row r="5605" spans="17:21" ht="15.75">
      <c r="Q5605" s="5">
        <v>2393300138</v>
      </c>
      <c r="R5605" s="5">
        <v>2393300138</v>
      </c>
      <c r="S5605" s="5">
        <v>2393300138</v>
      </c>
      <c r="U5605"/>
    </row>
    <row r="5606" spans="17:21" ht="15.75">
      <c r="Q5606" s="5">
        <v>2393300153</v>
      </c>
      <c r="R5606" s="5">
        <v>2393300153</v>
      </c>
      <c r="S5606" s="5">
        <v>2393300153</v>
      </c>
      <c r="U5606"/>
    </row>
    <row r="5607" spans="17:21" ht="15.75">
      <c r="Q5607" s="5">
        <v>2393400011</v>
      </c>
      <c r="R5607" s="5">
        <v>2393400011</v>
      </c>
      <c r="S5607" s="5">
        <v>2393400011</v>
      </c>
      <c r="U5607"/>
    </row>
    <row r="5608" spans="17:21" ht="15.75">
      <c r="Q5608" s="5">
        <v>2393400037</v>
      </c>
      <c r="R5608" s="5">
        <v>2393400037</v>
      </c>
      <c r="S5608" s="5">
        <v>2393400037</v>
      </c>
      <c r="U5608"/>
    </row>
    <row r="5609" spans="17:21" ht="15.75">
      <c r="Q5609" s="5">
        <v>2393400052</v>
      </c>
      <c r="R5609" s="5">
        <v>2393400052</v>
      </c>
      <c r="S5609" s="5">
        <v>2393400052</v>
      </c>
      <c r="U5609"/>
    </row>
    <row r="5610" spans="17:21" ht="15.75">
      <c r="Q5610" s="5">
        <v>2393400060</v>
      </c>
      <c r="R5610" s="5">
        <v>2393400060</v>
      </c>
      <c r="S5610" s="5">
        <v>2393400060</v>
      </c>
      <c r="U5610"/>
    </row>
    <row r="5611" spans="17:21" ht="15.75">
      <c r="Q5611" s="5">
        <v>2393400078</v>
      </c>
      <c r="R5611" s="5">
        <v>2393400078</v>
      </c>
      <c r="S5611" s="5">
        <v>2393400078</v>
      </c>
      <c r="U5611"/>
    </row>
    <row r="5612" spans="17:21" ht="15.75">
      <c r="Q5612" s="5">
        <v>2393400086</v>
      </c>
      <c r="R5612" s="5">
        <v>2393400086</v>
      </c>
      <c r="S5612" s="5">
        <v>2393400086</v>
      </c>
      <c r="U5612"/>
    </row>
    <row r="5613" spans="17:21" ht="15.75">
      <c r="Q5613" s="5">
        <v>2393400094</v>
      </c>
      <c r="R5613" s="5">
        <v>2393400094</v>
      </c>
      <c r="S5613" s="5">
        <v>2393400094</v>
      </c>
      <c r="U5613"/>
    </row>
    <row r="5614" spans="17:21" ht="15.75">
      <c r="Q5614" s="5">
        <v>2393400110</v>
      </c>
      <c r="R5614" s="5">
        <v>2393400110</v>
      </c>
      <c r="S5614" s="5">
        <v>2393400110</v>
      </c>
      <c r="U5614"/>
    </row>
    <row r="5615" spans="17:21" ht="15.75">
      <c r="Q5615" s="5">
        <v>2393400128</v>
      </c>
      <c r="R5615" s="5">
        <v>2393400128</v>
      </c>
      <c r="S5615" s="5">
        <v>2393400128</v>
      </c>
      <c r="U5615"/>
    </row>
    <row r="5616" spans="17:21" ht="15.75">
      <c r="Q5616" s="5">
        <v>2393400151</v>
      </c>
      <c r="R5616" s="5">
        <v>2393400151</v>
      </c>
      <c r="S5616" s="5">
        <v>2393400151</v>
      </c>
      <c r="U5616"/>
    </row>
    <row r="5617" spans="17:21" ht="15.75">
      <c r="Q5617" s="5">
        <v>2393500018</v>
      </c>
      <c r="R5617" s="5">
        <v>2393500018</v>
      </c>
      <c r="S5617" s="5">
        <v>2393500018</v>
      </c>
      <c r="U5617"/>
    </row>
    <row r="5618" spans="17:21" ht="15.75">
      <c r="Q5618" s="5">
        <v>2393500042</v>
      </c>
      <c r="R5618" s="5">
        <v>2393500042</v>
      </c>
      <c r="S5618" s="5">
        <v>2393500042</v>
      </c>
      <c r="U5618"/>
    </row>
    <row r="5619" spans="17:21" ht="15.75">
      <c r="Q5619" s="5">
        <v>2393500059</v>
      </c>
      <c r="R5619" s="5">
        <v>2393500059</v>
      </c>
      <c r="S5619" s="5">
        <v>2393500059</v>
      </c>
      <c r="U5619"/>
    </row>
    <row r="5620" spans="17:21" ht="15.75">
      <c r="Q5620" s="5">
        <v>2393500067</v>
      </c>
      <c r="R5620" s="5">
        <v>2393500067</v>
      </c>
      <c r="S5620" s="5">
        <v>2393500067</v>
      </c>
      <c r="U5620"/>
    </row>
    <row r="5621" spans="17:21" ht="15.75">
      <c r="Q5621" s="5">
        <v>2393500075</v>
      </c>
      <c r="R5621" s="5">
        <v>2393500075</v>
      </c>
      <c r="S5621" s="5">
        <v>2393500075</v>
      </c>
      <c r="U5621"/>
    </row>
    <row r="5622" spans="17:21" ht="15.75">
      <c r="Q5622" s="5">
        <v>2393500083</v>
      </c>
      <c r="R5622" s="5">
        <v>2393500083</v>
      </c>
      <c r="S5622" s="5">
        <v>2393500083</v>
      </c>
      <c r="U5622"/>
    </row>
    <row r="5623" spans="17:21" ht="15.75">
      <c r="Q5623" s="5">
        <v>2393500091</v>
      </c>
      <c r="R5623" s="5">
        <v>2393500091</v>
      </c>
      <c r="S5623" s="5">
        <v>2393500091</v>
      </c>
      <c r="U5623"/>
    </row>
    <row r="5624" spans="17:21" ht="15.75">
      <c r="Q5624" s="5">
        <v>2393500109</v>
      </c>
      <c r="R5624" s="5">
        <v>2393500109</v>
      </c>
      <c r="S5624" s="5">
        <v>2393500109</v>
      </c>
      <c r="U5624"/>
    </row>
    <row r="5625" spans="17:21" ht="15.75">
      <c r="Q5625" s="5">
        <v>2393500117</v>
      </c>
      <c r="R5625" s="5">
        <v>2393500117</v>
      </c>
      <c r="S5625" s="5">
        <v>2393500117</v>
      </c>
      <c r="U5625"/>
    </row>
    <row r="5626" spans="17:21" ht="15.75">
      <c r="Q5626" s="5">
        <v>2393600016</v>
      </c>
      <c r="R5626" s="5">
        <v>2393600016</v>
      </c>
      <c r="S5626" s="5">
        <v>2393600016</v>
      </c>
      <c r="U5626"/>
    </row>
    <row r="5627" spans="17:21" ht="15.75">
      <c r="Q5627" s="5">
        <v>2393600024</v>
      </c>
      <c r="R5627" s="5">
        <v>2393600024</v>
      </c>
      <c r="S5627" s="5">
        <v>2393600024</v>
      </c>
      <c r="U5627"/>
    </row>
    <row r="5628" spans="17:21" ht="15.75">
      <c r="Q5628" s="5">
        <v>2393600032</v>
      </c>
      <c r="R5628" s="5">
        <v>2393600032</v>
      </c>
      <c r="S5628" s="5">
        <v>2393600032</v>
      </c>
      <c r="U5628"/>
    </row>
    <row r="5629" spans="17:21" ht="15.75">
      <c r="Q5629" s="5">
        <v>2393600057</v>
      </c>
      <c r="R5629" s="5">
        <v>2393600057</v>
      </c>
      <c r="S5629" s="5">
        <v>2393600057</v>
      </c>
      <c r="U5629"/>
    </row>
    <row r="5630" spans="17:21" ht="15.75">
      <c r="Q5630" s="5">
        <v>2393600065</v>
      </c>
      <c r="R5630" s="5">
        <v>2393600065</v>
      </c>
      <c r="S5630" s="5">
        <v>2393600065</v>
      </c>
      <c r="U5630"/>
    </row>
    <row r="5631" spans="17:21" ht="15.75">
      <c r="Q5631" s="5">
        <v>2393600073</v>
      </c>
      <c r="R5631" s="5">
        <v>2393600073</v>
      </c>
      <c r="S5631" s="5">
        <v>2393600073</v>
      </c>
      <c r="U5631"/>
    </row>
    <row r="5632" spans="17:21" ht="15.75">
      <c r="Q5632" s="5">
        <v>2393600081</v>
      </c>
      <c r="R5632" s="5">
        <v>2393600081</v>
      </c>
      <c r="S5632" s="5">
        <v>2393600081</v>
      </c>
      <c r="U5632"/>
    </row>
    <row r="5633" spans="17:21" ht="15.75">
      <c r="Q5633" s="5">
        <v>2393600099</v>
      </c>
      <c r="R5633" s="5">
        <v>2393600099</v>
      </c>
      <c r="S5633" s="5">
        <v>2393600099</v>
      </c>
      <c r="U5633"/>
    </row>
    <row r="5634" spans="17:21" ht="15.75">
      <c r="Q5634" s="5">
        <v>2393600107</v>
      </c>
      <c r="R5634" s="5">
        <v>2393600107</v>
      </c>
      <c r="S5634" s="5">
        <v>2393600107</v>
      </c>
      <c r="U5634"/>
    </row>
    <row r="5635" spans="17:21" ht="15.75">
      <c r="Q5635" s="5">
        <v>2393600131</v>
      </c>
      <c r="R5635" s="5">
        <v>2393600131</v>
      </c>
      <c r="S5635" s="5">
        <v>2393600131</v>
      </c>
      <c r="U5635"/>
    </row>
    <row r="5636" spans="17:21" ht="15.75">
      <c r="Q5636" s="5">
        <v>2393600156</v>
      </c>
      <c r="R5636" s="5">
        <v>2393600156</v>
      </c>
      <c r="S5636" s="5">
        <v>2393600156</v>
      </c>
      <c r="U5636"/>
    </row>
    <row r="5637" spans="17:21" ht="15.75">
      <c r="Q5637" s="5">
        <v>2393800012</v>
      </c>
      <c r="R5637" s="5">
        <v>2393800012</v>
      </c>
      <c r="S5637" s="5">
        <v>2393800012</v>
      </c>
      <c r="U5637"/>
    </row>
    <row r="5638" spans="17:21" ht="15.75">
      <c r="Q5638" s="5">
        <v>2393800020</v>
      </c>
      <c r="R5638" s="5">
        <v>2393800020</v>
      </c>
      <c r="S5638" s="5">
        <v>2393800020</v>
      </c>
      <c r="U5638"/>
    </row>
    <row r="5639" spans="17:21" ht="15.75">
      <c r="Q5639" s="5">
        <v>2393800046</v>
      </c>
      <c r="R5639" s="5">
        <v>2393800046</v>
      </c>
      <c r="S5639" s="5">
        <v>2393800046</v>
      </c>
      <c r="U5639"/>
    </row>
    <row r="5640" spans="17:21" ht="15.75">
      <c r="Q5640" s="5">
        <v>2393800053</v>
      </c>
      <c r="R5640" s="5">
        <v>2393800053</v>
      </c>
      <c r="S5640" s="5">
        <v>2393800053</v>
      </c>
      <c r="U5640"/>
    </row>
    <row r="5641" spans="17:21" ht="15.75">
      <c r="Q5641" s="5">
        <v>2393800079</v>
      </c>
      <c r="R5641" s="5">
        <v>2393800079</v>
      </c>
      <c r="S5641" s="5">
        <v>2393800079</v>
      </c>
      <c r="U5641"/>
    </row>
    <row r="5642" spans="17:21" ht="15.75">
      <c r="Q5642" s="5">
        <v>2393800087</v>
      </c>
      <c r="R5642" s="5">
        <v>2393800087</v>
      </c>
      <c r="S5642" s="5">
        <v>2393800087</v>
      </c>
      <c r="U5642"/>
    </row>
    <row r="5643" spans="17:21" ht="15.75">
      <c r="Q5643" s="5">
        <v>2393800095</v>
      </c>
      <c r="R5643" s="5">
        <v>2393800095</v>
      </c>
      <c r="S5643" s="5">
        <v>2393800095</v>
      </c>
      <c r="U5643"/>
    </row>
    <row r="5644" spans="17:21" ht="15.75">
      <c r="Q5644" s="5">
        <v>2393800103</v>
      </c>
      <c r="R5644" s="5">
        <v>2393800103</v>
      </c>
      <c r="S5644" s="5">
        <v>2393800103</v>
      </c>
      <c r="U5644"/>
    </row>
    <row r="5645" spans="17:21" ht="15.75">
      <c r="Q5645" s="5">
        <v>2393800111</v>
      </c>
      <c r="R5645" s="5">
        <v>2393800111</v>
      </c>
      <c r="S5645" s="5">
        <v>2393800111</v>
      </c>
      <c r="U5645"/>
    </row>
    <row r="5646" spans="17:21" ht="15.75">
      <c r="Q5646" s="5">
        <v>2393800129</v>
      </c>
      <c r="R5646" s="5">
        <v>2393800129</v>
      </c>
      <c r="S5646" s="5">
        <v>2393800129</v>
      </c>
      <c r="U5646"/>
    </row>
    <row r="5647" spans="17:21" ht="15.75">
      <c r="Q5647" s="5">
        <v>2393800137</v>
      </c>
      <c r="R5647" s="5">
        <v>2393800137</v>
      </c>
      <c r="S5647" s="5">
        <v>2393800137</v>
      </c>
      <c r="U5647"/>
    </row>
    <row r="5648" spans="17:21" ht="15.75">
      <c r="Q5648" s="5">
        <v>2393800145</v>
      </c>
      <c r="R5648" s="5">
        <v>2393800145</v>
      </c>
      <c r="S5648" s="5">
        <v>2393800145</v>
      </c>
      <c r="U5648"/>
    </row>
    <row r="5649" spans="17:21" ht="15.75">
      <c r="Q5649" s="5">
        <v>2393800152</v>
      </c>
      <c r="R5649" s="5">
        <v>2393800152</v>
      </c>
      <c r="S5649" s="5">
        <v>2393800152</v>
      </c>
      <c r="U5649"/>
    </row>
    <row r="5650" spans="17:21" ht="15.75">
      <c r="Q5650" s="5">
        <v>2393800160</v>
      </c>
      <c r="R5650" s="5">
        <v>2393800160</v>
      </c>
      <c r="S5650" s="5">
        <v>2393800160</v>
      </c>
      <c r="U5650"/>
    </row>
    <row r="5651" spans="17:21" ht="15.75">
      <c r="Q5651" s="5">
        <v>2393800178</v>
      </c>
      <c r="R5651" s="5">
        <v>2393800178</v>
      </c>
      <c r="S5651" s="5">
        <v>2393800178</v>
      </c>
      <c r="U5651"/>
    </row>
    <row r="5652" spans="17:21" ht="15.75">
      <c r="Q5652" s="5">
        <v>2393800186</v>
      </c>
      <c r="R5652" s="5">
        <v>2393800186</v>
      </c>
      <c r="S5652" s="5">
        <v>2393800186</v>
      </c>
      <c r="U5652"/>
    </row>
    <row r="5653" spans="17:21" ht="15.75">
      <c r="Q5653" s="5">
        <v>2393800194</v>
      </c>
      <c r="R5653" s="5">
        <v>2393800194</v>
      </c>
      <c r="S5653" s="5">
        <v>2393800194</v>
      </c>
      <c r="U5653"/>
    </row>
    <row r="5654" spans="17:21" ht="15.75">
      <c r="Q5654" s="5">
        <v>2393800202</v>
      </c>
      <c r="R5654" s="5">
        <v>2393800202</v>
      </c>
      <c r="S5654" s="5">
        <v>2393800202</v>
      </c>
      <c r="U5654"/>
    </row>
    <row r="5655" spans="17:21" ht="15.75">
      <c r="Q5655" s="5">
        <v>2393800210</v>
      </c>
      <c r="R5655" s="5">
        <v>2393800210</v>
      </c>
      <c r="S5655" s="5">
        <v>2393800210</v>
      </c>
      <c r="U5655"/>
    </row>
    <row r="5656" spans="17:21" ht="15.75">
      <c r="Q5656" s="5">
        <v>2393900010</v>
      </c>
      <c r="R5656" s="5">
        <v>2393900010</v>
      </c>
      <c r="S5656" s="5">
        <v>2393900010</v>
      </c>
      <c r="U5656"/>
    </row>
    <row r="5657" spans="17:21" ht="15.75">
      <c r="Q5657" s="5">
        <v>2393900028</v>
      </c>
      <c r="R5657" s="5">
        <v>2393900028</v>
      </c>
      <c r="S5657" s="5">
        <v>2393900028</v>
      </c>
      <c r="U5657"/>
    </row>
    <row r="5658" spans="17:21" ht="15.75">
      <c r="Q5658" s="5">
        <v>2393900036</v>
      </c>
      <c r="R5658" s="5">
        <v>2393900036</v>
      </c>
      <c r="S5658" s="5">
        <v>2393900036</v>
      </c>
      <c r="U5658"/>
    </row>
    <row r="5659" spans="17:21" ht="15.75">
      <c r="Q5659" s="5">
        <v>2393900044</v>
      </c>
      <c r="R5659" s="5">
        <v>2393900044</v>
      </c>
      <c r="S5659" s="5">
        <v>2393900044</v>
      </c>
      <c r="U5659"/>
    </row>
    <row r="5660" spans="17:21" ht="15.75">
      <c r="Q5660" s="5">
        <v>2393900051</v>
      </c>
      <c r="R5660" s="5">
        <v>2393900051</v>
      </c>
      <c r="S5660" s="5">
        <v>2393900051</v>
      </c>
      <c r="U5660"/>
    </row>
    <row r="5661" spans="17:21" ht="15.75">
      <c r="Q5661" s="5">
        <v>2393900077</v>
      </c>
      <c r="R5661" s="5">
        <v>2393900077</v>
      </c>
      <c r="S5661" s="5">
        <v>2393900077</v>
      </c>
      <c r="U5661"/>
    </row>
    <row r="5662" spans="17:21" ht="15.75">
      <c r="Q5662" s="5">
        <v>2393900085</v>
      </c>
      <c r="R5662" s="5">
        <v>2393900085</v>
      </c>
      <c r="S5662" s="5">
        <v>2393900085</v>
      </c>
      <c r="U5662"/>
    </row>
    <row r="5663" spans="17:21" ht="15.75">
      <c r="Q5663" s="5">
        <v>2393900119</v>
      </c>
      <c r="R5663" s="5">
        <v>2393900119</v>
      </c>
      <c r="S5663" s="5">
        <v>2393900119</v>
      </c>
      <c r="U5663"/>
    </row>
    <row r="5664" spans="17:21" ht="15.75">
      <c r="Q5664" s="5">
        <v>2394000018</v>
      </c>
      <c r="R5664" s="5">
        <v>2394000018</v>
      </c>
      <c r="S5664" s="5">
        <v>2394000018</v>
      </c>
      <c r="U5664"/>
    </row>
    <row r="5665" spans="17:21" ht="15.75">
      <c r="Q5665" s="5">
        <v>2394000026</v>
      </c>
      <c r="R5665" s="5">
        <v>2394000026</v>
      </c>
      <c r="S5665" s="5">
        <v>2394000026</v>
      </c>
      <c r="U5665"/>
    </row>
    <row r="5666" spans="17:21" ht="15.75">
      <c r="Q5666" s="5">
        <v>2394000042</v>
      </c>
      <c r="R5666" s="5">
        <v>2394000042</v>
      </c>
      <c r="S5666" s="5">
        <v>2394000042</v>
      </c>
      <c r="U5666"/>
    </row>
    <row r="5667" spans="17:21" ht="15.75">
      <c r="Q5667" s="5">
        <v>2394000059</v>
      </c>
      <c r="R5667" s="5">
        <v>2394000059</v>
      </c>
      <c r="S5667" s="5">
        <v>2394000059</v>
      </c>
      <c r="U5667"/>
    </row>
    <row r="5668" spans="17:21" ht="15.75">
      <c r="Q5668" s="5">
        <v>2394000067</v>
      </c>
      <c r="R5668" s="5">
        <v>2394000067</v>
      </c>
      <c r="S5668" s="5">
        <v>2394000067</v>
      </c>
      <c r="U5668"/>
    </row>
    <row r="5669" spans="17:21" ht="15.75">
      <c r="Q5669" s="5">
        <v>2394000075</v>
      </c>
      <c r="R5669" s="5">
        <v>2394000075</v>
      </c>
      <c r="S5669" s="5">
        <v>2394000075</v>
      </c>
      <c r="U5669"/>
    </row>
    <row r="5670" spans="17:21" ht="15.75">
      <c r="Q5670" s="5">
        <v>2394000083</v>
      </c>
      <c r="R5670" s="5">
        <v>2394000083</v>
      </c>
      <c r="S5670" s="5">
        <v>2394000083</v>
      </c>
      <c r="U5670"/>
    </row>
    <row r="5671" spans="17:21" ht="15.75">
      <c r="Q5671" s="5">
        <v>2394000091</v>
      </c>
      <c r="R5671" s="5">
        <v>2394000091</v>
      </c>
      <c r="S5671" s="5">
        <v>2394000091</v>
      </c>
      <c r="U5671"/>
    </row>
    <row r="5672" spans="17:21" ht="15.75">
      <c r="Q5672" s="5">
        <v>2394000109</v>
      </c>
      <c r="R5672" s="5">
        <v>2394000109</v>
      </c>
      <c r="S5672" s="5">
        <v>2394000109</v>
      </c>
      <c r="U5672"/>
    </row>
    <row r="5673" spans="17:21" ht="15.75">
      <c r="Q5673" s="5">
        <v>2394100016</v>
      </c>
      <c r="R5673" s="5">
        <v>2394100016</v>
      </c>
      <c r="S5673" s="5">
        <v>2394100016</v>
      </c>
      <c r="U5673"/>
    </row>
    <row r="5674" spans="17:21" ht="15.75">
      <c r="Q5674" s="5">
        <v>2394100024</v>
      </c>
      <c r="R5674" s="5">
        <v>2394100024</v>
      </c>
      <c r="S5674" s="5">
        <v>2394100024</v>
      </c>
      <c r="U5674"/>
    </row>
    <row r="5675" spans="17:21" ht="15.75">
      <c r="Q5675" s="5">
        <v>2394100032</v>
      </c>
      <c r="R5675" s="5">
        <v>2394100032</v>
      </c>
      <c r="S5675" s="5">
        <v>2394100032</v>
      </c>
      <c r="U5675"/>
    </row>
    <row r="5676" spans="17:21" ht="15.75">
      <c r="Q5676" s="5">
        <v>2394100040</v>
      </c>
      <c r="R5676" s="5">
        <v>2394100040</v>
      </c>
      <c r="S5676" s="5">
        <v>2394100040</v>
      </c>
      <c r="U5676"/>
    </row>
    <row r="5677" spans="17:21" ht="15.75">
      <c r="Q5677" s="5">
        <v>2394100057</v>
      </c>
      <c r="R5677" s="5">
        <v>2394100057</v>
      </c>
      <c r="S5677" s="5">
        <v>2394100057</v>
      </c>
      <c r="U5677"/>
    </row>
    <row r="5678" spans="17:21" ht="15.75">
      <c r="Q5678" s="5">
        <v>2394100073</v>
      </c>
      <c r="R5678" s="5">
        <v>2394100073</v>
      </c>
      <c r="S5678" s="5">
        <v>2394100073</v>
      </c>
      <c r="U5678"/>
    </row>
    <row r="5679" spans="17:21" ht="15.75">
      <c r="Q5679" s="5">
        <v>2394100081</v>
      </c>
      <c r="R5679" s="5">
        <v>2394100081</v>
      </c>
      <c r="S5679" s="5">
        <v>2394100081</v>
      </c>
      <c r="U5679"/>
    </row>
    <row r="5680" spans="17:21" ht="15.75">
      <c r="Q5680" s="5">
        <v>2394100099</v>
      </c>
      <c r="R5680" s="5">
        <v>2394100099</v>
      </c>
      <c r="S5680" s="5">
        <v>2394100099</v>
      </c>
      <c r="U5680"/>
    </row>
    <row r="5681" spans="17:21" ht="15.75">
      <c r="Q5681" s="5">
        <v>2394100107</v>
      </c>
      <c r="R5681" s="5">
        <v>2394100107</v>
      </c>
      <c r="S5681" s="5">
        <v>2394100107</v>
      </c>
      <c r="U5681"/>
    </row>
    <row r="5682" spans="17:21" ht="15.75">
      <c r="Q5682" s="5">
        <v>2394100123</v>
      </c>
      <c r="R5682" s="5">
        <v>2394100123</v>
      </c>
      <c r="S5682" s="5">
        <v>2394100123</v>
      </c>
      <c r="U5682"/>
    </row>
    <row r="5683" spans="17:21" ht="15.75">
      <c r="Q5683" s="5">
        <v>2394100131</v>
      </c>
      <c r="R5683" s="5">
        <v>2394100131</v>
      </c>
      <c r="S5683" s="5">
        <v>2394100131</v>
      </c>
      <c r="U5683"/>
    </row>
    <row r="5684" spans="17:21" ht="15.75">
      <c r="Q5684" s="5">
        <v>2394100149</v>
      </c>
      <c r="R5684" s="5">
        <v>2394100149</v>
      </c>
      <c r="S5684" s="5">
        <v>2394100149</v>
      </c>
      <c r="U5684"/>
    </row>
    <row r="5685" spans="17:21" ht="15.75">
      <c r="Q5685" s="5">
        <v>2394100156</v>
      </c>
      <c r="R5685" s="5">
        <v>2394100156</v>
      </c>
      <c r="S5685" s="5">
        <v>2394100156</v>
      </c>
      <c r="U5685"/>
    </row>
    <row r="5686" spans="17:21" ht="15.75">
      <c r="Q5686" s="5">
        <v>2394100172</v>
      </c>
      <c r="R5686" s="5">
        <v>2394100172</v>
      </c>
      <c r="S5686" s="5">
        <v>2394100172</v>
      </c>
      <c r="U5686"/>
    </row>
    <row r="5687" spans="17:21" ht="15.75">
      <c r="Q5687" s="5">
        <v>2394100180</v>
      </c>
      <c r="R5687" s="5">
        <v>2394100180</v>
      </c>
      <c r="S5687" s="5">
        <v>2394100180</v>
      </c>
      <c r="U5687"/>
    </row>
    <row r="5688" spans="17:21" ht="15.75">
      <c r="Q5688" s="5">
        <v>2394100198</v>
      </c>
      <c r="R5688" s="5">
        <v>2394100198</v>
      </c>
      <c r="S5688" s="5">
        <v>2394100198</v>
      </c>
      <c r="U5688"/>
    </row>
    <row r="5689" spans="17:21" ht="15.75">
      <c r="Q5689" s="5">
        <v>2394200014</v>
      </c>
      <c r="R5689" s="5">
        <v>2394200014</v>
      </c>
      <c r="S5689" s="5">
        <v>2394200014</v>
      </c>
      <c r="U5689"/>
    </row>
    <row r="5690" spans="17:21" ht="15.75">
      <c r="Q5690" s="5">
        <v>2394200030</v>
      </c>
      <c r="R5690" s="5">
        <v>2394200030</v>
      </c>
      <c r="S5690" s="5">
        <v>2394200030</v>
      </c>
      <c r="U5690"/>
    </row>
    <row r="5691" spans="17:21" ht="15.75">
      <c r="Q5691" s="5">
        <v>2394200048</v>
      </c>
      <c r="R5691" s="5">
        <v>2394200048</v>
      </c>
      <c r="S5691" s="5">
        <v>2394200048</v>
      </c>
      <c r="U5691"/>
    </row>
    <row r="5692" spans="17:21" ht="15.75">
      <c r="Q5692" s="5">
        <v>2394200055</v>
      </c>
      <c r="R5692" s="5">
        <v>2394200055</v>
      </c>
      <c r="S5692" s="5">
        <v>2394200055</v>
      </c>
      <c r="U5692"/>
    </row>
    <row r="5693" spans="17:21" ht="15.75">
      <c r="Q5693" s="5">
        <v>2394200063</v>
      </c>
      <c r="R5693" s="5">
        <v>2394200063</v>
      </c>
      <c r="S5693" s="5">
        <v>2394200063</v>
      </c>
      <c r="U5693"/>
    </row>
    <row r="5694" spans="17:21" ht="15.75">
      <c r="Q5694" s="5">
        <v>2394200071</v>
      </c>
      <c r="R5694" s="5">
        <v>2394200071</v>
      </c>
      <c r="S5694" s="5">
        <v>2394200071</v>
      </c>
      <c r="U5694"/>
    </row>
    <row r="5695" spans="17:21" ht="15.75">
      <c r="Q5695" s="5">
        <v>2394200089</v>
      </c>
      <c r="R5695" s="5">
        <v>2394200089</v>
      </c>
      <c r="S5695" s="5">
        <v>2394200089</v>
      </c>
      <c r="U5695"/>
    </row>
    <row r="5696" spans="17:21" ht="15.75">
      <c r="Q5696" s="5">
        <v>2394200113</v>
      </c>
      <c r="R5696" s="5">
        <v>2394200113</v>
      </c>
      <c r="S5696" s="5">
        <v>2394200113</v>
      </c>
      <c r="U5696"/>
    </row>
    <row r="5697" spans="17:21" ht="15.75">
      <c r="Q5697" s="5">
        <v>2394200121</v>
      </c>
      <c r="R5697" s="5">
        <v>2394200121</v>
      </c>
      <c r="S5697" s="5">
        <v>2394200121</v>
      </c>
      <c r="U5697"/>
    </row>
    <row r="5698" spans="17:21" ht="15.75">
      <c r="Q5698" s="5">
        <v>2394200139</v>
      </c>
      <c r="R5698" s="5">
        <v>2394200139</v>
      </c>
      <c r="S5698" s="5">
        <v>2394200139</v>
      </c>
      <c r="U5698"/>
    </row>
    <row r="5699" spans="17:21" ht="15.75">
      <c r="Q5699" s="5">
        <v>2394300012</v>
      </c>
      <c r="R5699" s="5">
        <v>2394300012</v>
      </c>
      <c r="S5699" s="5">
        <v>2394300012</v>
      </c>
      <c r="U5699"/>
    </row>
    <row r="5700" spans="17:21" ht="15.75">
      <c r="Q5700" s="5">
        <v>2394300038</v>
      </c>
      <c r="R5700" s="5">
        <v>2394300038</v>
      </c>
      <c r="S5700" s="5">
        <v>2394300038</v>
      </c>
      <c r="U5700"/>
    </row>
    <row r="5701" spans="17:21" ht="15.75">
      <c r="Q5701" s="5">
        <v>2394300046</v>
      </c>
      <c r="R5701" s="5">
        <v>2394300046</v>
      </c>
      <c r="S5701" s="5">
        <v>2394300046</v>
      </c>
      <c r="U5701"/>
    </row>
    <row r="5702" spans="17:21" ht="15.75">
      <c r="Q5702" s="5">
        <v>2394300053</v>
      </c>
      <c r="R5702" s="5">
        <v>2394300053</v>
      </c>
      <c r="S5702" s="5">
        <v>2394300053</v>
      </c>
      <c r="U5702"/>
    </row>
    <row r="5703" spans="17:21" ht="15.75">
      <c r="Q5703" s="5">
        <v>2394300061</v>
      </c>
      <c r="R5703" s="5">
        <v>2394300061</v>
      </c>
      <c r="S5703" s="5">
        <v>2394300061</v>
      </c>
      <c r="U5703"/>
    </row>
    <row r="5704" spans="17:21" ht="15.75">
      <c r="Q5704" s="5">
        <v>2394300079</v>
      </c>
      <c r="R5704" s="5">
        <v>2394300079</v>
      </c>
      <c r="S5704" s="5">
        <v>2394300079</v>
      </c>
      <c r="U5704"/>
    </row>
    <row r="5705" spans="17:21" ht="15.75">
      <c r="Q5705" s="5">
        <v>2394300087</v>
      </c>
      <c r="R5705" s="5">
        <v>2394300087</v>
      </c>
      <c r="S5705" s="5">
        <v>2394300087</v>
      </c>
      <c r="U5705"/>
    </row>
    <row r="5706" spans="17:21" ht="15.75">
      <c r="Q5706" s="5">
        <v>2394300103</v>
      </c>
      <c r="R5706" s="5">
        <v>2394300103</v>
      </c>
      <c r="S5706" s="5">
        <v>2394300103</v>
      </c>
      <c r="U5706"/>
    </row>
    <row r="5707" spans="17:21" ht="15.75">
      <c r="Q5707" s="5">
        <v>2394300129</v>
      </c>
      <c r="R5707" s="5">
        <v>2394300129</v>
      </c>
      <c r="S5707" s="5">
        <v>2394300129</v>
      </c>
      <c r="U5707"/>
    </row>
    <row r="5708" spans="17:21" ht="15.75">
      <c r="Q5708" s="5">
        <v>2394300137</v>
      </c>
      <c r="R5708" s="5">
        <v>2394300137</v>
      </c>
      <c r="S5708" s="5">
        <v>2394300137</v>
      </c>
      <c r="U5708"/>
    </row>
    <row r="5709" spans="17:21" ht="15.75">
      <c r="Q5709" s="5">
        <v>2394300145</v>
      </c>
      <c r="R5709" s="5">
        <v>2394300145</v>
      </c>
      <c r="S5709" s="5">
        <v>2394300145</v>
      </c>
      <c r="U5709"/>
    </row>
    <row r="5710" spans="17:21" ht="15.75">
      <c r="Q5710" s="5">
        <v>2394300152</v>
      </c>
      <c r="R5710" s="5">
        <v>2394300152</v>
      </c>
      <c r="S5710" s="5">
        <v>2394300152</v>
      </c>
      <c r="U5710"/>
    </row>
    <row r="5711" spans="17:21" ht="15.75">
      <c r="Q5711" s="5">
        <v>2394300160</v>
      </c>
      <c r="R5711" s="5">
        <v>2394300160</v>
      </c>
      <c r="S5711" s="5">
        <v>2394300160</v>
      </c>
      <c r="U5711"/>
    </row>
    <row r="5712" spans="17:21" ht="15.75">
      <c r="Q5712" s="5">
        <v>2394400010</v>
      </c>
      <c r="R5712" s="5">
        <v>2394400010</v>
      </c>
      <c r="S5712" s="5">
        <v>2394400010</v>
      </c>
      <c r="U5712"/>
    </row>
    <row r="5713" spans="17:21" ht="15.75">
      <c r="Q5713" s="5">
        <v>2394400028</v>
      </c>
      <c r="R5713" s="5">
        <v>2394400028</v>
      </c>
      <c r="S5713" s="5">
        <v>2394400028</v>
      </c>
      <c r="U5713"/>
    </row>
    <row r="5714" spans="17:21" ht="15.75">
      <c r="Q5714" s="5">
        <v>2394400036</v>
      </c>
      <c r="R5714" s="5">
        <v>2394400036</v>
      </c>
      <c r="S5714" s="5">
        <v>2394400036</v>
      </c>
      <c r="U5714"/>
    </row>
    <row r="5715" spans="17:21" ht="15.75">
      <c r="Q5715" s="5">
        <v>2394400044</v>
      </c>
      <c r="R5715" s="5">
        <v>2394400044</v>
      </c>
      <c r="S5715" s="5">
        <v>2394400044</v>
      </c>
      <c r="U5715"/>
    </row>
    <row r="5716" spans="17:21" ht="15.75">
      <c r="Q5716" s="5">
        <v>2394400051</v>
      </c>
      <c r="R5716" s="5">
        <v>2394400051</v>
      </c>
      <c r="S5716" s="5">
        <v>2394400051</v>
      </c>
      <c r="U5716"/>
    </row>
    <row r="5717" spans="17:21" ht="15.75">
      <c r="Q5717" s="5">
        <v>2394500017</v>
      </c>
      <c r="R5717" s="5">
        <v>2394500017</v>
      </c>
      <c r="S5717" s="5">
        <v>2394500017</v>
      </c>
      <c r="U5717"/>
    </row>
    <row r="5718" spans="17:21" ht="15.75">
      <c r="Q5718" s="5">
        <v>2394500025</v>
      </c>
      <c r="R5718" s="5">
        <v>2394500025</v>
      </c>
      <c r="S5718" s="5">
        <v>2394500025</v>
      </c>
      <c r="U5718"/>
    </row>
    <row r="5719" spans="17:21" ht="15.75">
      <c r="Q5719" s="5">
        <v>2394500033</v>
      </c>
      <c r="R5719" s="5">
        <v>2394500033</v>
      </c>
      <c r="S5719" s="5">
        <v>2394500033</v>
      </c>
      <c r="U5719"/>
    </row>
    <row r="5720" spans="17:21" ht="15.75">
      <c r="Q5720" s="5">
        <v>2394500041</v>
      </c>
      <c r="R5720" s="5">
        <v>2394500041</v>
      </c>
      <c r="S5720" s="5">
        <v>2394500041</v>
      </c>
      <c r="U5720"/>
    </row>
    <row r="5721" spans="17:21" ht="15.75">
      <c r="Q5721" s="5">
        <v>2394600015</v>
      </c>
      <c r="R5721" s="5">
        <v>2394600015</v>
      </c>
      <c r="S5721" s="5">
        <v>2394600015</v>
      </c>
      <c r="U5721"/>
    </row>
    <row r="5722" spans="17:21" ht="15.75">
      <c r="Q5722" s="5">
        <v>2394600031</v>
      </c>
      <c r="R5722" s="5">
        <v>2394600031</v>
      </c>
      <c r="S5722" s="5">
        <v>2394600031</v>
      </c>
      <c r="U5722"/>
    </row>
    <row r="5723" spans="17:21" ht="15.75">
      <c r="Q5723" s="5">
        <v>2394600056</v>
      </c>
      <c r="R5723" s="5">
        <v>2394600056</v>
      </c>
      <c r="S5723" s="5">
        <v>2394600056</v>
      </c>
      <c r="U5723"/>
    </row>
    <row r="5724" spans="17:21" ht="15.75">
      <c r="Q5724" s="5">
        <v>2394700013</v>
      </c>
      <c r="R5724" s="5">
        <v>2394700013</v>
      </c>
      <c r="S5724" s="5">
        <v>2394700013</v>
      </c>
      <c r="U5724"/>
    </row>
    <row r="5725" spans="17:21" ht="15.75">
      <c r="Q5725" s="5">
        <v>2394700021</v>
      </c>
      <c r="R5725" s="5">
        <v>2394700021</v>
      </c>
      <c r="S5725" s="5">
        <v>2394700021</v>
      </c>
      <c r="U5725"/>
    </row>
    <row r="5726" spans="17:21" ht="15.75">
      <c r="Q5726" s="5">
        <v>2394700039</v>
      </c>
      <c r="R5726" s="5">
        <v>2394700039</v>
      </c>
      <c r="S5726" s="5">
        <v>2394700039</v>
      </c>
      <c r="U5726"/>
    </row>
    <row r="5727" spans="17:21" ht="15.75">
      <c r="Q5727" s="5">
        <v>2394700047</v>
      </c>
      <c r="R5727" s="5">
        <v>2394700047</v>
      </c>
      <c r="S5727" s="5">
        <v>2394700047</v>
      </c>
      <c r="U5727"/>
    </row>
    <row r="5728" spans="17:21" ht="15.75">
      <c r="Q5728" s="5">
        <v>2394700054</v>
      </c>
      <c r="R5728" s="5">
        <v>2394700054</v>
      </c>
      <c r="S5728" s="5">
        <v>2394700054</v>
      </c>
      <c r="U5728"/>
    </row>
    <row r="5729" spans="17:21" ht="15.75">
      <c r="Q5729" s="5">
        <v>2394800011</v>
      </c>
      <c r="R5729" s="5">
        <v>2394800011</v>
      </c>
      <c r="S5729" s="5">
        <v>2394800011</v>
      </c>
      <c r="U5729"/>
    </row>
    <row r="5730" spans="17:21" ht="15.75">
      <c r="Q5730" s="5">
        <v>2394800029</v>
      </c>
      <c r="R5730" s="5">
        <v>2394800029</v>
      </c>
      <c r="S5730" s="5">
        <v>2394800029</v>
      </c>
      <c r="U5730"/>
    </row>
    <row r="5731" spans="17:21" ht="15.75">
      <c r="Q5731" s="5">
        <v>2394800037</v>
      </c>
      <c r="R5731" s="5">
        <v>2394800037</v>
      </c>
      <c r="S5731" s="5">
        <v>2394800037</v>
      </c>
      <c r="U5731"/>
    </row>
    <row r="5732" spans="17:21" ht="15.75">
      <c r="Q5732" s="5">
        <v>2394800045</v>
      </c>
      <c r="R5732" s="5">
        <v>2394800045</v>
      </c>
      <c r="S5732" s="5">
        <v>2394800045</v>
      </c>
      <c r="U5732"/>
    </row>
    <row r="5733" spans="17:21" ht="15.75">
      <c r="Q5733" s="5">
        <v>2394800052</v>
      </c>
      <c r="R5733" s="5">
        <v>2394800052</v>
      </c>
      <c r="S5733" s="5">
        <v>2394800052</v>
      </c>
      <c r="U5733"/>
    </row>
    <row r="5734" spans="17:21" ht="15.75">
      <c r="Q5734" s="5">
        <v>2394800060</v>
      </c>
      <c r="R5734" s="5">
        <v>2394800060</v>
      </c>
      <c r="S5734" s="5">
        <v>2394800060</v>
      </c>
      <c r="U5734"/>
    </row>
    <row r="5735" spans="17:21" ht="15.75">
      <c r="Q5735" s="5">
        <v>2394800094</v>
      </c>
      <c r="R5735" s="5">
        <v>2394800094</v>
      </c>
      <c r="S5735" s="5">
        <v>2394800094</v>
      </c>
      <c r="U5735"/>
    </row>
    <row r="5736" spans="17:21" ht="15.75">
      <c r="Q5736" s="5">
        <v>2394900027</v>
      </c>
      <c r="R5736" s="5">
        <v>2394900027</v>
      </c>
      <c r="S5736" s="5">
        <v>2394900027</v>
      </c>
      <c r="U5736"/>
    </row>
    <row r="5737" spans="17:21" ht="15.75">
      <c r="Q5737" s="5">
        <v>2394900035</v>
      </c>
      <c r="R5737" s="5">
        <v>2394900035</v>
      </c>
      <c r="S5737" s="5">
        <v>2394900035</v>
      </c>
      <c r="U5737"/>
    </row>
    <row r="5738" spans="17:21" ht="15.75">
      <c r="Q5738" s="5">
        <v>2394900043</v>
      </c>
      <c r="R5738" s="5">
        <v>2394900043</v>
      </c>
      <c r="S5738" s="5">
        <v>2394900043</v>
      </c>
      <c r="U5738"/>
    </row>
    <row r="5739" spans="17:21" ht="15.75">
      <c r="Q5739" s="5">
        <v>2394900050</v>
      </c>
      <c r="R5739" s="5">
        <v>2394900050</v>
      </c>
      <c r="S5739" s="5">
        <v>2394900050</v>
      </c>
      <c r="U5739"/>
    </row>
    <row r="5740" spans="17:21" ht="15.75">
      <c r="Q5740" s="5">
        <v>2394900068</v>
      </c>
      <c r="R5740" s="5">
        <v>2394900068</v>
      </c>
      <c r="S5740" s="5">
        <v>2394900068</v>
      </c>
      <c r="U5740"/>
    </row>
    <row r="5741" spans="17:21" ht="15.75">
      <c r="Q5741" s="5">
        <v>2395000025</v>
      </c>
      <c r="R5741" s="5">
        <v>2395000025</v>
      </c>
      <c r="S5741" s="5">
        <v>2395000025</v>
      </c>
      <c r="U5741"/>
    </row>
    <row r="5742" spans="17:21" ht="15.75">
      <c r="Q5742" s="5">
        <v>2395000033</v>
      </c>
      <c r="R5742" s="5">
        <v>2395000033</v>
      </c>
      <c r="S5742" s="5">
        <v>2395000033</v>
      </c>
      <c r="U5742"/>
    </row>
    <row r="5743" spans="17:21" ht="15.75">
      <c r="Q5743" s="5">
        <v>2395000041</v>
      </c>
      <c r="R5743" s="5">
        <v>2395000041</v>
      </c>
      <c r="S5743" s="5">
        <v>2395000041</v>
      </c>
      <c r="U5743"/>
    </row>
    <row r="5744" spans="17:21" ht="15.75">
      <c r="Q5744" s="5">
        <v>2395000058</v>
      </c>
      <c r="R5744" s="5">
        <v>2395000058</v>
      </c>
      <c r="S5744" s="5">
        <v>2395000058</v>
      </c>
      <c r="U5744"/>
    </row>
    <row r="5745" spans="17:21" ht="15.75">
      <c r="Q5745" s="5">
        <v>2395000066</v>
      </c>
      <c r="R5745" s="5">
        <v>2395000066</v>
      </c>
      <c r="S5745" s="5">
        <v>2395000066</v>
      </c>
      <c r="U5745"/>
    </row>
    <row r="5746" spans="17:21" ht="15.75">
      <c r="Q5746" s="5">
        <v>2395000074</v>
      </c>
      <c r="R5746" s="5">
        <v>2395000074</v>
      </c>
      <c r="S5746" s="5">
        <v>2395000074</v>
      </c>
      <c r="U5746"/>
    </row>
    <row r="5747" spans="17:21" ht="15.75">
      <c r="Q5747" s="5">
        <v>2395000082</v>
      </c>
      <c r="R5747" s="5">
        <v>2395000082</v>
      </c>
      <c r="S5747" s="5">
        <v>2395000082</v>
      </c>
      <c r="U5747"/>
    </row>
    <row r="5748" spans="17:21" ht="15.75">
      <c r="Q5748" s="5">
        <v>2395000090</v>
      </c>
      <c r="R5748" s="5">
        <v>2395000090</v>
      </c>
      <c r="S5748" s="5">
        <v>2395000090</v>
      </c>
      <c r="U5748"/>
    </row>
    <row r="5749" spans="17:21" ht="15.75">
      <c r="Q5749" s="5">
        <v>2395000108</v>
      </c>
      <c r="R5749" s="5">
        <v>2395000108</v>
      </c>
      <c r="S5749" s="5">
        <v>2395000108</v>
      </c>
      <c r="U5749"/>
    </row>
    <row r="5750" spans="17:21" ht="15.75">
      <c r="Q5750" s="5">
        <v>2395000116</v>
      </c>
      <c r="R5750" s="5">
        <v>2395000116</v>
      </c>
      <c r="S5750" s="5">
        <v>2395000116</v>
      </c>
      <c r="U5750"/>
    </row>
    <row r="5751" spans="17:21" ht="15.75">
      <c r="Q5751" s="5">
        <v>2395000124</v>
      </c>
      <c r="R5751" s="5">
        <v>2395000124</v>
      </c>
      <c r="S5751" s="5">
        <v>2395000124</v>
      </c>
      <c r="U5751"/>
    </row>
    <row r="5752" spans="17:21" ht="15.75">
      <c r="Q5752" s="5">
        <v>2395200039</v>
      </c>
      <c r="R5752" s="5">
        <v>2395200039</v>
      </c>
      <c r="S5752" s="5">
        <v>2395200039</v>
      </c>
      <c r="U5752"/>
    </row>
    <row r="5753" spans="17:21" ht="15.75">
      <c r="Q5753" s="5">
        <v>2395300011</v>
      </c>
      <c r="R5753" s="5">
        <v>2395300011</v>
      </c>
      <c r="S5753" s="5">
        <v>2395300011</v>
      </c>
      <c r="U5753"/>
    </row>
    <row r="5754" spans="17:21" ht="15.75">
      <c r="Q5754" s="5">
        <v>2395300029</v>
      </c>
      <c r="R5754" s="5">
        <v>2395300029</v>
      </c>
      <c r="S5754" s="5">
        <v>2395300029</v>
      </c>
      <c r="U5754"/>
    </row>
    <row r="5755" spans="17:21" ht="15.75">
      <c r="Q5755" s="5">
        <v>2395300037</v>
      </c>
      <c r="R5755" s="5">
        <v>2395300037</v>
      </c>
      <c r="S5755" s="5">
        <v>2395300037</v>
      </c>
      <c r="U5755"/>
    </row>
    <row r="5756" spans="17:21" ht="15.75">
      <c r="Q5756" s="5">
        <v>2395300045</v>
      </c>
      <c r="R5756" s="5">
        <v>2395300045</v>
      </c>
      <c r="S5756" s="5">
        <v>2395300045</v>
      </c>
      <c r="U5756"/>
    </row>
    <row r="5757" spans="17:21" ht="15.75">
      <c r="Q5757" s="5">
        <v>2395600014</v>
      </c>
      <c r="R5757" s="5">
        <v>2395600014</v>
      </c>
      <c r="S5757" s="5">
        <v>2395600014</v>
      </c>
      <c r="U5757"/>
    </row>
    <row r="5758" spans="17:21" ht="15.75">
      <c r="Q5758" s="5">
        <v>2395600022</v>
      </c>
      <c r="R5758" s="5">
        <v>2395600022</v>
      </c>
      <c r="S5758" s="5">
        <v>2395600022</v>
      </c>
      <c r="U5758"/>
    </row>
    <row r="5759" spans="17:21" ht="15.75">
      <c r="Q5759" s="5">
        <v>2395600048</v>
      </c>
      <c r="R5759" s="5">
        <v>2395600048</v>
      </c>
      <c r="S5759" s="5">
        <v>2395600048</v>
      </c>
      <c r="U5759"/>
    </row>
    <row r="5760" spans="17:21" ht="15.75">
      <c r="Q5760" s="5">
        <v>2395600055</v>
      </c>
      <c r="R5760" s="5">
        <v>2395600055</v>
      </c>
      <c r="S5760" s="5">
        <v>2395600055</v>
      </c>
      <c r="U5760"/>
    </row>
    <row r="5761" spans="17:21" ht="15.75">
      <c r="Q5761" s="5">
        <v>2395700012</v>
      </c>
      <c r="R5761" s="5">
        <v>2395700012</v>
      </c>
      <c r="S5761" s="5">
        <v>2395700012</v>
      </c>
      <c r="U5761"/>
    </row>
    <row r="5762" spans="17:21" ht="15.75">
      <c r="Q5762" s="5">
        <v>2395700046</v>
      </c>
      <c r="R5762" s="5">
        <v>2395700046</v>
      </c>
      <c r="S5762" s="5">
        <v>2395700046</v>
      </c>
      <c r="U5762"/>
    </row>
    <row r="5763" spans="17:21" ht="15.75">
      <c r="Q5763" s="5">
        <v>2395700061</v>
      </c>
      <c r="R5763" s="5">
        <v>2395700061</v>
      </c>
      <c r="S5763" s="5">
        <v>2395700061</v>
      </c>
      <c r="U5763"/>
    </row>
    <row r="5764" spans="17:21" ht="15.75">
      <c r="Q5764" s="5">
        <v>2395700079</v>
      </c>
      <c r="R5764" s="5">
        <v>2395700079</v>
      </c>
      <c r="S5764" s="5">
        <v>2395700079</v>
      </c>
      <c r="U5764"/>
    </row>
    <row r="5765" spans="17:21" ht="15.75">
      <c r="Q5765" s="5">
        <v>2395700087</v>
      </c>
      <c r="R5765" s="5">
        <v>2395700087</v>
      </c>
      <c r="S5765" s="5">
        <v>2395700087</v>
      </c>
      <c r="U5765"/>
    </row>
    <row r="5766" spans="17:21" ht="15.75">
      <c r="Q5766" s="5">
        <v>2395700103</v>
      </c>
      <c r="R5766" s="5">
        <v>2395700103</v>
      </c>
      <c r="S5766" s="5">
        <v>2395700103</v>
      </c>
      <c r="U5766"/>
    </row>
    <row r="5767" spans="17:21" ht="15.75">
      <c r="Q5767" s="5">
        <v>2395700111</v>
      </c>
      <c r="R5767" s="5">
        <v>2395700111</v>
      </c>
      <c r="S5767" s="5">
        <v>2395700111</v>
      </c>
      <c r="U5767"/>
    </row>
    <row r="5768" spans="17:21" ht="15.75">
      <c r="Q5768" s="5">
        <v>2395700129</v>
      </c>
      <c r="R5768" s="5">
        <v>2395700129</v>
      </c>
      <c r="S5768" s="5">
        <v>2395700129</v>
      </c>
      <c r="U5768"/>
    </row>
    <row r="5769" spans="17:21" ht="15.75">
      <c r="Q5769" s="5">
        <v>2395700137</v>
      </c>
      <c r="R5769" s="5">
        <v>2395700137</v>
      </c>
      <c r="S5769" s="5">
        <v>2395700137</v>
      </c>
      <c r="U5769"/>
    </row>
    <row r="5770" spans="17:21" ht="15.75">
      <c r="Q5770" s="5">
        <v>2395700145</v>
      </c>
      <c r="R5770" s="5">
        <v>2395700145</v>
      </c>
      <c r="S5770" s="5">
        <v>2395700145</v>
      </c>
      <c r="U5770"/>
    </row>
    <row r="5771" spans="17:21" ht="15.75">
      <c r="Q5771" s="5">
        <v>2395700152</v>
      </c>
      <c r="R5771" s="5">
        <v>2395700152</v>
      </c>
      <c r="S5771" s="5">
        <v>2395700152</v>
      </c>
      <c r="U5771"/>
    </row>
    <row r="5772" spans="17:21" ht="15.75">
      <c r="Q5772" s="5">
        <v>2395700160</v>
      </c>
      <c r="R5772" s="5">
        <v>2395700160</v>
      </c>
      <c r="S5772" s="5">
        <v>2395700160</v>
      </c>
      <c r="U5772"/>
    </row>
    <row r="5773" spans="17:21" ht="15.75">
      <c r="Q5773" s="5">
        <v>2395700178</v>
      </c>
      <c r="R5773" s="5">
        <v>2395700178</v>
      </c>
      <c r="S5773" s="5">
        <v>2395700178</v>
      </c>
      <c r="U5773"/>
    </row>
    <row r="5774" spans="17:21" ht="15.75">
      <c r="Q5774" s="5">
        <v>2395700186</v>
      </c>
      <c r="R5774" s="5">
        <v>2395700186</v>
      </c>
      <c r="S5774" s="5">
        <v>2395700186</v>
      </c>
      <c r="U5774"/>
    </row>
    <row r="5775" spans="17:21" ht="15.75">
      <c r="Q5775" s="5">
        <v>2395700194</v>
      </c>
      <c r="R5775" s="5">
        <v>2395700194</v>
      </c>
      <c r="S5775" s="5">
        <v>2395700194</v>
      </c>
      <c r="U5775"/>
    </row>
    <row r="5776" spans="17:21" ht="15.75">
      <c r="Q5776" s="5">
        <v>2395700210</v>
      </c>
      <c r="R5776" s="5">
        <v>2395700210</v>
      </c>
      <c r="S5776" s="5">
        <v>2395700210</v>
      </c>
      <c r="U5776"/>
    </row>
    <row r="5777" spans="17:21" ht="15.75">
      <c r="Q5777" s="5">
        <v>2395700228</v>
      </c>
      <c r="R5777" s="5">
        <v>2395700228</v>
      </c>
      <c r="S5777" s="5">
        <v>2395700228</v>
      </c>
      <c r="U5777"/>
    </row>
    <row r="5778" spans="17:21" ht="15.75">
      <c r="Q5778" s="5">
        <v>2395700236</v>
      </c>
      <c r="R5778" s="5">
        <v>2395700236</v>
      </c>
      <c r="S5778" s="5">
        <v>2395700236</v>
      </c>
      <c r="U5778"/>
    </row>
    <row r="5779" spans="17:21" ht="15.75">
      <c r="Q5779" s="5">
        <v>2395700244</v>
      </c>
      <c r="R5779" s="5">
        <v>2395700244</v>
      </c>
      <c r="S5779" s="5">
        <v>2395700244</v>
      </c>
      <c r="U5779"/>
    </row>
    <row r="5780" spans="17:21" ht="15.75">
      <c r="Q5780" s="5">
        <v>2395700251</v>
      </c>
      <c r="R5780" s="5">
        <v>2395700251</v>
      </c>
      <c r="S5780" s="5">
        <v>2395700251</v>
      </c>
      <c r="U5780"/>
    </row>
    <row r="5781" spans="17:21" ht="15.75">
      <c r="Q5781" s="5">
        <v>2395700269</v>
      </c>
      <c r="R5781" s="5">
        <v>2395700269</v>
      </c>
      <c r="S5781" s="5">
        <v>2395700269</v>
      </c>
      <c r="U5781"/>
    </row>
    <row r="5782" spans="17:21" ht="15.75">
      <c r="Q5782" s="5">
        <v>2395700277</v>
      </c>
      <c r="R5782" s="5">
        <v>2395700277</v>
      </c>
      <c r="S5782" s="5">
        <v>2395700277</v>
      </c>
      <c r="U5782"/>
    </row>
    <row r="5783" spans="17:21" ht="15.75">
      <c r="Q5783" s="5">
        <v>2395700285</v>
      </c>
      <c r="R5783" s="5">
        <v>2395700285</v>
      </c>
      <c r="S5783" s="5">
        <v>2395700285</v>
      </c>
      <c r="U5783"/>
    </row>
    <row r="5784" spans="17:21" ht="15.75">
      <c r="Q5784" s="5">
        <v>2395700293</v>
      </c>
      <c r="R5784" s="5">
        <v>2395700293</v>
      </c>
      <c r="S5784" s="5">
        <v>2395700293</v>
      </c>
      <c r="U5784"/>
    </row>
    <row r="5785" spans="17:21" ht="15.75">
      <c r="Q5785" s="5">
        <v>2396000040</v>
      </c>
      <c r="R5785" s="5">
        <v>2396000040</v>
      </c>
      <c r="S5785" s="5">
        <v>2396000040</v>
      </c>
      <c r="U5785"/>
    </row>
    <row r="5786" spans="17:21" ht="15.75">
      <c r="Q5786" s="5">
        <v>2396100022</v>
      </c>
      <c r="R5786" s="5">
        <v>2396100022</v>
      </c>
      <c r="S5786" s="5">
        <v>2396100022</v>
      </c>
      <c r="U5786"/>
    </row>
    <row r="5787" spans="17:21" ht="15.75">
      <c r="Q5787" s="5">
        <v>2396100071</v>
      </c>
      <c r="R5787" s="5">
        <v>2396100071</v>
      </c>
      <c r="S5787" s="5">
        <v>2396100071</v>
      </c>
      <c r="U5787"/>
    </row>
    <row r="5788" spans="17:21" ht="15.75">
      <c r="Q5788" s="5">
        <v>2396100097</v>
      </c>
      <c r="R5788" s="5">
        <v>2396100097</v>
      </c>
      <c r="S5788" s="5">
        <v>2396100097</v>
      </c>
      <c r="U5788"/>
    </row>
    <row r="5789" spans="17:21" ht="15.75">
      <c r="Q5789" s="5">
        <v>2396300010</v>
      </c>
      <c r="R5789" s="5">
        <v>2396300010</v>
      </c>
      <c r="S5789" s="5">
        <v>2396300010</v>
      </c>
      <c r="U5789"/>
    </row>
    <row r="5790" spans="17:21" ht="15.75">
      <c r="Q5790" s="5">
        <v>2396300036</v>
      </c>
      <c r="R5790" s="5">
        <v>2396300036</v>
      </c>
      <c r="S5790" s="5">
        <v>2396300036</v>
      </c>
      <c r="U5790"/>
    </row>
    <row r="5791" spans="17:21" ht="15.75">
      <c r="Q5791" s="5">
        <v>2396500015</v>
      </c>
      <c r="R5791" s="5">
        <v>2396500015</v>
      </c>
      <c r="S5791" s="5">
        <v>2396500015</v>
      </c>
      <c r="U5791"/>
    </row>
    <row r="5792" spans="17:21" ht="15.75">
      <c r="Q5792" s="5">
        <v>2397100047</v>
      </c>
      <c r="R5792" s="5">
        <v>2397100047</v>
      </c>
      <c r="S5792" s="5">
        <v>2397100047</v>
      </c>
      <c r="U5792"/>
    </row>
    <row r="5793" spans="17:21" ht="15.75">
      <c r="Q5793" s="5">
        <v>2397100054</v>
      </c>
      <c r="R5793" s="5">
        <v>2397100054</v>
      </c>
      <c r="S5793" s="5">
        <v>2397100054</v>
      </c>
      <c r="U5793"/>
    </row>
    <row r="5794" spans="17:21" ht="15.75">
      <c r="Q5794" s="5">
        <v>2397100062</v>
      </c>
      <c r="R5794" s="5">
        <v>2397100062</v>
      </c>
      <c r="S5794" s="5">
        <v>2397100062</v>
      </c>
      <c r="U5794"/>
    </row>
    <row r="5795" spans="17:21" ht="15.75">
      <c r="Q5795" s="5">
        <v>2397100070</v>
      </c>
      <c r="R5795" s="5">
        <v>2397100070</v>
      </c>
      <c r="S5795" s="5">
        <v>2397100070</v>
      </c>
      <c r="U5795"/>
    </row>
    <row r="5796" spans="17:21" ht="15.75">
      <c r="Q5796" s="5">
        <v>2397100088</v>
      </c>
      <c r="R5796" s="5">
        <v>2397100088</v>
      </c>
      <c r="S5796" s="5">
        <v>2397100088</v>
      </c>
      <c r="U5796"/>
    </row>
    <row r="5797" spans="17:21" ht="15.75">
      <c r="Q5797" s="5">
        <v>2397100096</v>
      </c>
      <c r="R5797" s="5">
        <v>2397100096</v>
      </c>
      <c r="S5797" s="5">
        <v>2397100096</v>
      </c>
      <c r="U5797"/>
    </row>
    <row r="5798" spans="17:21" ht="15.75">
      <c r="Q5798" s="5">
        <v>2397100104</v>
      </c>
      <c r="R5798" s="5">
        <v>2397100104</v>
      </c>
      <c r="S5798" s="5">
        <v>2397100104</v>
      </c>
      <c r="U5798"/>
    </row>
    <row r="5799" spans="17:21" ht="15.75">
      <c r="Q5799" s="5">
        <v>2397200011</v>
      </c>
      <c r="R5799" s="5">
        <v>2397200011</v>
      </c>
      <c r="S5799" s="5">
        <v>2397200011</v>
      </c>
      <c r="U5799"/>
    </row>
    <row r="5800" spans="17:21" ht="15.75">
      <c r="Q5800" s="5">
        <v>2397200060</v>
      </c>
      <c r="R5800" s="5">
        <v>2397200060</v>
      </c>
      <c r="S5800" s="5">
        <v>2397200060</v>
      </c>
      <c r="U5800"/>
    </row>
    <row r="5801" spans="17:21" ht="15.75">
      <c r="Q5801" s="5">
        <v>2397200078</v>
      </c>
      <c r="R5801" s="5">
        <v>2397200078</v>
      </c>
      <c r="S5801" s="5">
        <v>2397200078</v>
      </c>
      <c r="U5801"/>
    </row>
    <row r="5802" spans="17:21" ht="15.75">
      <c r="Q5802" s="5">
        <v>2397300019</v>
      </c>
      <c r="R5802" s="5">
        <v>2397300019</v>
      </c>
      <c r="S5802" s="5">
        <v>2397300019</v>
      </c>
      <c r="U5802"/>
    </row>
    <row r="5803" spans="17:21" ht="15.75">
      <c r="Q5803" s="5">
        <v>2397300027</v>
      </c>
      <c r="R5803" s="5">
        <v>2397300027</v>
      </c>
      <c r="S5803" s="5">
        <v>2397300027</v>
      </c>
      <c r="U5803"/>
    </row>
    <row r="5804" spans="17:21" ht="15.75">
      <c r="Q5804" s="5">
        <v>2397300035</v>
      </c>
      <c r="R5804" s="5">
        <v>2397300035</v>
      </c>
      <c r="S5804" s="5">
        <v>2397300035</v>
      </c>
      <c r="U5804"/>
    </row>
    <row r="5805" spans="17:21" ht="15.75">
      <c r="Q5805" s="5">
        <v>2397400017</v>
      </c>
      <c r="R5805" s="5">
        <v>2397400017</v>
      </c>
      <c r="S5805" s="5">
        <v>2397400017</v>
      </c>
      <c r="U5805"/>
    </row>
    <row r="5806" spans="17:21" ht="15.75">
      <c r="Q5806" s="5">
        <v>2397400025</v>
      </c>
      <c r="R5806" s="5">
        <v>2397400025</v>
      </c>
      <c r="S5806" s="5">
        <v>2397400025</v>
      </c>
      <c r="U5806"/>
    </row>
    <row r="5807" spans="17:21" ht="15.75">
      <c r="Q5807" s="5">
        <v>2397400033</v>
      </c>
      <c r="R5807" s="5">
        <v>2397400033</v>
      </c>
      <c r="S5807" s="5">
        <v>2397400033</v>
      </c>
      <c r="U5807"/>
    </row>
    <row r="5808" spans="17:21" ht="15.75">
      <c r="Q5808" s="5">
        <v>2397400041</v>
      </c>
      <c r="R5808" s="5">
        <v>2397400041</v>
      </c>
      <c r="S5808" s="5">
        <v>2397400041</v>
      </c>
      <c r="U5808"/>
    </row>
    <row r="5809" spans="17:21" ht="15.75">
      <c r="Q5809" s="5">
        <v>2397400058</v>
      </c>
      <c r="R5809" s="5">
        <v>2397400058</v>
      </c>
      <c r="S5809" s="5">
        <v>2397400058</v>
      </c>
      <c r="U5809"/>
    </row>
    <row r="5810" spans="17:21" ht="15.75">
      <c r="Q5810" s="5">
        <v>2397400082</v>
      </c>
      <c r="R5810" s="5">
        <v>2397400082</v>
      </c>
      <c r="S5810" s="5">
        <v>2397400082</v>
      </c>
      <c r="U5810"/>
    </row>
    <row r="5811" spans="17:21" ht="15.75">
      <c r="Q5811" s="5">
        <v>2397400108</v>
      </c>
      <c r="R5811" s="5">
        <v>2397400108</v>
      </c>
      <c r="S5811" s="5">
        <v>2397400108</v>
      </c>
      <c r="U5811"/>
    </row>
    <row r="5812" spans="17:21" ht="15.75">
      <c r="Q5812" s="5">
        <v>2397400116</v>
      </c>
      <c r="R5812" s="5">
        <v>2397400116</v>
      </c>
      <c r="S5812" s="5">
        <v>2397400116</v>
      </c>
      <c r="U5812"/>
    </row>
    <row r="5813" spans="17:21" ht="15.75">
      <c r="Q5813" s="5">
        <v>2397400124</v>
      </c>
      <c r="R5813" s="5">
        <v>2397400124</v>
      </c>
      <c r="S5813" s="5">
        <v>2397400124</v>
      </c>
      <c r="U5813"/>
    </row>
    <row r="5814" spans="17:21" ht="15.75">
      <c r="Q5814" s="5">
        <v>2397400132</v>
      </c>
      <c r="R5814" s="5">
        <v>2397400132</v>
      </c>
      <c r="S5814" s="5">
        <v>2397400132</v>
      </c>
      <c r="U5814"/>
    </row>
    <row r="5815" spans="17:21" ht="15.75">
      <c r="Q5815" s="5">
        <v>2397500030</v>
      </c>
      <c r="R5815" s="5">
        <v>2397500030</v>
      </c>
      <c r="S5815" s="5">
        <v>2397500030</v>
      </c>
      <c r="U5815"/>
    </row>
    <row r="5816" spans="17:21" ht="15.75">
      <c r="Q5816" s="5">
        <v>2397500048</v>
      </c>
      <c r="R5816" s="5">
        <v>2397500048</v>
      </c>
      <c r="S5816" s="5">
        <v>2397500048</v>
      </c>
      <c r="U5816"/>
    </row>
    <row r="5817" spans="17:21" ht="15.75">
      <c r="Q5817" s="5">
        <v>2397500055</v>
      </c>
      <c r="R5817" s="5">
        <v>2397500055</v>
      </c>
      <c r="S5817" s="5">
        <v>2397500055</v>
      </c>
      <c r="U5817"/>
    </row>
    <row r="5818" spans="17:21" ht="15.75">
      <c r="Q5818" s="5">
        <v>2397500063</v>
      </c>
      <c r="R5818" s="5">
        <v>2397500063</v>
      </c>
      <c r="S5818" s="5">
        <v>2397500063</v>
      </c>
      <c r="U5818"/>
    </row>
    <row r="5819" spans="17:21" ht="15.75">
      <c r="Q5819" s="5">
        <v>2397600012</v>
      </c>
      <c r="R5819" s="5">
        <v>2397600012</v>
      </c>
      <c r="S5819" s="5">
        <v>2397600012</v>
      </c>
      <c r="U5819"/>
    </row>
    <row r="5820" spans="17:21" ht="15.75">
      <c r="Q5820" s="5">
        <v>2397600020</v>
      </c>
      <c r="R5820" s="5">
        <v>2397600020</v>
      </c>
      <c r="S5820" s="5">
        <v>2397600020</v>
      </c>
      <c r="U5820"/>
    </row>
    <row r="5821" spans="17:21" ht="15.75">
      <c r="Q5821" s="5">
        <v>2397600046</v>
      </c>
      <c r="R5821" s="5">
        <v>2397600046</v>
      </c>
      <c r="S5821" s="5">
        <v>2397600046</v>
      </c>
      <c r="U5821"/>
    </row>
    <row r="5822" spans="17:21" ht="15.75">
      <c r="Q5822" s="5">
        <v>2397600053</v>
      </c>
      <c r="R5822" s="5">
        <v>2397600053</v>
      </c>
      <c r="S5822" s="5">
        <v>2397600053</v>
      </c>
      <c r="U5822"/>
    </row>
    <row r="5823" spans="17:21" ht="15.75">
      <c r="Q5823" s="5">
        <v>2397600061</v>
      </c>
      <c r="R5823" s="5">
        <v>2397600061</v>
      </c>
      <c r="S5823" s="5">
        <v>2397600061</v>
      </c>
      <c r="U5823"/>
    </row>
    <row r="5824" spans="17:21" ht="15.75">
      <c r="Q5824" s="5">
        <v>2397600079</v>
      </c>
      <c r="R5824" s="5">
        <v>2397600079</v>
      </c>
      <c r="S5824" s="5">
        <v>2397600079</v>
      </c>
      <c r="U5824"/>
    </row>
    <row r="5825" spans="17:21" ht="15.75">
      <c r="Q5825" s="5" t="s">
        <v>2255</v>
      </c>
      <c r="R5825" s="2">
        <v>2400000001</v>
      </c>
      <c r="S5825" s="5" t="s">
        <v>2255</v>
      </c>
      <c r="U5825"/>
    </row>
    <row r="5826" spans="17:21" ht="15.75">
      <c r="Q5826" s="5" t="s">
        <v>2256</v>
      </c>
      <c r="R5826" s="2">
        <v>2400000002</v>
      </c>
      <c r="S5826" s="5" t="s">
        <v>2256</v>
      </c>
      <c r="U5826"/>
    </row>
    <row r="5827" spans="17:21" ht="15.75">
      <c r="Q5827" s="5" t="s">
        <v>2257</v>
      </c>
      <c r="R5827" s="2">
        <v>2400000003</v>
      </c>
      <c r="S5827" s="5" t="s">
        <v>2257</v>
      </c>
      <c r="U5827"/>
    </row>
    <row r="5828" spans="17:21" ht="15.75">
      <c r="Q5828" s="5" t="s">
        <v>2258</v>
      </c>
      <c r="R5828" s="2">
        <v>2400000004</v>
      </c>
      <c r="S5828" s="5" t="s">
        <v>2258</v>
      </c>
      <c r="U5828"/>
    </row>
    <row r="5829" spans="17:21" ht="15.75">
      <c r="Q5829" s="5" t="s">
        <v>2259</v>
      </c>
      <c r="R5829" s="2">
        <v>2400000005</v>
      </c>
      <c r="S5829" s="5" t="s">
        <v>2259</v>
      </c>
      <c r="U5829"/>
    </row>
    <row r="5830" spans="17:21" ht="15.75">
      <c r="Q5830" s="5" t="s">
        <v>2260</v>
      </c>
      <c r="R5830" s="2">
        <v>2400000006</v>
      </c>
      <c r="S5830" s="5" t="s">
        <v>2260</v>
      </c>
      <c r="U5830"/>
    </row>
    <row r="5831" spans="17:21" ht="15.75">
      <c r="Q5831" s="5" t="s">
        <v>2261</v>
      </c>
      <c r="R5831" s="2">
        <v>2400000007</v>
      </c>
      <c r="S5831" s="5" t="s">
        <v>2261</v>
      </c>
      <c r="U5831"/>
    </row>
    <row r="5832" spans="17:21" ht="15.75">
      <c r="Q5832" s="5" t="s">
        <v>2262</v>
      </c>
      <c r="R5832" s="2">
        <v>2400000008</v>
      </c>
      <c r="S5832" s="5" t="s">
        <v>2262</v>
      </c>
      <c r="U5832"/>
    </row>
    <row r="5833" spans="17:21" ht="15.75">
      <c r="Q5833" s="5" t="s">
        <v>2263</v>
      </c>
      <c r="R5833" s="2">
        <v>2400000009</v>
      </c>
      <c r="S5833" s="5" t="s">
        <v>2263</v>
      </c>
      <c r="U5833"/>
    </row>
    <row r="5834" spans="17:21" ht="15.75">
      <c r="Q5834" s="5" t="s">
        <v>2264</v>
      </c>
      <c r="R5834" s="2">
        <v>2400000010</v>
      </c>
      <c r="S5834" s="5" t="s">
        <v>2264</v>
      </c>
      <c r="U5834"/>
    </row>
    <row r="5835" spans="17:21" ht="15.75">
      <c r="Q5835" s="5" t="s">
        <v>2265</v>
      </c>
      <c r="R5835" s="2">
        <v>2400000011</v>
      </c>
      <c r="S5835" s="5" t="s">
        <v>2265</v>
      </c>
      <c r="U5835"/>
    </row>
    <row r="5836" spans="17:21" ht="15.75">
      <c r="Q5836" s="5" t="s">
        <v>2266</v>
      </c>
      <c r="R5836" s="2">
        <v>2400000012</v>
      </c>
      <c r="S5836" s="5" t="s">
        <v>2266</v>
      </c>
      <c r="U5836"/>
    </row>
    <row r="5837" spans="17:21" ht="15.75">
      <c r="Q5837" s="5" t="s">
        <v>2267</v>
      </c>
      <c r="R5837" s="2">
        <v>2400000013</v>
      </c>
      <c r="S5837" s="5" t="s">
        <v>2267</v>
      </c>
      <c r="U5837"/>
    </row>
    <row r="5838" spans="17:21" ht="15.75">
      <c r="Q5838" s="5" t="s">
        <v>2268</v>
      </c>
      <c r="R5838" s="2">
        <v>2400000014</v>
      </c>
      <c r="S5838" s="5" t="s">
        <v>2268</v>
      </c>
      <c r="U5838"/>
    </row>
    <row r="5839" spans="17:21" ht="15.75">
      <c r="Q5839" s="5" t="s">
        <v>2269</v>
      </c>
      <c r="R5839" s="2">
        <v>2400000015</v>
      </c>
      <c r="S5839" s="5" t="s">
        <v>2269</v>
      </c>
      <c r="U5839"/>
    </row>
    <row r="5840" spans="17:21" ht="15.75">
      <c r="Q5840" s="5" t="s">
        <v>2270</v>
      </c>
      <c r="R5840" s="2">
        <v>2400000016</v>
      </c>
      <c r="S5840" s="5" t="s">
        <v>2270</v>
      </c>
      <c r="U5840"/>
    </row>
    <row r="5841" spans="17:21" ht="15.75">
      <c r="Q5841" s="5" t="s">
        <v>2271</v>
      </c>
      <c r="R5841" s="2">
        <v>2400000017</v>
      </c>
      <c r="S5841" s="5" t="s">
        <v>2271</v>
      </c>
      <c r="U5841"/>
    </row>
    <row r="5842" spans="17:21" ht="15.75">
      <c r="Q5842" s="5" t="s">
        <v>2272</v>
      </c>
      <c r="R5842" s="2">
        <v>2400000018</v>
      </c>
      <c r="S5842" s="5" t="s">
        <v>2272</v>
      </c>
      <c r="U5842"/>
    </row>
    <row r="5843" spans="17:21" ht="15.75">
      <c r="Q5843" s="5" t="s">
        <v>2273</v>
      </c>
      <c r="R5843" s="2">
        <v>2400000019</v>
      </c>
      <c r="S5843" s="5" t="s">
        <v>2273</v>
      </c>
      <c r="U5843"/>
    </row>
    <row r="5844" spans="17:21" ht="15.75">
      <c r="Q5844" s="5" t="s">
        <v>2274</v>
      </c>
      <c r="R5844" s="2">
        <v>2400000020</v>
      </c>
      <c r="S5844" s="5" t="s">
        <v>2274</v>
      </c>
      <c r="U5844"/>
    </row>
    <row r="5845" spans="17:21" ht="15.75">
      <c r="Q5845" s="5" t="s">
        <v>2275</v>
      </c>
      <c r="R5845" s="2">
        <v>2400000021</v>
      </c>
      <c r="S5845" s="5" t="s">
        <v>2275</v>
      </c>
      <c r="U5845"/>
    </row>
    <row r="5846" spans="17:21" ht="15.75">
      <c r="Q5846" s="5" t="s">
        <v>2276</v>
      </c>
      <c r="R5846" s="2">
        <v>2400000022</v>
      </c>
      <c r="S5846" s="5" t="s">
        <v>2276</v>
      </c>
      <c r="U5846"/>
    </row>
    <row r="5847" spans="17:21" ht="15.75">
      <c r="Q5847" s="5" t="s">
        <v>2277</v>
      </c>
      <c r="R5847" s="2">
        <v>2400000023</v>
      </c>
      <c r="S5847" s="5" t="s">
        <v>2277</v>
      </c>
      <c r="U5847"/>
    </row>
    <row r="5848" spans="17:21" ht="15.75">
      <c r="Q5848" s="5" t="s">
        <v>2278</v>
      </c>
      <c r="R5848" s="2">
        <v>2400000024</v>
      </c>
      <c r="S5848" s="5" t="s">
        <v>2278</v>
      </c>
      <c r="U5848"/>
    </row>
    <row r="5849" spans="17:21" ht="15.75">
      <c r="Q5849" s="5" t="s">
        <v>2279</v>
      </c>
      <c r="R5849" s="2">
        <v>2400000025</v>
      </c>
      <c r="S5849" s="5" t="s">
        <v>2279</v>
      </c>
      <c r="U5849"/>
    </row>
    <row r="5850" spans="17:21" ht="15.75">
      <c r="Q5850" s="5" t="s">
        <v>2280</v>
      </c>
      <c r="R5850" s="2">
        <v>2400000026</v>
      </c>
      <c r="S5850" s="5" t="s">
        <v>2280</v>
      </c>
      <c r="U5850"/>
    </row>
    <row r="5851" spans="17:21" ht="15.75">
      <c r="Q5851" s="5" t="s">
        <v>2281</v>
      </c>
      <c r="R5851" s="2">
        <v>2400000027</v>
      </c>
      <c r="S5851" s="5" t="s">
        <v>2281</v>
      </c>
      <c r="U5851"/>
    </row>
    <row r="5852" spans="17:21" ht="15.75">
      <c r="Q5852" s="5" t="s">
        <v>2282</v>
      </c>
      <c r="R5852" s="2">
        <v>2400000028</v>
      </c>
      <c r="S5852" s="5" t="s">
        <v>2282</v>
      </c>
      <c r="U5852"/>
    </row>
    <row r="5853" spans="17:21" ht="15.75">
      <c r="Q5853" s="5" t="s">
        <v>2283</v>
      </c>
      <c r="R5853" s="2">
        <v>2400000029</v>
      </c>
      <c r="S5853" s="5" t="s">
        <v>2283</v>
      </c>
      <c r="U5853"/>
    </row>
    <row r="5854" spans="17:21" ht="15.75">
      <c r="Q5854" s="5" t="s">
        <v>2284</v>
      </c>
      <c r="R5854" s="2">
        <v>2400000030</v>
      </c>
      <c r="S5854" s="5" t="s">
        <v>2284</v>
      </c>
      <c r="U5854"/>
    </row>
    <row r="5855" spans="17:21" ht="15.75">
      <c r="Q5855" s="5" t="s">
        <v>2285</v>
      </c>
      <c r="R5855" s="2">
        <v>2400000031</v>
      </c>
      <c r="S5855" s="5" t="s">
        <v>2285</v>
      </c>
      <c r="U5855"/>
    </row>
    <row r="5856" spans="17:21" ht="15.75">
      <c r="Q5856" s="5" t="s">
        <v>2286</v>
      </c>
      <c r="R5856" s="2">
        <v>2400000032</v>
      </c>
      <c r="S5856" s="5" t="s">
        <v>2286</v>
      </c>
      <c r="U5856"/>
    </row>
    <row r="5857" spans="17:21" ht="15.75">
      <c r="Q5857" s="5" t="s">
        <v>2287</v>
      </c>
      <c r="R5857" s="2">
        <v>2400000033</v>
      </c>
      <c r="S5857" s="5" t="s">
        <v>2287</v>
      </c>
      <c r="U5857"/>
    </row>
    <row r="5858" spans="17:21" ht="15.75">
      <c r="Q5858" s="5" t="s">
        <v>2288</v>
      </c>
      <c r="R5858" s="2">
        <v>2400000034</v>
      </c>
      <c r="S5858" s="5" t="s">
        <v>2288</v>
      </c>
      <c r="U5858"/>
    </row>
    <row r="5859" spans="17:21" ht="15.75">
      <c r="Q5859" s="5" t="s">
        <v>2289</v>
      </c>
      <c r="R5859" s="2">
        <v>2400000035</v>
      </c>
      <c r="S5859" s="5" t="s">
        <v>2289</v>
      </c>
      <c r="U5859"/>
    </row>
    <row r="5860" spans="17:21" ht="15.75">
      <c r="Q5860" s="5" t="s">
        <v>2290</v>
      </c>
      <c r="R5860" s="2">
        <v>2400000036</v>
      </c>
      <c r="S5860" s="5" t="s">
        <v>2290</v>
      </c>
      <c r="U5860"/>
    </row>
    <row r="5861" spans="17:21" ht="15.75">
      <c r="Q5861" s="5" t="s">
        <v>2291</v>
      </c>
      <c r="R5861" s="2">
        <v>2400000037</v>
      </c>
      <c r="S5861" s="5" t="s">
        <v>2291</v>
      </c>
      <c r="U5861"/>
    </row>
    <row r="5862" spans="17:21" ht="15.75">
      <c r="Q5862" s="5" t="s">
        <v>2292</v>
      </c>
      <c r="R5862" s="2">
        <v>2400000038</v>
      </c>
      <c r="S5862" s="5" t="s">
        <v>2292</v>
      </c>
      <c r="U5862"/>
    </row>
    <row r="5863" spans="17:21" ht="15.75">
      <c r="Q5863" s="5" t="s">
        <v>2293</v>
      </c>
      <c r="R5863" s="2">
        <v>2400000039</v>
      </c>
      <c r="S5863" s="5" t="s">
        <v>2293</v>
      </c>
      <c r="U5863"/>
    </row>
    <row r="5864" spans="17:21" ht="15.75">
      <c r="Q5864" s="5" t="s">
        <v>2294</v>
      </c>
      <c r="R5864" s="2">
        <v>2400000040</v>
      </c>
      <c r="S5864" s="5" t="s">
        <v>2294</v>
      </c>
      <c r="U5864"/>
    </row>
    <row r="5865" spans="17:21" ht="15.75">
      <c r="Q5865" s="5" t="s">
        <v>2295</v>
      </c>
      <c r="R5865" s="2">
        <v>2400000041</v>
      </c>
      <c r="S5865" s="5" t="s">
        <v>2295</v>
      </c>
      <c r="U5865"/>
    </row>
    <row r="5866" spans="17:21" ht="15.75">
      <c r="Q5866" s="5" t="s">
        <v>2296</v>
      </c>
      <c r="R5866" s="2">
        <v>2400000042</v>
      </c>
      <c r="S5866" s="5" t="s">
        <v>2296</v>
      </c>
      <c r="U5866"/>
    </row>
    <row r="5867" spans="17:21" ht="15.75">
      <c r="Q5867" s="5" t="s">
        <v>2297</v>
      </c>
      <c r="R5867" s="2">
        <v>2400000043</v>
      </c>
      <c r="S5867" s="5" t="s">
        <v>2297</v>
      </c>
      <c r="U5867"/>
    </row>
    <row r="5868" spans="17:21" ht="15.75">
      <c r="Q5868" s="5" t="s">
        <v>2298</v>
      </c>
      <c r="R5868" s="2">
        <v>2400000044</v>
      </c>
      <c r="S5868" s="5" t="s">
        <v>2298</v>
      </c>
      <c r="U5868"/>
    </row>
    <row r="5869" spans="17:21" ht="15.75">
      <c r="Q5869" s="5" t="s">
        <v>2299</v>
      </c>
      <c r="R5869" s="2">
        <v>2400000045</v>
      </c>
      <c r="S5869" s="5" t="s">
        <v>2299</v>
      </c>
      <c r="U5869"/>
    </row>
    <row r="5870" spans="17:21" ht="15.75">
      <c r="Q5870" s="5" t="s">
        <v>2300</v>
      </c>
      <c r="R5870" s="2">
        <v>2400000046</v>
      </c>
      <c r="S5870" s="5" t="s">
        <v>2300</v>
      </c>
      <c r="U5870"/>
    </row>
    <row r="5871" spans="17:21" ht="15.75">
      <c r="Q5871" s="5" t="s">
        <v>2301</v>
      </c>
      <c r="R5871" s="2">
        <v>2400000047</v>
      </c>
      <c r="S5871" s="5" t="s">
        <v>2301</v>
      </c>
      <c r="U5871"/>
    </row>
    <row r="5872" spans="17:21" ht="15.75">
      <c r="Q5872" s="5" t="s">
        <v>2302</v>
      </c>
      <c r="R5872" s="2">
        <v>2400000048</v>
      </c>
      <c r="S5872" s="5" t="s">
        <v>2302</v>
      </c>
      <c r="U5872"/>
    </row>
    <row r="5873" spans="17:21" ht="15.75">
      <c r="Q5873" s="5" t="s">
        <v>2303</v>
      </c>
      <c r="R5873" s="2">
        <v>2400000049</v>
      </c>
      <c r="S5873" s="5" t="s">
        <v>2303</v>
      </c>
      <c r="U5873"/>
    </row>
    <row r="5874" spans="17:21" ht="15.75">
      <c r="Q5874" s="5" t="s">
        <v>2304</v>
      </c>
      <c r="R5874" s="2">
        <v>2400000050</v>
      </c>
      <c r="S5874" s="5" t="s">
        <v>2304</v>
      </c>
      <c r="U5874"/>
    </row>
    <row r="5875" spans="17:21" ht="15.75">
      <c r="Q5875" s="5" t="s">
        <v>2305</v>
      </c>
      <c r="R5875" s="2">
        <v>2400000051</v>
      </c>
      <c r="S5875" s="5" t="s">
        <v>2305</v>
      </c>
      <c r="U5875"/>
    </row>
    <row r="5876" spans="17:21" ht="15.75">
      <c r="Q5876" s="5" t="s">
        <v>2306</v>
      </c>
      <c r="R5876" s="2">
        <v>2400000052</v>
      </c>
      <c r="S5876" s="5" t="s">
        <v>2306</v>
      </c>
      <c r="U5876"/>
    </row>
    <row r="5877" spans="17:21" ht="15.75">
      <c r="Q5877" s="5" t="s">
        <v>2307</v>
      </c>
      <c r="R5877" s="2">
        <v>2400000053</v>
      </c>
      <c r="S5877" s="5" t="s">
        <v>2307</v>
      </c>
      <c r="U5877"/>
    </row>
    <row r="5878" spans="17:21" ht="15.75">
      <c r="Q5878" s="5" t="s">
        <v>2308</v>
      </c>
      <c r="R5878" s="2">
        <v>2400000054</v>
      </c>
      <c r="S5878" s="5" t="s">
        <v>2308</v>
      </c>
      <c r="U5878"/>
    </row>
    <row r="5879" spans="17:21" ht="15.75">
      <c r="Q5879" s="5" t="s">
        <v>2309</v>
      </c>
      <c r="R5879" s="2">
        <v>2400000055</v>
      </c>
      <c r="S5879" s="5" t="s">
        <v>2309</v>
      </c>
      <c r="U5879"/>
    </row>
    <row r="5880" spans="17:21" ht="15.75">
      <c r="Q5880" s="5" t="s">
        <v>2310</v>
      </c>
      <c r="R5880" s="2">
        <v>2400000056</v>
      </c>
      <c r="S5880" s="5" t="s">
        <v>2310</v>
      </c>
      <c r="U5880"/>
    </row>
    <row r="5881" spans="17:21" ht="15.75">
      <c r="Q5881" s="5" t="s">
        <v>2311</v>
      </c>
      <c r="R5881" s="2">
        <v>2400000057</v>
      </c>
      <c r="S5881" s="5" t="s">
        <v>2311</v>
      </c>
      <c r="U5881"/>
    </row>
    <row r="5882" spans="17:21" ht="15.75">
      <c r="Q5882" s="5" t="s">
        <v>2312</v>
      </c>
      <c r="R5882" s="2">
        <v>2400000058</v>
      </c>
      <c r="S5882" s="5" t="s">
        <v>2312</v>
      </c>
      <c r="U5882"/>
    </row>
    <row r="5883" spans="17:21" ht="15.75">
      <c r="Q5883" s="5" t="s">
        <v>2313</v>
      </c>
      <c r="R5883" s="2">
        <v>2400000059</v>
      </c>
      <c r="S5883" s="5" t="s">
        <v>2313</v>
      </c>
      <c r="U5883"/>
    </row>
    <row r="5884" spans="17:21" ht="15.75">
      <c r="Q5884" s="5" t="s">
        <v>2314</v>
      </c>
      <c r="R5884" s="2">
        <v>2400000060</v>
      </c>
      <c r="S5884" s="5" t="s">
        <v>2314</v>
      </c>
      <c r="U5884"/>
    </row>
    <row r="5885" spans="17:21" ht="15.75">
      <c r="Q5885" s="5" t="s">
        <v>2315</v>
      </c>
      <c r="R5885" s="2">
        <v>2400000061</v>
      </c>
      <c r="S5885" s="5" t="s">
        <v>2315</v>
      </c>
      <c r="U5885"/>
    </row>
    <row r="5886" spans="17:21" ht="15.75">
      <c r="Q5886" s="5" t="s">
        <v>2316</v>
      </c>
      <c r="R5886" s="2">
        <v>2400000062</v>
      </c>
      <c r="S5886" s="5" t="s">
        <v>2316</v>
      </c>
      <c r="U5886"/>
    </row>
    <row r="5887" spans="17:21" ht="15.75">
      <c r="Q5887" s="5" t="s">
        <v>2317</v>
      </c>
      <c r="R5887" s="2">
        <v>2400000063</v>
      </c>
      <c r="S5887" s="5" t="s">
        <v>2317</v>
      </c>
      <c r="U5887"/>
    </row>
    <row r="5888" spans="17:21" ht="15.75">
      <c r="Q5888" s="5" t="s">
        <v>2318</v>
      </c>
      <c r="R5888" s="2">
        <v>2400000064</v>
      </c>
      <c r="S5888" s="5" t="s">
        <v>2318</v>
      </c>
      <c r="U5888"/>
    </row>
    <row r="5889" spans="17:21" ht="15.75">
      <c r="Q5889" s="5" t="s">
        <v>2319</v>
      </c>
      <c r="R5889" s="2">
        <v>2400000065</v>
      </c>
      <c r="S5889" s="5" t="s">
        <v>2319</v>
      </c>
      <c r="U5889"/>
    </row>
    <row r="5890" spans="17:21" ht="15.75">
      <c r="Q5890" s="5" t="s">
        <v>2320</v>
      </c>
      <c r="R5890" s="2">
        <v>2400000066</v>
      </c>
      <c r="S5890" s="5" t="s">
        <v>2320</v>
      </c>
      <c r="U5890"/>
    </row>
    <row r="5891" spans="17:21" ht="15.75">
      <c r="Q5891" s="5" t="s">
        <v>2321</v>
      </c>
      <c r="R5891" s="2">
        <v>2400000067</v>
      </c>
      <c r="S5891" s="5" t="s">
        <v>2321</v>
      </c>
      <c r="U5891"/>
    </row>
    <row r="5892" spans="17:21" ht="15.75">
      <c r="Q5892" s="5" t="s">
        <v>2322</v>
      </c>
      <c r="R5892" s="2">
        <v>2400000068</v>
      </c>
      <c r="S5892" s="5" t="s">
        <v>2322</v>
      </c>
      <c r="U5892"/>
    </row>
    <row r="5893" spans="17:21" ht="15.75">
      <c r="Q5893" s="5" t="s">
        <v>2323</v>
      </c>
      <c r="R5893" s="2">
        <v>2400000069</v>
      </c>
      <c r="S5893" s="5" t="s">
        <v>2323</v>
      </c>
      <c r="U5893"/>
    </row>
    <row r="5894" spans="17:21" ht="15.75">
      <c r="Q5894" s="5" t="s">
        <v>2324</v>
      </c>
      <c r="R5894" s="2">
        <v>2400000070</v>
      </c>
      <c r="S5894" s="5" t="s">
        <v>2324</v>
      </c>
      <c r="U5894"/>
    </row>
    <row r="5895" spans="17:21" ht="15.75">
      <c r="Q5895" s="5" t="s">
        <v>2325</v>
      </c>
      <c r="R5895" s="2">
        <v>2400000071</v>
      </c>
      <c r="S5895" s="5" t="s">
        <v>2325</v>
      </c>
      <c r="U5895"/>
    </row>
    <row r="5896" spans="17:21" ht="15.75">
      <c r="Q5896" s="5" t="s">
        <v>2326</v>
      </c>
      <c r="R5896" s="2">
        <v>2400000072</v>
      </c>
      <c r="S5896" s="5" t="s">
        <v>2326</v>
      </c>
      <c r="U5896"/>
    </row>
    <row r="5897" spans="17:21" ht="15.75">
      <c r="Q5897" s="5" t="s">
        <v>2327</v>
      </c>
      <c r="R5897" s="2">
        <v>2400000073</v>
      </c>
      <c r="S5897" s="5" t="s">
        <v>2327</v>
      </c>
      <c r="U5897"/>
    </row>
    <row r="5898" spans="17:21" ht="15.75">
      <c r="Q5898" s="5" t="s">
        <v>2328</v>
      </c>
      <c r="R5898" s="2">
        <v>2400000074</v>
      </c>
      <c r="S5898" s="5" t="s">
        <v>2328</v>
      </c>
      <c r="U5898"/>
    </row>
    <row r="5899" spans="17:21" ht="15.75">
      <c r="Q5899" s="5" t="s">
        <v>2329</v>
      </c>
      <c r="R5899" s="2">
        <v>2400000075</v>
      </c>
      <c r="S5899" s="5" t="s">
        <v>2329</v>
      </c>
      <c r="U5899"/>
    </row>
    <row r="5900" spans="17:21" ht="15.75">
      <c r="Q5900" s="5" t="s">
        <v>2330</v>
      </c>
      <c r="R5900" s="2">
        <v>2400000076</v>
      </c>
      <c r="S5900" s="5" t="s">
        <v>2330</v>
      </c>
      <c r="U5900"/>
    </row>
    <row r="5901" spans="17:21" ht="15.75">
      <c r="Q5901" s="5" t="s">
        <v>2331</v>
      </c>
      <c r="R5901" s="2">
        <v>2400000077</v>
      </c>
      <c r="S5901" s="5" t="s">
        <v>2331</v>
      </c>
      <c r="U5901"/>
    </row>
    <row r="5902" spans="17:21" ht="15.75">
      <c r="Q5902" s="5" t="s">
        <v>2332</v>
      </c>
      <c r="R5902" s="2">
        <v>2400000078</v>
      </c>
      <c r="S5902" s="5" t="s">
        <v>2332</v>
      </c>
      <c r="U5902"/>
    </row>
    <row r="5903" spans="17:21" ht="15.75">
      <c r="Q5903" s="5" t="s">
        <v>2333</v>
      </c>
      <c r="R5903" s="2">
        <v>2400000079</v>
      </c>
      <c r="S5903" s="5" t="s">
        <v>2333</v>
      </c>
      <c r="U5903"/>
    </row>
    <row r="5904" spans="17:21" ht="15.75">
      <c r="Q5904" s="5" t="s">
        <v>2334</v>
      </c>
      <c r="R5904" s="2">
        <v>2400000080</v>
      </c>
      <c r="S5904" s="5" t="s">
        <v>2334</v>
      </c>
      <c r="U5904"/>
    </row>
    <row r="5905" spans="17:21" ht="15.75">
      <c r="Q5905" s="5" t="s">
        <v>2335</v>
      </c>
      <c r="R5905" s="2">
        <v>2400000081</v>
      </c>
      <c r="S5905" s="5" t="s">
        <v>2335</v>
      </c>
      <c r="U5905"/>
    </row>
    <row r="5906" spans="17:21" ht="15.75">
      <c r="Q5906" s="5" t="s">
        <v>2336</v>
      </c>
      <c r="R5906" s="2">
        <v>2400000082</v>
      </c>
      <c r="S5906" s="5" t="s">
        <v>2336</v>
      </c>
      <c r="U5906"/>
    </row>
    <row r="5907" spans="17:21" ht="15.75">
      <c r="Q5907" s="5" t="s">
        <v>2337</v>
      </c>
      <c r="R5907" s="2">
        <v>2400000083</v>
      </c>
      <c r="S5907" s="5" t="s">
        <v>2337</v>
      </c>
      <c r="U5907"/>
    </row>
    <row r="5908" spans="17:21" ht="15.75">
      <c r="Q5908" s="5" t="s">
        <v>2338</v>
      </c>
      <c r="R5908" s="2">
        <v>2400000084</v>
      </c>
      <c r="S5908" s="5" t="s">
        <v>2338</v>
      </c>
      <c r="U5908"/>
    </row>
    <row r="5909" spans="17:21" ht="15.75">
      <c r="Q5909" s="5" t="s">
        <v>2339</v>
      </c>
      <c r="R5909" s="2">
        <v>2400000085</v>
      </c>
      <c r="S5909" s="5" t="s">
        <v>2339</v>
      </c>
      <c r="U5909"/>
    </row>
    <row r="5910" spans="17:21" ht="15.75">
      <c r="Q5910" s="5" t="s">
        <v>2340</v>
      </c>
      <c r="R5910" s="2">
        <v>2400000086</v>
      </c>
      <c r="S5910" s="5" t="s">
        <v>2340</v>
      </c>
      <c r="U5910"/>
    </row>
    <row r="5911" spans="17:21" ht="15.75">
      <c r="Q5911" s="5" t="s">
        <v>2341</v>
      </c>
      <c r="R5911" s="2">
        <v>2400000087</v>
      </c>
      <c r="S5911" s="5" t="s">
        <v>2341</v>
      </c>
      <c r="U5911"/>
    </row>
    <row r="5912" spans="17:21" ht="15.75">
      <c r="Q5912" s="5" t="s">
        <v>2342</v>
      </c>
      <c r="R5912" s="2">
        <v>2400000088</v>
      </c>
      <c r="S5912" s="5" t="s">
        <v>2342</v>
      </c>
      <c r="U5912"/>
    </row>
    <row r="5913" spans="17:21" ht="15.75">
      <c r="Q5913" s="5" t="s">
        <v>2343</v>
      </c>
      <c r="R5913" s="2">
        <v>2400000089</v>
      </c>
      <c r="S5913" s="5" t="s">
        <v>2343</v>
      </c>
      <c r="U5913"/>
    </row>
    <row r="5914" spans="17:21" ht="15.75">
      <c r="Q5914" s="5" t="s">
        <v>2344</v>
      </c>
      <c r="R5914" s="2">
        <v>2400000090</v>
      </c>
      <c r="S5914" s="5" t="s">
        <v>2344</v>
      </c>
      <c r="U5914"/>
    </row>
    <row r="5915" spans="17:21" ht="15.75">
      <c r="Q5915" s="5" t="s">
        <v>2345</v>
      </c>
      <c r="R5915" s="2">
        <v>2400000091</v>
      </c>
      <c r="S5915" s="5" t="s">
        <v>2345</v>
      </c>
      <c r="U5915"/>
    </row>
    <row r="5916" spans="17:21" ht="15.75">
      <c r="Q5916" s="5" t="s">
        <v>2346</v>
      </c>
      <c r="R5916" s="2">
        <v>2400000092</v>
      </c>
      <c r="S5916" s="5" t="s">
        <v>2346</v>
      </c>
      <c r="U5916"/>
    </row>
    <row r="5917" spans="17:21" ht="15.75">
      <c r="Q5917" s="5" t="s">
        <v>2347</v>
      </c>
      <c r="R5917" s="2">
        <v>2400000093</v>
      </c>
      <c r="S5917" s="5" t="s">
        <v>2347</v>
      </c>
      <c r="U5917"/>
    </row>
    <row r="5918" spans="17:21" ht="15.75">
      <c r="Q5918" s="5" t="s">
        <v>2348</v>
      </c>
      <c r="R5918" s="2">
        <v>2400000094</v>
      </c>
      <c r="S5918" s="5" t="s">
        <v>2348</v>
      </c>
      <c r="U5918"/>
    </row>
    <row r="5919" spans="17:21" ht="15.75">
      <c r="Q5919" s="5" t="s">
        <v>2349</v>
      </c>
      <c r="R5919" s="2">
        <v>2400000095</v>
      </c>
      <c r="S5919" s="5" t="s">
        <v>2349</v>
      </c>
      <c r="U5919"/>
    </row>
    <row r="5920" spans="17:21" ht="15.75">
      <c r="Q5920" s="5" t="s">
        <v>2350</v>
      </c>
      <c r="R5920" s="2">
        <v>2400000096</v>
      </c>
      <c r="S5920" s="5" t="s">
        <v>2350</v>
      </c>
      <c r="U5920"/>
    </row>
    <row r="5921" spans="17:21" ht="15.75">
      <c r="Q5921" s="5" t="s">
        <v>2351</v>
      </c>
      <c r="R5921" s="2">
        <v>2400000097</v>
      </c>
      <c r="S5921" s="5" t="s">
        <v>2351</v>
      </c>
      <c r="U5921"/>
    </row>
    <row r="5922" spans="17:21" ht="15.75">
      <c r="Q5922" s="5" t="s">
        <v>2352</v>
      </c>
      <c r="R5922" s="2">
        <v>2400000098</v>
      </c>
      <c r="S5922" s="5" t="s">
        <v>2352</v>
      </c>
      <c r="U5922"/>
    </row>
    <row r="5923" spans="17:21" ht="15.75">
      <c r="Q5923" s="5" t="s">
        <v>2353</v>
      </c>
      <c r="R5923" s="2">
        <v>2400000099</v>
      </c>
      <c r="S5923" s="5" t="s">
        <v>2353</v>
      </c>
      <c r="U5923"/>
    </row>
    <row r="5924" spans="17:21" ht="15.75">
      <c r="Q5924" s="5" t="s">
        <v>2354</v>
      </c>
      <c r="R5924" s="2">
        <v>2400000100</v>
      </c>
      <c r="S5924" s="5" t="s">
        <v>2354</v>
      </c>
      <c r="U5924"/>
    </row>
    <row r="5925" spans="17:21" ht="15.75">
      <c r="Q5925" s="5" t="s">
        <v>2355</v>
      </c>
      <c r="R5925" s="2">
        <v>2400000101</v>
      </c>
      <c r="S5925" s="5" t="s">
        <v>2355</v>
      </c>
      <c r="U5925"/>
    </row>
    <row r="5926" spans="17:21" ht="15.75">
      <c r="Q5926" s="5" t="s">
        <v>2356</v>
      </c>
      <c r="R5926" s="2">
        <v>2400000102</v>
      </c>
      <c r="S5926" s="5" t="s">
        <v>2356</v>
      </c>
      <c r="U5926"/>
    </row>
    <row r="5927" spans="17:21" ht="15.75">
      <c r="Q5927" s="5" t="s">
        <v>2357</v>
      </c>
      <c r="R5927" s="2">
        <v>2400000103</v>
      </c>
      <c r="S5927" s="5" t="s">
        <v>2357</v>
      </c>
      <c r="U5927"/>
    </row>
    <row r="5928" spans="17:21" ht="15.75">
      <c r="Q5928" s="5" t="s">
        <v>2358</v>
      </c>
      <c r="R5928" s="2">
        <v>2400000104</v>
      </c>
      <c r="S5928" s="5" t="s">
        <v>2358</v>
      </c>
      <c r="U5928"/>
    </row>
    <row r="5929" spans="17:21" ht="15.75">
      <c r="Q5929" s="5" t="s">
        <v>2359</v>
      </c>
      <c r="R5929" s="2">
        <v>2400000105</v>
      </c>
      <c r="S5929" s="5" t="s">
        <v>2359</v>
      </c>
      <c r="U5929"/>
    </row>
    <row r="5930" spans="17:21" ht="15.75">
      <c r="Q5930" s="5" t="s">
        <v>2360</v>
      </c>
      <c r="R5930" s="2">
        <v>2400000106</v>
      </c>
      <c r="S5930" s="5" t="s">
        <v>2360</v>
      </c>
      <c r="U5930"/>
    </row>
    <row r="5931" spans="17:21" ht="15.75">
      <c r="Q5931" s="5" t="s">
        <v>2361</v>
      </c>
      <c r="R5931" s="2">
        <v>2400000107</v>
      </c>
      <c r="S5931" s="5" t="s">
        <v>2361</v>
      </c>
      <c r="U5931"/>
    </row>
    <row r="5932" spans="17:21" ht="15.75">
      <c r="Q5932" s="5" t="s">
        <v>2362</v>
      </c>
      <c r="R5932" s="2">
        <v>2400000108</v>
      </c>
      <c r="S5932" s="5" t="s">
        <v>2362</v>
      </c>
      <c r="U5932"/>
    </row>
    <row r="5933" spans="17:21" ht="15.75">
      <c r="Q5933" s="5" t="s">
        <v>2363</v>
      </c>
      <c r="R5933" s="2">
        <v>2400000109</v>
      </c>
      <c r="S5933" s="5" t="s">
        <v>2363</v>
      </c>
      <c r="U5933"/>
    </row>
    <row r="5934" spans="17:21" ht="15.75">
      <c r="Q5934" s="5" t="s">
        <v>2364</v>
      </c>
      <c r="R5934" s="2">
        <v>2400000110</v>
      </c>
      <c r="S5934" s="5" t="s">
        <v>2364</v>
      </c>
      <c r="U5934"/>
    </row>
    <row r="5935" spans="17:21" ht="15.75">
      <c r="Q5935" s="5" t="s">
        <v>2365</v>
      </c>
      <c r="R5935" s="2">
        <v>2400000111</v>
      </c>
      <c r="S5935" s="5" t="s">
        <v>2365</v>
      </c>
      <c r="U5935"/>
    </row>
    <row r="5936" spans="17:21" ht="15.75">
      <c r="Q5936" s="5" t="s">
        <v>2366</v>
      </c>
      <c r="R5936" s="2">
        <v>2400000112</v>
      </c>
      <c r="S5936" s="5" t="s">
        <v>2366</v>
      </c>
      <c r="U5936"/>
    </row>
    <row r="5937" spans="17:21" ht="15.75">
      <c r="Q5937" s="5" t="s">
        <v>2367</v>
      </c>
      <c r="R5937" s="2">
        <v>2400000113</v>
      </c>
      <c r="S5937" s="5" t="s">
        <v>2367</v>
      </c>
      <c r="U5937"/>
    </row>
    <row r="5938" spans="17:21" ht="15.75">
      <c r="Q5938" s="5" t="s">
        <v>2368</v>
      </c>
      <c r="R5938" s="2">
        <v>2400000114</v>
      </c>
      <c r="S5938" s="5" t="s">
        <v>2368</v>
      </c>
      <c r="U5938"/>
    </row>
    <row r="5939" spans="17:21" ht="15.75">
      <c r="Q5939" s="5" t="s">
        <v>2369</v>
      </c>
      <c r="R5939" s="2">
        <v>2400000115</v>
      </c>
      <c r="S5939" s="5" t="s">
        <v>2369</v>
      </c>
      <c r="U5939"/>
    </row>
    <row r="5940" spans="17:21" ht="15.75">
      <c r="Q5940" s="5" t="s">
        <v>2370</v>
      </c>
      <c r="R5940" s="2">
        <v>2400000116</v>
      </c>
      <c r="S5940" s="5" t="s">
        <v>2370</v>
      </c>
      <c r="U5940"/>
    </row>
    <row r="5941" spans="17:21" ht="15.75">
      <c r="Q5941" s="5" t="s">
        <v>2371</v>
      </c>
      <c r="R5941" s="2">
        <v>2400000117</v>
      </c>
      <c r="S5941" s="5" t="s">
        <v>2371</v>
      </c>
      <c r="U5941"/>
    </row>
    <row r="5942" spans="17:21" ht="15.75">
      <c r="Q5942" s="5" t="s">
        <v>2372</v>
      </c>
      <c r="R5942" s="2">
        <v>2400000118</v>
      </c>
      <c r="S5942" s="5" t="s">
        <v>2372</v>
      </c>
      <c r="U5942"/>
    </row>
    <row r="5943" spans="17:21" ht="15.75">
      <c r="Q5943" s="5" t="s">
        <v>2373</v>
      </c>
      <c r="R5943" s="2">
        <v>2400000119</v>
      </c>
      <c r="S5943" s="5" t="s">
        <v>2373</v>
      </c>
      <c r="U5943"/>
    </row>
    <row r="5944" spans="17:21" ht="15.75">
      <c r="Q5944" s="5" t="s">
        <v>2374</v>
      </c>
      <c r="R5944" s="2">
        <v>2400000120</v>
      </c>
      <c r="S5944" s="5" t="s">
        <v>2374</v>
      </c>
      <c r="U5944"/>
    </row>
    <row r="5945" spans="17:21" ht="15.75">
      <c r="Q5945" s="5" t="s">
        <v>2375</v>
      </c>
      <c r="R5945" s="2">
        <v>2400000121</v>
      </c>
      <c r="S5945" s="5" t="s">
        <v>2375</v>
      </c>
      <c r="U5945"/>
    </row>
    <row r="5946" spans="17:21" ht="15.75">
      <c r="Q5946" s="5" t="s">
        <v>2376</v>
      </c>
      <c r="R5946" s="2">
        <v>2400000122</v>
      </c>
      <c r="S5946" s="5" t="s">
        <v>2376</v>
      </c>
      <c r="U5946"/>
    </row>
    <row r="5947" spans="17:21" ht="15.75">
      <c r="Q5947" s="5" t="s">
        <v>2377</v>
      </c>
      <c r="R5947" s="2">
        <v>2400000123</v>
      </c>
      <c r="S5947" s="5" t="s">
        <v>2377</v>
      </c>
      <c r="U5947"/>
    </row>
    <row r="5948" spans="17:21" ht="15.75">
      <c r="Q5948" s="5" t="s">
        <v>2378</v>
      </c>
      <c r="R5948" s="2">
        <v>2400000124</v>
      </c>
      <c r="S5948" s="5" t="s">
        <v>2378</v>
      </c>
      <c r="U5948"/>
    </row>
    <row r="5949" spans="17:21" ht="15.75">
      <c r="Q5949" s="5" t="s">
        <v>2379</v>
      </c>
      <c r="R5949" s="2">
        <v>2400000125</v>
      </c>
      <c r="S5949" s="5" t="s">
        <v>2379</v>
      </c>
      <c r="U5949"/>
    </row>
    <row r="5950" spans="17:21" ht="15.75">
      <c r="Q5950" s="5" t="s">
        <v>2380</v>
      </c>
      <c r="R5950" s="2">
        <v>2400000126</v>
      </c>
      <c r="S5950" s="5" t="s">
        <v>2380</v>
      </c>
      <c r="U5950"/>
    </row>
    <row r="5951" spans="17:21" ht="15.75">
      <c r="Q5951" s="5" t="s">
        <v>2381</v>
      </c>
      <c r="R5951" s="2">
        <v>2400000127</v>
      </c>
      <c r="S5951" s="5" t="s">
        <v>2381</v>
      </c>
      <c r="U5951"/>
    </row>
    <row r="5952" spans="17:21" ht="15.75">
      <c r="Q5952" s="5" t="s">
        <v>2382</v>
      </c>
      <c r="R5952" s="2">
        <v>2400000128</v>
      </c>
      <c r="S5952" s="5" t="s">
        <v>2382</v>
      </c>
      <c r="U5952"/>
    </row>
    <row r="5953" spans="17:21" ht="15.75">
      <c r="Q5953" s="5" t="s">
        <v>2383</v>
      </c>
      <c r="R5953" s="2">
        <v>2400000129</v>
      </c>
      <c r="S5953" s="5" t="s">
        <v>2383</v>
      </c>
      <c r="U5953"/>
    </row>
    <row r="5954" spans="17:21" ht="15.75">
      <c r="Q5954" s="5" t="s">
        <v>2384</v>
      </c>
      <c r="R5954" s="2">
        <v>2400000130</v>
      </c>
      <c r="S5954" s="5" t="s">
        <v>2384</v>
      </c>
      <c r="U5954"/>
    </row>
    <row r="5955" spans="17:21" ht="15.75">
      <c r="Q5955" s="5" t="s">
        <v>2385</v>
      </c>
      <c r="R5955" s="2">
        <v>2400000131</v>
      </c>
      <c r="S5955" s="5" t="s">
        <v>2385</v>
      </c>
      <c r="U5955"/>
    </row>
    <row r="5956" spans="17:21" ht="15.75">
      <c r="Q5956" s="5" t="s">
        <v>2386</v>
      </c>
      <c r="R5956" s="2">
        <v>2400000132</v>
      </c>
      <c r="S5956" s="5" t="s">
        <v>2386</v>
      </c>
      <c r="U5956"/>
    </row>
    <row r="5957" spans="17:21" ht="15.75">
      <c r="Q5957" s="5" t="s">
        <v>2387</v>
      </c>
      <c r="R5957" s="2">
        <v>2400000133</v>
      </c>
      <c r="S5957" s="5" t="s">
        <v>2387</v>
      </c>
      <c r="U5957"/>
    </row>
    <row r="5958" spans="17:21" ht="15.75">
      <c r="Q5958" s="5" t="s">
        <v>2388</v>
      </c>
      <c r="R5958" s="2">
        <v>2400000134</v>
      </c>
      <c r="S5958" s="5" t="s">
        <v>2388</v>
      </c>
      <c r="U5958"/>
    </row>
    <row r="5959" spans="17:21" ht="15.75">
      <c r="Q5959" s="5" t="s">
        <v>2389</v>
      </c>
      <c r="R5959" s="2">
        <v>2400000135</v>
      </c>
      <c r="S5959" s="5" t="s">
        <v>2389</v>
      </c>
      <c r="U5959"/>
    </row>
    <row r="5960" spans="17:21" ht="15.75">
      <c r="Q5960" s="5" t="s">
        <v>2390</v>
      </c>
      <c r="R5960" s="2">
        <v>2400000136</v>
      </c>
      <c r="S5960" s="5" t="s">
        <v>2390</v>
      </c>
      <c r="U5960"/>
    </row>
    <row r="5961" spans="17:21" ht="15.75">
      <c r="Q5961" s="5" t="s">
        <v>2391</v>
      </c>
      <c r="R5961" s="2">
        <v>2400000137</v>
      </c>
      <c r="S5961" s="5" t="s">
        <v>2391</v>
      </c>
      <c r="U5961"/>
    </row>
    <row r="5962" spans="17:21" ht="15.75">
      <c r="Q5962" s="5" t="s">
        <v>2392</v>
      </c>
      <c r="R5962" s="2">
        <v>2400000138</v>
      </c>
      <c r="S5962" s="5" t="s">
        <v>2392</v>
      </c>
      <c r="U5962"/>
    </row>
    <row r="5963" spans="17:21" ht="15.75">
      <c r="Q5963" s="5" t="s">
        <v>2393</v>
      </c>
      <c r="R5963" s="2">
        <v>2400000139</v>
      </c>
      <c r="S5963" s="5" t="s">
        <v>2393</v>
      </c>
      <c r="U5963"/>
    </row>
    <row r="5964" spans="17:21" ht="15.75">
      <c r="Q5964" s="5" t="s">
        <v>2394</v>
      </c>
      <c r="R5964" s="2">
        <v>2400000140</v>
      </c>
      <c r="S5964" s="5" t="s">
        <v>2394</v>
      </c>
      <c r="U5964"/>
    </row>
    <row r="5965" spans="17:21" ht="15.75">
      <c r="Q5965" s="5" t="s">
        <v>2395</v>
      </c>
      <c r="R5965" s="2">
        <v>2400000141</v>
      </c>
      <c r="S5965" s="5" t="s">
        <v>2395</v>
      </c>
      <c r="U5965"/>
    </row>
    <row r="5966" spans="17:21" ht="15.75">
      <c r="Q5966" s="5" t="s">
        <v>2396</v>
      </c>
      <c r="R5966" s="2">
        <v>2400000142</v>
      </c>
      <c r="S5966" s="5" t="s">
        <v>2396</v>
      </c>
      <c r="U5966"/>
    </row>
    <row r="5967" spans="17:21" ht="15.75">
      <c r="Q5967" s="5" t="s">
        <v>2397</v>
      </c>
      <c r="R5967" s="2">
        <v>2400000143</v>
      </c>
      <c r="S5967" s="5" t="s">
        <v>2397</v>
      </c>
      <c r="U5967"/>
    </row>
    <row r="5968" spans="17:21" ht="15.75">
      <c r="Q5968" s="5" t="s">
        <v>2398</v>
      </c>
      <c r="R5968" s="2">
        <v>2400000144</v>
      </c>
      <c r="S5968" s="5" t="s">
        <v>2398</v>
      </c>
      <c r="U5968"/>
    </row>
    <row r="5969" spans="17:21" ht="15.75">
      <c r="Q5969" s="5" t="s">
        <v>2399</v>
      </c>
      <c r="R5969" s="2">
        <v>2400000145</v>
      </c>
      <c r="S5969" s="5" t="s">
        <v>2399</v>
      </c>
      <c r="U5969"/>
    </row>
    <row r="5970" spans="17:21" ht="15.75">
      <c r="Q5970" s="5" t="s">
        <v>2400</v>
      </c>
      <c r="R5970" s="2">
        <v>2400000146</v>
      </c>
      <c r="S5970" s="5" t="s">
        <v>2400</v>
      </c>
      <c r="U5970"/>
    </row>
    <row r="5971" spans="17:21" ht="15.75">
      <c r="Q5971" s="5" t="s">
        <v>2401</v>
      </c>
      <c r="R5971" s="2">
        <v>2400000147</v>
      </c>
      <c r="S5971" s="5" t="s">
        <v>2401</v>
      </c>
      <c r="U5971"/>
    </row>
    <row r="5972" spans="17:21" ht="15.75">
      <c r="Q5972" s="5" t="s">
        <v>2402</v>
      </c>
      <c r="R5972" s="2">
        <v>2400000148</v>
      </c>
      <c r="S5972" s="5" t="s">
        <v>2402</v>
      </c>
      <c r="U5972"/>
    </row>
    <row r="5973" spans="17:21" ht="15.75">
      <c r="Q5973" s="5" t="s">
        <v>2403</v>
      </c>
      <c r="R5973" s="2">
        <v>2400000149</v>
      </c>
      <c r="S5973" s="5" t="s">
        <v>2403</v>
      </c>
      <c r="U5973"/>
    </row>
    <row r="5974" spans="17:21" ht="15.75">
      <c r="Q5974" s="5" t="s">
        <v>2404</v>
      </c>
      <c r="R5974" s="2">
        <v>2400000150</v>
      </c>
      <c r="S5974" s="5" t="s">
        <v>2404</v>
      </c>
      <c r="U5974"/>
    </row>
    <row r="5975" spans="17:21" ht="15.75">
      <c r="Q5975" s="5" t="s">
        <v>2405</v>
      </c>
      <c r="R5975" s="2">
        <v>2400000151</v>
      </c>
      <c r="S5975" s="5" t="s">
        <v>2405</v>
      </c>
      <c r="U5975"/>
    </row>
    <row r="5976" spans="17:21" ht="15.75">
      <c r="Q5976" s="5" t="s">
        <v>2406</v>
      </c>
      <c r="R5976" s="2">
        <v>2400000152</v>
      </c>
      <c r="S5976" s="5" t="s">
        <v>2406</v>
      </c>
      <c r="U5976"/>
    </row>
    <row r="5977" spans="17:21" ht="15.75">
      <c r="Q5977" s="5" t="s">
        <v>2407</v>
      </c>
      <c r="R5977" s="2">
        <v>2400000153</v>
      </c>
      <c r="S5977" s="5" t="s">
        <v>2407</v>
      </c>
      <c r="U5977"/>
    </row>
    <row r="5978" spans="17:21" ht="15.75">
      <c r="Q5978" s="5" t="s">
        <v>2408</v>
      </c>
      <c r="R5978" s="2">
        <v>2400000154</v>
      </c>
      <c r="S5978" s="5" t="s">
        <v>2408</v>
      </c>
      <c r="U5978"/>
    </row>
    <row r="5979" spans="17:21" ht="15.75">
      <c r="Q5979" s="5" t="s">
        <v>2409</v>
      </c>
      <c r="R5979" s="2">
        <v>2400000155</v>
      </c>
      <c r="S5979" s="5" t="s">
        <v>2409</v>
      </c>
      <c r="U5979"/>
    </row>
    <row r="5980" spans="17:21" ht="15.75">
      <c r="Q5980" s="5" t="s">
        <v>2410</v>
      </c>
      <c r="R5980" s="2">
        <v>2400000156</v>
      </c>
      <c r="S5980" s="5" t="s">
        <v>2410</v>
      </c>
      <c r="U5980"/>
    </row>
    <row r="5981" spans="17:21" ht="15.75">
      <c r="Q5981" s="5" t="s">
        <v>2411</v>
      </c>
      <c r="R5981" s="2">
        <v>2400000157</v>
      </c>
      <c r="S5981" s="5" t="s">
        <v>2411</v>
      </c>
      <c r="U5981"/>
    </row>
    <row r="5982" spans="17:21" ht="15.75">
      <c r="Q5982" s="5" t="s">
        <v>2412</v>
      </c>
      <c r="R5982" s="2">
        <v>2400000158</v>
      </c>
      <c r="S5982" s="5" t="s">
        <v>2412</v>
      </c>
      <c r="U5982"/>
    </row>
    <row r="5983" spans="17:21" ht="15.75">
      <c r="Q5983" s="5" t="s">
        <v>2413</v>
      </c>
      <c r="R5983" s="2">
        <v>2400000159</v>
      </c>
      <c r="S5983" s="5" t="s">
        <v>2413</v>
      </c>
      <c r="U5983"/>
    </row>
    <row r="5984" spans="17:21" ht="15.75">
      <c r="Q5984" s="5" t="s">
        <v>2414</v>
      </c>
      <c r="R5984" s="2">
        <v>2400000160</v>
      </c>
      <c r="S5984" s="5" t="s">
        <v>2414</v>
      </c>
      <c r="U5984"/>
    </row>
    <row r="5985" spans="17:21" ht="15.75">
      <c r="Q5985" s="5" t="s">
        <v>2415</v>
      </c>
      <c r="R5985" s="2">
        <v>2400000161</v>
      </c>
      <c r="S5985" s="5" t="s">
        <v>2415</v>
      </c>
      <c r="U5985"/>
    </row>
    <row r="5986" spans="17:21" ht="15.75">
      <c r="Q5986" s="5" t="s">
        <v>2416</v>
      </c>
      <c r="R5986" s="2">
        <v>2400000162</v>
      </c>
      <c r="S5986" s="5" t="s">
        <v>2416</v>
      </c>
      <c r="U5986"/>
    </row>
    <row r="5987" spans="17:21" ht="15.75">
      <c r="Q5987" s="5" t="s">
        <v>2417</v>
      </c>
      <c r="R5987" s="2">
        <v>2400000163</v>
      </c>
      <c r="S5987" s="5" t="s">
        <v>2417</v>
      </c>
      <c r="U5987"/>
    </row>
    <row r="5988" spans="17:21" ht="15.75">
      <c r="Q5988" s="5" t="s">
        <v>2418</v>
      </c>
      <c r="R5988" s="2">
        <v>2400000164</v>
      </c>
      <c r="S5988" s="5" t="s">
        <v>2418</v>
      </c>
      <c r="U5988"/>
    </row>
    <row r="5989" spans="17:21" ht="15.75">
      <c r="Q5989" s="5" t="s">
        <v>2419</v>
      </c>
      <c r="R5989" s="2">
        <v>2400000165</v>
      </c>
      <c r="S5989" s="5" t="s">
        <v>2419</v>
      </c>
      <c r="U5989"/>
    </row>
    <row r="5990" spans="17:21" ht="15.75">
      <c r="Q5990" s="5" t="s">
        <v>2420</v>
      </c>
      <c r="R5990" s="2">
        <v>2400000166</v>
      </c>
      <c r="S5990" s="5" t="s">
        <v>2420</v>
      </c>
      <c r="U5990"/>
    </row>
    <row r="5991" spans="17:21" ht="15.75">
      <c r="Q5991" s="5" t="s">
        <v>2421</v>
      </c>
      <c r="R5991" s="2">
        <v>2400000167</v>
      </c>
      <c r="S5991" s="5" t="s">
        <v>2421</v>
      </c>
      <c r="U5991"/>
    </row>
    <row r="5992" spans="17:21" ht="15.75">
      <c r="Q5992" s="5" t="s">
        <v>2422</v>
      </c>
      <c r="R5992" s="2">
        <v>2400000168</v>
      </c>
      <c r="S5992" s="5" t="s">
        <v>2422</v>
      </c>
      <c r="U5992"/>
    </row>
    <row r="5993" spans="17:21" ht="15.75">
      <c r="Q5993" s="5" t="s">
        <v>2423</v>
      </c>
      <c r="R5993" s="2">
        <v>2400000169</v>
      </c>
      <c r="S5993" s="5" t="s">
        <v>2423</v>
      </c>
      <c r="U5993"/>
    </row>
    <row r="5994" spans="17:21" ht="15.75">
      <c r="Q5994" s="5" t="s">
        <v>2424</v>
      </c>
      <c r="R5994" s="2">
        <v>2400000170</v>
      </c>
      <c r="S5994" s="5" t="s">
        <v>2424</v>
      </c>
      <c r="U5994"/>
    </row>
    <row r="5995" spans="17:21" ht="15.75">
      <c r="Q5995" s="5" t="s">
        <v>2425</v>
      </c>
      <c r="R5995" s="2">
        <v>2400000171</v>
      </c>
      <c r="S5995" s="5" t="s">
        <v>2425</v>
      </c>
      <c r="U5995"/>
    </row>
    <row r="5996" spans="17:21" ht="15.75">
      <c r="Q5996" s="5" t="s">
        <v>2426</v>
      </c>
      <c r="R5996" s="2">
        <v>2400000172</v>
      </c>
      <c r="S5996" s="5" t="s">
        <v>2426</v>
      </c>
      <c r="U5996"/>
    </row>
    <row r="5997" spans="17:21" ht="15.75">
      <c r="Q5997" s="5" t="s">
        <v>2427</v>
      </c>
      <c r="R5997" s="2">
        <v>2400000173</v>
      </c>
      <c r="S5997" s="5" t="s">
        <v>2427</v>
      </c>
      <c r="U5997"/>
    </row>
    <row r="5998" spans="17:21" ht="15.75">
      <c r="Q5998" s="5" t="s">
        <v>2428</v>
      </c>
      <c r="R5998" s="2">
        <v>2400000174</v>
      </c>
      <c r="S5998" s="5" t="s">
        <v>2428</v>
      </c>
      <c r="U5998"/>
    </row>
    <row r="5999" spans="17:21" ht="15.75">
      <c r="Q5999" s="5" t="s">
        <v>2429</v>
      </c>
      <c r="R5999" s="2">
        <v>2400000175</v>
      </c>
      <c r="S5999" s="5" t="s">
        <v>2429</v>
      </c>
      <c r="U5999"/>
    </row>
    <row r="6000" spans="17:21" ht="15.75">
      <c r="Q6000" s="5" t="s">
        <v>2430</v>
      </c>
      <c r="R6000" s="2">
        <v>2400000176</v>
      </c>
      <c r="S6000" s="5" t="s">
        <v>2430</v>
      </c>
      <c r="U6000"/>
    </row>
    <row r="6001" spans="17:21" ht="15.75">
      <c r="Q6001" s="5" t="s">
        <v>2431</v>
      </c>
      <c r="R6001" s="2">
        <v>2400000177</v>
      </c>
      <c r="S6001" s="5" t="s">
        <v>2431</v>
      </c>
      <c r="U6001"/>
    </row>
    <row r="6002" spans="17:21" ht="15.75">
      <c r="Q6002" s="5" t="s">
        <v>2432</v>
      </c>
      <c r="R6002" s="2">
        <v>2400000178</v>
      </c>
      <c r="S6002" s="5" t="s">
        <v>2432</v>
      </c>
      <c r="U6002"/>
    </row>
    <row r="6003" spans="17:21" ht="15.75">
      <c r="Q6003" s="5" t="s">
        <v>2433</v>
      </c>
      <c r="R6003" s="2">
        <v>2400000179</v>
      </c>
      <c r="S6003" s="5" t="s">
        <v>2433</v>
      </c>
      <c r="U6003"/>
    </row>
    <row r="6004" spans="17:21" ht="15.75">
      <c r="Q6004" s="5" t="s">
        <v>2434</v>
      </c>
      <c r="R6004" s="2">
        <v>2400000180</v>
      </c>
      <c r="S6004" s="5" t="s">
        <v>2434</v>
      </c>
      <c r="U6004"/>
    </row>
    <row r="6005" spans="17:21" ht="15.75">
      <c r="Q6005" s="5" t="s">
        <v>2435</v>
      </c>
      <c r="R6005" s="2">
        <v>2400000181</v>
      </c>
      <c r="S6005" s="5" t="s">
        <v>2435</v>
      </c>
      <c r="U6005"/>
    </row>
    <row r="6006" spans="17:21" ht="15.75">
      <c r="Q6006" s="5" t="s">
        <v>2436</v>
      </c>
      <c r="R6006" s="2">
        <v>2400000182</v>
      </c>
      <c r="S6006" s="5" t="s">
        <v>2436</v>
      </c>
      <c r="U6006"/>
    </row>
    <row r="6007" spans="17:21" ht="15.75">
      <c r="Q6007" s="5" t="s">
        <v>2437</v>
      </c>
      <c r="R6007" s="2">
        <v>2400000183</v>
      </c>
      <c r="S6007" s="5" t="s">
        <v>2437</v>
      </c>
      <c r="U6007"/>
    </row>
    <row r="6008" spans="17:21" ht="15.75">
      <c r="Q6008" s="5" t="s">
        <v>2438</v>
      </c>
      <c r="R6008" s="2">
        <v>2400000184</v>
      </c>
      <c r="S6008" s="5" t="s">
        <v>2438</v>
      </c>
      <c r="U6008"/>
    </row>
    <row r="6009" spans="17:21" ht="15.75">
      <c r="Q6009" s="5" t="s">
        <v>2439</v>
      </c>
      <c r="R6009" s="2">
        <v>2400000185</v>
      </c>
      <c r="S6009" s="5" t="s">
        <v>2439</v>
      </c>
      <c r="U6009"/>
    </row>
    <row r="6010" spans="17:21" ht="15.75">
      <c r="Q6010" s="5" t="s">
        <v>2440</v>
      </c>
      <c r="R6010" s="2">
        <v>2400000186</v>
      </c>
      <c r="S6010" s="5" t="s">
        <v>2440</v>
      </c>
      <c r="U6010"/>
    </row>
    <row r="6011" spans="17:21" ht="15.75">
      <c r="Q6011" s="5" t="s">
        <v>2441</v>
      </c>
      <c r="R6011" s="2">
        <v>2400000187</v>
      </c>
      <c r="S6011" s="5" t="s">
        <v>2441</v>
      </c>
      <c r="U6011"/>
    </row>
    <row r="6012" spans="17:21" ht="15.75">
      <c r="Q6012" s="5" t="s">
        <v>2442</v>
      </c>
      <c r="R6012" s="2">
        <v>2400000188</v>
      </c>
      <c r="S6012" s="5" t="s">
        <v>2442</v>
      </c>
      <c r="U6012"/>
    </row>
    <row r="6013" spans="17:21" ht="15.75">
      <c r="Q6013" s="5" t="s">
        <v>2443</v>
      </c>
      <c r="R6013" s="2">
        <v>2400000189</v>
      </c>
      <c r="S6013" s="5" t="s">
        <v>2443</v>
      </c>
      <c r="U6013"/>
    </row>
    <row r="6014" spans="17:21" ht="15.75">
      <c r="Q6014" s="5" t="s">
        <v>2444</v>
      </c>
      <c r="R6014" s="2">
        <v>2400000190</v>
      </c>
      <c r="S6014" s="5" t="s">
        <v>2444</v>
      </c>
      <c r="U6014"/>
    </row>
    <row r="6015" spans="17:21" ht="15.75">
      <c r="Q6015" s="5" t="s">
        <v>2445</v>
      </c>
      <c r="R6015" s="2">
        <v>2400000191</v>
      </c>
      <c r="S6015" s="5" t="s">
        <v>2445</v>
      </c>
      <c r="U6015"/>
    </row>
    <row r="6016" spans="17:21" ht="15.75">
      <c r="Q6016" s="5" t="s">
        <v>2446</v>
      </c>
      <c r="R6016" s="2">
        <v>2400000192</v>
      </c>
      <c r="S6016" s="5" t="s">
        <v>2446</v>
      </c>
      <c r="U6016"/>
    </row>
    <row r="6017" spans="17:21" ht="15.75">
      <c r="Q6017" s="5" t="s">
        <v>2447</v>
      </c>
      <c r="R6017" s="2">
        <v>2400000193</v>
      </c>
      <c r="S6017" s="5" t="s">
        <v>2447</v>
      </c>
      <c r="U6017"/>
    </row>
    <row r="6018" spans="17:21" ht="15.75">
      <c r="Q6018" s="5" t="s">
        <v>2448</v>
      </c>
      <c r="R6018" s="2">
        <v>2400000194</v>
      </c>
      <c r="S6018" s="5" t="s">
        <v>2448</v>
      </c>
      <c r="U6018"/>
    </row>
    <row r="6019" spans="17:21" ht="15.75">
      <c r="Q6019" s="5" t="s">
        <v>2449</v>
      </c>
      <c r="R6019" s="2">
        <v>2400000195</v>
      </c>
      <c r="S6019" s="5" t="s">
        <v>2449</v>
      </c>
      <c r="U6019"/>
    </row>
    <row r="6020" spans="17:21" ht="15.75">
      <c r="Q6020" s="5" t="s">
        <v>2450</v>
      </c>
      <c r="R6020" s="2">
        <v>2400000196</v>
      </c>
      <c r="S6020" s="5" t="s">
        <v>2450</v>
      </c>
      <c r="U6020"/>
    </row>
    <row r="6021" spans="17:21" ht="15.75">
      <c r="Q6021" s="5" t="s">
        <v>2451</v>
      </c>
      <c r="R6021" s="2">
        <v>2400000197</v>
      </c>
      <c r="S6021" s="5" t="s">
        <v>2451</v>
      </c>
      <c r="U6021"/>
    </row>
    <row r="6022" spans="17:21" ht="15.75">
      <c r="Q6022" s="5" t="s">
        <v>2452</v>
      </c>
      <c r="R6022" s="2">
        <v>2400000198</v>
      </c>
      <c r="S6022" s="5" t="s">
        <v>2452</v>
      </c>
      <c r="U6022"/>
    </row>
    <row r="6023" spans="17:21" ht="15.75">
      <c r="Q6023" s="5" t="s">
        <v>2453</v>
      </c>
      <c r="R6023" s="2">
        <v>2400000199</v>
      </c>
      <c r="S6023" s="5" t="s">
        <v>2453</v>
      </c>
      <c r="U6023"/>
    </row>
    <row r="6024" spans="17:21" ht="15.75">
      <c r="Q6024" s="5" t="s">
        <v>2454</v>
      </c>
      <c r="R6024" s="2">
        <v>2400000200</v>
      </c>
      <c r="S6024" s="5" t="s">
        <v>2454</v>
      </c>
      <c r="U6024"/>
    </row>
    <row r="6025" spans="17:21" ht="15.75">
      <c r="Q6025" s="5" t="s">
        <v>2455</v>
      </c>
      <c r="R6025" s="2">
        <v>2400000201</v>
      </c>
      <c r="S6025" s="5" t="s">
        <v>2455</v>
      </c>
      <c r="U6025"/>
    </row>
    <row r="6026" spans="17:21" ht="15.75">
      <c r="Q6026" s="5" t="s">
        <v>2456</v>
      </c>
      <c r="R6026" s="2">
        <v>2400000202</v>
      </c>
      <c r="S6026" s="5" t="s">
        <v>2456</v>
      </c>
      <c r="U6026"/>
    </row>
    <row r="6027" spans="17:21" ht="15.75">
      <c r="Q6027" s="5" t="s">
        <v>2457</v>
      </c>
      <c r="R6027" s="2">
        <v>2400000203</v>
      </c>
      <c r="S6027" s="5" t="s">
        <v>2457</v>
      </c>
      <c r="U6027"/>
    </row>
    <row r="6028" spans="17:21" ht="15.75">
      <c r="Q6028" s="5" t="s">
        <v>2458</v>
      </c>
      <c r="R6028" s="2">
        <v>2400000204</v>
      </c>
      <c r="S6028" s="5" t="s">
        <v>2458</v>
      </c>
      <c r="U6028"/>
    </row>
    <row r="6029" spans="17:21" ht="15.75">
      <c r="Q6029" s="5" t="s">
        <v>2459</v>
      </c>
      <c r="R6029" s="2">
        <v>2400000205</v>
      </c>
      <c r="S6029" s="5" t="s">
        <v>2459</v>
      </c>
      <c r="U6029"/>
    </row>
    <row r="6030" spans="17:21" ht="15.75">
      <c r="Q6030" s="5" t="s">
        <v>2460</v>
      </c>
      <c r="R6030" s="2">
        <v>2400000206</v>
      </c>
      <c r="S6030" s="5" t="s">
        <v>2460</v>
      </c>
      <c r="U6030"/>
    </row>
    <row r="6031" spans="17:21" ht="15.75">
      <c r="Q6031" s="5" t="s">
        <v>2461</v>
      </c>
      <c r="R6031" s="2">
        <v>2400000207</v>
      </c>
      <c r="S6031" s="5" t="s">
        <v>2461</v>
      </c>
      <c r="U6031"/>
    </row>
    <row r="6032" spans="17:21" ht="15.75">
      <c r="Q6032" s="5" t="s">
        <v>2462</v>
      </c>
      <c r="R6032" s="2">
        <v>2400000208</v>
      </c>
      <c r="S6032" s="5" t="s">
        <v>2462</v>
      </c>
      <c r="U6032"/>
    </row>
    <row r="6033" spans="17:21" ht="15.75">
      <c r="Q6033" s="5" t="s">
        <v>2463</v>
      </c>
      <c r="R6033" s="2">
        <v>2400000209</v>
      </c>
      <c r="S6033" s="5" t="s">
        <v>2463</v>
      </c>
      <c r="U6033"/>
    </row>
    <row r="6034" spans="17:21" ht="15.75">
      <c r="Q6034" s="5" t="s">
        <v>2464</v>
      </c>
      <c r="R6034" s="2">
        <v>2400000210</v>
      </c>
      <c r="S6034" s="5" t="s">
        <v>2464</v>
      </c>
      <c r="U6034"/>
    </row>
    <row r="6035" spans="17:21" ht="15.75">
      <c r="Q6035" s="5" t="s">
        <v>2465</v>
      </c>
      <c r="R6035" s="2">
        <v>2400000211</v>
      </c>
      <c r="S6035" s="5" t="s">
        <v>2465</v>
      </c>
      <c r="U6035"/>
    </row>
    <row r="6036" spans="17:21" ht="15.75">
      <c r="Q6036" s="5" t="s">
        <v>2466</v>
      </c>
      <c r="R6036" s="2">
        <v>2400000212</v>
      </c>
      <c r="S6036" s="5" t="s">
        <v>2466</v>
      </c>
      <c r="U6036"/>
    </row>
    <row r="6037" spans="17:21" ht="15.75">
      <c r="Q6037" s="5" t="s">
        <v>2467</v>
      </c>
      <c r="R6037" s="2">
        <v>2400000213</v>
      </c>
      <c r="S6037" s="5" t="s">
        <v>2467</v>
      </c>
      <c r="U6037"/>
    </row>
    <row r="6038" spans="17:21" ht="15.75">
      <c r="Q6038" s="5" t="s">
        <v>2468</v>
      </c>
      <c r="R6038" s="2">
        <v>2400000214</v>
      </c>
      <c r="S6038" s="5" t="s">
        <v>2468</v>
      </c>
      <c r="U6038"/>
    </row>
    <row r="6039" spans="17:21" ht="15.75">
      <c r="Q6039" s="5" t="s">
        <v>2469</v>
      </c>
      <c r="R6039" s="2">
        <v>2400000215</v>
      </c>
      <c r="S6039" s="5" t="s">
        <v>2469</v>
      </c>
      <c r="U6039"/>
    </row>
    <row r="6040" spans="17:21" ht="15.75">
      <c r="Q6040" s="5" t="s">
        <v>2470</v>
      </c>
      <c r="R6040" s="2">
        <v>2400000216</v>
      </c>
      <c r="S6040" s="5" t="s">
        <v>2470</v>
      </c>
      <c r="U6040"/>
    </row>
    <row r="6041" spans="17:21" ht="15.75">
      <c r="Q6041" s="5" t="s">
        <v>2471</v>
      </c>
      <c r="R6041" s="2">
        <v>2400000217</v>
      </c>
      <c r="S6041" s="5" t="s">
        <v>2471</v>
      </c>
      <c r="U6041"/>
    </row>
    <row r="6042" spans="17:21" ht="15.75">
      <c r="Q6042" s="5" t="s">
        <v>2472</v>
      </c>
      <c r="R6042" s="2">
        <v>2400000218</v>
      </c>
      <c r="S6042" s="5" t="s">
        <v>2472</v>
      </c>
      <c r="U6042"/>
    </row>
    <row r="6043" spans="17:21" ht="15.75">
      <c r="Q6043" s="5" t="s">
        <v>2473</v>
      </c>
      <c r="R6043" s="2">
        <v>2400000219</v>
      </c>
      <c r="S6043" s="5" t="s">
        <v>2473</v>
      </c>
      <c r="U6043"/>
    </row>
    <row r="6044" spans="17:21" ht="15.75">
      <c r="Q6044" s="5" t="s">
        <v>2474</v>
      </c>
      <c r="R6044" s="2">
        <v>2400000220</v>
      </c>
      <c r="S6044" s="5" t="s">
        <v>2474</v>
      </c>
      <c r="U6044"/>
    </row>
    <row r="6045" spans="17:21" ht="15.75">
      <c r="Q6045" s="5" t="s">
        <v>2475</v>
      </c>
      <c r="R6045" s="2">
        <v>2400000221</v>
      </c>
      <c r="S6045" s="5" t="s">
        <v>2475</v>
      </c>
      <c r="U6045"/>
    </row>
    <row r="6046" spans="17:21" ht="15.75">
      <c r="Q6046" s="5" t="s">
        <v>2476</v>
      </c>
      <c r="R6046" s="2">
        <v>2400000222</v>
      </c>
      <c r="S6046" s="5" t="s">
        <v>2476</v>
      </c>
      <c r="U6046"/>
    </row>
    <row r="6047" spans="17:21" ht="15.75">
      <c r="Q6047" s="5" t="s">
        <v>2477</v>
      </c>
      <c r="R6047" s="2">
        <v>2400000223</v>
      </c>
      <c r="S6047" s="5" t="s">
        <v>2477</v>
      </c>
      <c r="U6047"/>
    </row>
    <row r="6048" spans="17:21" ht="15.75">
      <c r="Q6048" s="5" t="s">
        <v>2478</v>
      </c>
      <c r="R6048" s="2">
        <v>2400000224</v>
      </c>
      <c r="S6048" s="5" t="s">
        <v>2478</v>
      </c>
      <c r="U6048"/>
    </row>
    <row r="6049" spans="17:21" ht="15.75">
      <c r="Q6049" s="5" t="s">
        <v>2479</v>
      </c>
      <c r="R6049" s="2">
        <v>2400000225</v>
      </c>
      <c r="S6049" s="5" t="s">
        <v>2479</v>
      </c>
      <c r="U6049"/>
    </row>
    <row r="6050" spans="17:21" ht="15.75">
      <c r="Q6050" s="5" t="s">
        <v>2480</v>
      </c>
      <c r="R6050" s="2">
        <v>2400000226</v>
      </c>
      <c r="S6050" s="5" t="s">
        <v>2480</v>
      </c>
      <c r="U6050"/>
    </row>
    <row r="6051" spans="17:21" ht="15.75">
      <c r="Q6051" s="5" t="s">
        <v>2481</v>
      </c>
      <c r="R6051" s="2">
        <v>2400000227</v>
      </c>
      <c r="S6051" s="5" t="s">
        <v>2481</v>
      </c>
      <c r="U6051"/>
    </row>
    <row r="6052" spans="17:21" ht="15.75">
      <c r="Q6052" s="5" t="s">
        <v>2482</v>
      </c>
      <c r="R6052" s="2">
        <v>2400000228</v>
      </c>
      <c r="S6052" s="5" t="s">
        <v>2482</v>
      </c>
      <c r="U6052"/>
    </row>
    <row r="6053" spans="17:21" ht="15.75">
      <c r="Q6053" s="5" t="s">
        <v>2483</v>
      </c>
      <c r="R6053" s="2">
        <v>2400000229</v>
      </c>
      <c r="S6053" s="5" t="s">
        <v>2483</v>
      </c>
      <c r="U6053"/>
    </row>
    <row r="6054" spans="17:21" ht="15.75">
      <c r="Q6054" s="5" t="s">
        <v>2484</v>
      </c>
      <c r="R6054" s="2">
        <v>2400000230</v>
      </c>
      <c r="S6054" s="5" t="s">
        <v>2484</v>
      </c>
      <c r="U6054"/>
    </row>
    <row r="6055" spans="17:21" ht="15.75">
      <c r="Q6055" s="5" t="s">
        <v>2485</v>
      </c>
      <c r="R6055" s="2">
        <v>2400000231</v>
      </c>
      <c r="S6055" s="5" t="s">
        <v>2485</v>
      </c>
      <c r="U6055"/>
    </row>
    <row r="6056" spans="17:21" ht="15.75">
      <c r="Q6056" s="5" t="s">
        <v>2486</v>
      </c>
      <c r="R6056" s="2">
        <v>2400000232</v>
      </c>
      <c r="S6056" s="5" t="s">
        <v>2486</v>
      </c>
      <c r="U6056"/>
    </row>
    <row r="6057" spans="17:21" ht="15.75">
      <c r="Q6057" s="5" t="s">
        <v>2487</v>
      </c>
      <c r="R6057" s="2">
        <v>2400000233</v>
      </c>
      <c r="S6057" s="5" t="s">
        <v>2487</v>
      </c>
      <c r="U6057"/>
    </row>
    <row r="6058" spans="17:21" ht="15.75">
      <c r="Q6058" s="5" t="s">
        <v>2488</v>
      </c>
      <c r="R6058" s="2">
        <v>2400000234</v>
      </c>
      <c r="S6058" s="5" t="s">
        <v>2488</v>
      </c>
      <c r="U6058"/>
    </row>
    <row r="6059" spans="17:21" ht="15.75">
      <c r="Q6059" s="5" t="s">
        <v>2489</v>
      </c>
      <c r="R6059" s="2">
        <v>2400000235</v>
      </c>
      <c r="S6059" s="5" t="s">
        <v>2489</v>
      </c>
      <c r="U6059"/>
    </row>
    <row r="6060" spans="17:21" ht="15.75">
      <c r="Q6060" s="5" t="s">
        <v>2490</v>
      </c>
      <c r="R6060" s="2">
        <v>2400000236</v>
      </c>
      <c r="S6060" s="5" t="s">
        <v>2490</v>
      </c>
      <c r="U6060"/>
    </row>
    <row r="6061" spans="17:21" ht="15.75">
      <c r="Q6061" s="5" t="s">
        <v>2491</v>
      </c>
      <c r="R6061" s="2">
        <v>2400000237</v>
      </c>
      <c r="S6061" s="5" t="s">
        <v>2491</v>
      </c>
      <c r="U6061"/>
    </row>
    <row r="6062" spans="17:21" ht="15.75">
      <c r="Q6062" s="5" t="s">
        <v>2492</v>
      </c>
      <c r="R6062" s="2">
        <v>2400000238</v>
      </c>
      <c r="S6062" s="5" t="s">
        <v>2492</v>
      </c>
      <c r="U6062"/>
    </row>
    <row r="6063" spans="17:21" ht="15.75">
      <c r="Q6063" s="5" t="s">
        <v>2493</v>
      </c>
      <c r="R6063" s="2">
        <v>2400000239</v>
      </c>
      <c r="S6063" s="5" t="s">
        <v>2493</v>
      </c>
      <c r="U6063"/>
    </row>
    <row r="6064" spans="17:21" ht="15.75">
      <c r="Q6064" s="5" t="s">
        <v>2494</v>
      </c>
      <c r="R6064" s="2">
        <v>2400000240</v>
      </c>
      <c r="S6064" s="5" t="s">
        <v>2494</v>
      </c>
      <c r="U6064"/>
    </row>
    <row r="6065" spans="17:21" ht="15.75">
      <c r="Q6065" s="5" t="s">
        <v>2495</v>
      </c>
      <c r="R6065" s="2">
        <v>2400000241</v>
      </c>
      <c r="S6065" s="5" t="s">
        <v>2495</v>
      </c>
      <c r="U6065"/>
    </row>
    <row r="6066" spans="17:21" ht="15.75">
      <c r="Q6066" s="5" t="s">
        <v>2496</v>
      </c>
      <c r="R6066" s="2">
        <v>2400000242</v>
      </c>
      <c r="S6066" s="5" t="s">
        <v>2496</v>
      </c>
      <c r="U6066"/>
    </row>
    <row r="6067" spans="17:21" ht="15.75">
      <c r="Q6067" s="5" t="s">
        <v>2497</v>
      </c>
      <c r="R6067" s="2">
        <v>2400000243</v>
      </c>
      <c r="S6067" s="5" t="s">
        <v>2497</v>
      </c>
      <c r="U6067"/>
    </row>
    <row r="6068" spans="17:21" ht="15.75">
      <c r="Q6068" s="5" t="s">
        <v>2498</v>
      </c>
      <c r="R6068" s="2">
        <v>2400000244</v>
      </c>
      <c r="S6068" s="5" t="s">
        <v>2498</v>
      </c>
      <c r="U6068"/>
    </row>
    <row r="6069" spans="17:21" ht="15.75">
      <c r="Q6069" s="5" t="s">
        <v>2499</v>
      </c>
      <c r="R6069" s="2">
        <v>2400000245</v>
      </c>
      <c r="S6069" s="5" t="s">
        <v>2499</v>
      </c>
      <c r="U6069"/>
    </row>
    <row r="6070" spans="17:21" ht="15.75">
      <c r="Q6070" s="5" t="s">
        <v>2500</v>
      </c>
      <c r="R6070" s="2">
        <v>2400000246</v>
      </c>
      <c r="S6070" s="5" t="s">
        <v>2500</v>
      </c>
      <c r="U6070"/>
    </row>
    <row r="6071" spans="17:21" ht="15.75">
      <c r="Q6071" s="5" t="s">
        <v>2501</v>
      </c>
      <c r="R6071" s="2">
        <v>2400000247</v>
      </c>
      <c r="S6071" s="5" t="s">
        <v>2501</v>
      </c>
      <c r="U6071"/>
    </row>
    <row r="6072" spans="17:21" ht="15.75">
      <c r="Q6072" s="5" t="s">
        <v>2502</v>
      </c>
      <c r="R6072" s="2">
        <v>2400000248</v>
      </c>
      <c r="S6072" s="5" t="s">
        <v>2502</v>
      </c>
      <c r="U6072"/>
    </row>
    <row r="6073" spans="17:21" ht="15.75">
      <c r="Q6073" s="5" t="s">
        <v>2503</v>
      </c>
      <c r="R6073" s="2">
        <v>2400000249</v>
      </c>
      <c r="S6073" s="5" t="s">
        <v>2503</v>
      </c>
      <c r="U6073"/>
    </row>
    <row r="6074" spans="17:21" ht="15.75">
      <c r="Q6074" s="5" t="s">
        <v>2504</v>
      </c>
      <c r="R6074" s="2">
        <v>2400000250</v>
      </c>
      <c r="S6074" s="5" t="s">
        <v>2504</v>
      </c>
      <c r="U6074"/>
    </row>
    <row r="6075" spans="17:21" ht="15.75">
      <c r="Q6075" s="5" t="s">
        <v>2505</v>
      </c>
      <c r="R6075" s="2">
        <v>2400000251</v>
      </c>
      <c r="S6075" s="5" t="s">
        <v>2505</v>
      </c>
      <c r="U6075"/>
    </row>
    <row r="6076" spans="17:21" ht="15.75">
      <c r="Q6076" s="5" t="s">
        <v>2506</v>
      </c>
      <c r="R6076" s="2">
        <v>2400000252</v>
      </c>
      <c r="S6076" s="5" t="s">
        <v>2506</v>
      </c>
      <c r="U6076"/>
    </row>
    <row r="6077" spans="17:21" ht="15.75">
      <c r="Q6077" s="5" t="s">
        <v>2507</v>
      </c>
      <c r="R6077" s="2">
        <v>2400000253</v>
      </c>
      <c r="S6077" s="5" t="s">
        <v>2507</v>
      </c>
      <c r="U6077"/>
    </row>
    <row r="6078" spans="17:21" ht="15.75">
      <c r="Q6078" s="5" t="s">
        <v>2508</v>
      </c>
      <c r="R6078" s="2">
        <v>2400000254</v>
      </c>
      <c r="S6078" s="5" t="s">
        <v>2508</v>
      </c>
      <c r="U6078"/>
    </row>
    <row r="6079" spans="17:21" ht="15.75">
      <c r="Q6079" s="5" t="s">
        <v>2509</v>
      </c>
      <c r="R6079" s="2">
        <v>2400000255</v>
      </c>
      <c r="S6079" s="5" t="s">
        <v>2509</v>
      </c>
      <c r="U6079"/>
    </row>
    <row r="6080" spans="17:21" ht="15.75">
      <c r="Q6080" s="5" t="s">
        <v>2510</v>
      </c>
      <c r="R6080" s="2">
        <v>2400000256</v>
      </c>
      <c r="S6080" s="5" t="s">
        <v>2510</v>
      </c>
      <c r="U6080"/>
    </row>
    <row r="6081" spans="17:21" ht="15.75">
      <c r="Q6081" s="5" t="s">
        <v>2511</v>
      </c>
      <c r="R6081" s="2">
        <v>2400000257</v>
      </c>
      <c r="S6081" s="5" t="s">
        <v>2511</v>
      </c>
      <c r="U6081"/>
    </row>
    <row r="6082" spans="17:21" ht="15.75">
      <c r="Q6082" s="5" t="s">
        <v>2512</v>
      </c>
      <c r="R6082" s="2">
        <v>2400000258</v>
      </c>
      <c r="S6082" s="5" t="s">
        <v>2512</v>
      </c>
      <c r="U6082"/>
    </row>
    <row r="6083" spans="17:21" ht="15.75">
      <c r="Q6083" s="5" t="s">
        <v>2513</v>
      </c>
      <c r="R6083" s="2">
        <v>2400000259</v>
      </c>
      <c r="S6083" s="5" t="s">
        <v>2513</v>
      </c>
      <c r="U6083"/>
    </row>
    <row r="6084" spans="17:21" ht="15.75">
      <c r="Q6084" s="5" t="s">
        <v>2514</v>
      </c>
      <c r="R6084" s="2">
        <v>2400000260</v>
      </c>
      <c r="S6084" s="5" t="s">
        <v>2514</v>
      </c>
      <c r="U6084"/>
    </row>
    <row r="6085" spans="17:21" ht="15.75">
      <c r="Q6085" s="5" t="s">
        <v>2515</v>
      </c>
      <c r="R6085" s="2">
        <v>2400000261</v>
      </c>
      <c r="S6085" s="5" t="s">
        <v>2515</v>
      </c>
      <c r="U6085"/>
    </row>
    <row r="6086" spans="17:21" ht="15.75">
      <c r="Q6086" s="5" t="s">
        <v>2516</v>
      </c>
      <c r="R6086" s="2">
        <v>2400000262</v>
      </c>
      <c r="S6086" s="5" t="s">
        <v>2516</v>
      </c>
      <c r="U6086"/>
    </row>
    <row r="6087" spans="17:21" ht="15.75">
      <c r="Q6087" s="5" t="s">
        <v>2517</v>
      </c>
      <c r="R6087" s="2">
        <v>2400000263</v>
      </c>
      <c r="S6087" s="5" t="s">
        <v>2517</v>
      </c>
      <c r="U6087"/>
    </row>
    <row r="6088" spans="17:21" ht="15.75">
      <c r="Q6088" s="5" t="s">
        <v>2518</v>
      </c>
      <c r="R6088" s="2">
        <v>2400000264</v>
      </c>
      <c r="S6088" s="5" t="s">
        <v>2518</v>
      </c>
      <c r="U6088"/>
    </row>
    <row r="6089" spans="17:21" ht="15.75">
      <c r="Q6089" s="5" t="s">
        <v>2519</v>
      </c>
      <c r="R6089" s="2">
        <v>2400000265</v>
      </c>
      <c r="S6089" s="5" t="s">
        <v>2519</v>
      </c>
      <c r="U6089"/>
    </row>
    <row r="6090" spans="17:21" ht="15.75">
      <c r="Q6090" s="5" t="s">
        <v>2520</v>
      </c>
      <c r="R6090" s="2">
        <v>2400000266</v>
      </c>
      <c r="S6090" s="5" t="s">
        <v>2520</v>
      </c>
      <c r="U6090"/>
    </row>
    <row r="6091" spans="17:21" ht="15.75">
      <c r="Q6091" s="5" t="s">
        <v>2521</v>
      </c>
      <c r="R6091" s="2">
        <v>2400000267</v>
      </c>
      <c r="S6091" s="5" t="s">
        <v>2521</v>
      </c>
      <c r="U6091"/>
    </row>
    <row r="6092" spans="17:21" ht="15.75">
      <c r="Q6092" s="5" t="s">
        <v>2522</v>
      </c>
      <c r="R6092" s="2">
        <v>2400000268</v>
      </c>
      <c r="S6092" s="5" t="s">
        <v>2522</v>
      </c>
      <c r="U6092"/>
    </row>
    <row r="6093" spans="17:21" ht="15.75">
      <c r="Q6093" s="5" t="s">
        <v>2523</v>
      </c>
      <c r="R6093" s="2">
        <v>2400000269</v>
      </c>
      <c r="S6093" s="5" t="s">
        <v>2523</v>
      </c>
      <c r="U6093"/>
    </row>
    <row r="6094" spans="17:21" ht="15.75">
      <c r="Q6094" s="5" t="s">
        <v>2524</v>
      </c>
      <c r="R6094" s="2">
        <v>2400000270</v>
      </c>
      <c r="S6094" s="5" t="s">
        <v>2524</v>
      </c>
      <c r="U6094"/>
    </row>
    <row r="6095" spans="17:21" ht="15.75">
      <c r="Q6095" s="5" t="s">
        <v>2525</v>
      </c>
      <c r="R6095" s="2">
        <v>2400000271</v>
      </c>
      <c r="S6095" s="5" t="s">
        <v>2525</v>
      </c>
      <c r="U6095"/>
    </row>
    <row r="6096" spans="17:21" ht="15.75">
      <c r="Q6096" s="5" t="s">
        <v>2526</v>
      </c>
      <c r="R6096" s="2">
        <v>2400000272</v>
      </c>
      <c r="S6096" s="5" t="s">
        <v>2526</v>
      </c>
      <c r="U6096"/>
    </row>
    <row r="6097" spans="17:21" ht="15.75">
      <c r="Q6097" s="5" t="s">
        <v>2527</v>
      </c>
      <c r="R6097" s="2">
        <v>2400000273</v>
      </c>
      <c r="S6097" s="5" t="s">
        <v>2527</v>
      </c>
      <c r="U6097"/>
    </row>
    <row r="6098" spans="17:21" ht="15.75">
      <c r="Q6098" s="5" t="s">
        <v>2528</v>
      </c>
      <c r="R6098" s="2">
        <v>2400000274</v>
      </c>
      <c r="S6098" s="5" t="s">
        <v>2528</v>
      </c>
      <c r="U6098"/>
    </row>
    <row r="6099" spans="17:21" ht="15.75">
      <c r="Q6099" s="5" t="s">
        <v>2529</v>
      </c>
      <c r="R6099" s="2">
        <v>2400000275</v>
      </c>
      <c r="S6099" s="5" t="s">
        <v>2529</v>
      </c>
      <c r="U6099"/>
    </row>
    <row r="6100" spans="17:21" ht="15.75">
      <c r="Q6100" s="5" t="s">
        <v>2530</v>
      </c>
      <c r="R6100" s="2">
        <v>2400000276</v>
      </c>
      <c r="S6100" s="5" t="s">
        <v>2530</v>
      </c>
      <c r="U6100"/>
    </row>
    <row r="6101" spans="17:21" ht="15.75">
      <c r="Q6101" s="5" t="s">
        <v>2531</v>
      </c>
      <c r="R6101" s="2">
        <v>2400000277</v>
      </c>
      <c r="S6101" s="5" t="s">
        <v>2531</v>
      </c>
      <c r="U6101"/>
    </row>
    <row r="6102" spans="17:21" ht="15.75">
      <c r="Q6102" s="5" t="s">
        <v>2532</v>
      </c>
      <c r="R6102" s="2">
        <v>2400000278</v>
      </c>
      <c r="S6102" s="5" t="s">
        <v>2532</v>
      </c>
      <c r="U6102"/>
    </row>
    <row r="6103" spans="17:21" ht="15.75">
      <c r="Q6103" s="5" t="s">
        <v>2533</v>
      </c>
      <c r="R6103" s="2">
        <v>2400000279</v>
      </c>
      <c r="S6103" s="5" t="s">
        <v>2533</v>
      </c>
      <c r="U6103"/>
    </row>
    <row r="6104" spans="17:21" ht="15.75">
      <c r="Q6104" s="5" t="s">
        <v>2534</v>
      </c>
      <c r="R6104" s="2">
        <v>2400000280</v>
      </c>
      <c r="S6104" s="5" t="s">
        <v>2534</v>
      </c>
      <c r="U6104"/>
    </row>
    <row r="6105" spans="17:21" ht="15.75">
      <c r="Q6105" s="5" t="s">
        <v>2535</v>
      </c>
      <c r="R6105" s="2">
        <v>2400000281</v>
      </c>
      <c r="S6105" s="5" t="s">
        <v>2535</v>
      </c>
      <c r="U6105"/>
    </row>
    <row r="6106" spans="17:21" ht="15.75">
      <c r="Q6106" s="5" t="s">
        <v>2536</v>
      </c>
      <c r="R6106" s="2">
        <v>2400000282</v>
      </c>
      <c r="S6106" s="5" t="s">
        <v>2536</v>
      </c>
      <c r="U6106"/>
    </row>
    <row r="6107" spans="17:21" ht="15.75">
      <c r="Q6107" s="5" t="s">
        <v>2537</v>
      </c>
      <c r="R6107" s="2">
        <v>2400000283</v>
      </c>
      <c r="S6107" s="5" t="s">
        <v>2537</v>
      </c>
      <c r="U6107"/>
    </row>
    <row r="6108" spans="17:21" ht="15.75">
      <c r="Q6108" s="5" t="s">
        <v>2538</v>
      </c>
      <c r="R6108" s="2">
        <v>2400000284</v>
      </c>
      <c r="S6108" s="5" t="s">
        <v>2538</v>
      </c>
      <c r="U6108"/>
    </row>
    <row r="6109" spans="17:21" ht="15.75">
      <c r="Q6109" s="5" t="s">
        <v>2539</v>
      </c>
      <c r="R6109" s="2">
        <v>2400000285</v>
      </c>
      <c r="S6109" s="5" t="s">
        <v>2539</v>
      </c>
      <c r="U6109"/>
    </row>
    <row r="6110" spans="17:21" ht="15.75">
      <c r="Q6110" s="5" t="s">
        <v>2540</v>
      </c>
      <c r="R6110" s="2">
        <v>2400000286</v>
      </c>
      <c r="S6110" s="5" t="s">
        <v>2540</v>
      </c>
      <c r="U6110"/>
    </row>
    <row r="6111" spans="17:21" ht="15.75">
      <c r="Q6111" s="5" t="s">
        <v>2541</v>
      </c>
      <c r="R6111" s="2">
        <v>2400000287</v>
      </c>
      <c r="S6111" s="5" t="s">
        <v>2541</v>
      </c>
      <c r="U6111"/>
    </row>
    <row r="6112" spans="17:21" ht="15.75">
      <c r="Q6112" s="5" t="s">
        <v>2542</v>
      </c>
      <c r="R6112" s="2">
        <v>2400000288</v>
      </c>
      <c r="S6112" s="5" t="s">
        <v>2542</v>
      </c>
      <c r="U6112"/>
    </row>
    <row r="6113" spans="17:21" ht="15.75">
      <c r="Q6113" s="5" t="s">
        <v>2543</v>
      </c>
      <c r="R6113" s="2">
        <v>2400000289</v>
      </c>
      <c r="S6113" s="5" t="s">
        <v>2543</v>
      </c>
      <c r="U6113"/>
    </row>
    <row r="6114" spans="17:21" ht="15.75">
      <c r="Q6114" s="5" t="s">
        <v>2544</v>
      </c>
      <c r="R6114" s="2">
        <v>2400000290</v>
      </c>
      <c r="S6114" s="5" t="s">
        <v>2544</v>
      </c>
      <c r="U6114"/>
    </row>
    <row r="6115" spans="17:21" ht="15.75">
      <c r="Q6115" s="5" t="s">
        <v>2545</v>
      </c>
      <c r="R6115" s="2">
        <v>2400000291</v>
      </c>
      <c r="S6115" s="5" t="s">
        <v>2545</v>
      </c>
      <c r="U6115"/>
    </row>
    <row r="6116" spans="17:21" ht="15.75">
      <c r="Q6116" s="5" t="s">
        <v>2546</v>
      </c>
      <c r="R6116" s="2">
        <v>2400000292</v>
      </c>
      <c r="S6116" s="5" t="s">
        <v>2546</v>
      </c>
      <c r="U6116"/>
    </row>
    <row r="6117" spans="17:21" ht="15.75">
      <c r="Q6117" s="5" t="s">
        <v>2547</v>
      </c>
      <c r="R6117" s="2">
        <v>2400000293</v>
      </c>
      <c r="S6117" s="5" t="s">
        <v>2547</v>
      </c>
      <c r="U6117"/>
    </row>
    <row r="6118" spans="17:21" ht="15.75">
      <c r="Q6118" s="5" t="s">
        <v>2548</v>
      </c>
      <c r="R6118" s="2">
        <v>2400000294</v>
      </c>
      <c r="S6118" s="5" t="s">
        <v>2548</v>
      </c>
      <c r="U6118"/>
    </row>
    <row r="6119" spans="17:21" ht="15.75">
      <c r="Q6119" s="5" t="s">
        <v>2549</v>
      </c>
      <c r="R6119" s="2">
        <v>2400000295</v>
      </c>
      <c r="S6119" s="5" t="s">
        <v>2549</v>
      </c>
      <c r="U6119"/>
    </row>
    <row r="6120" spans="17:21" ht="15.75">
      <c r="Q6120" s="5" t="s">
        <v>2550</v>
      </c>
      <c r="R6120" s="2">
        <v>2400000296</v>
      </c>
      <c r="S6120" s="5" t="s">
        <v>2550</v>
      </c>
      <c r="U6120"/>
    </row>
    <row r="6121" spans="17:21" ht="15.75">
      <c r="Q6121" s="5" t="s">
        <v>2551</v>
      </c>
      <c r="R6121" s="2">
        <v>2400000297</v>
      </c>
      <c r="S6121" s="5" t="s">
        <v>2551</v>
      </c>
      <c r="U6121"/>
    </row>
    <row r="6122" spans="17:21" ht="15.75">
      <c r="Q6122" s="5" t="s">
        <v>2552</v>
      </c>
      <c r="R6122" s="2">
        <v>2400000298</v>
      </c>
      <c r="S6122" s="5" t="s">
        <v>2552</v>
      </c>
      <c r="U6122"/>
    </row>
    <row r="6123" spans="17:21" ht="15.75">
      <c r="Q6123" s="5" t="s">
        <v>2553</v>
      </c>
      <c r="R6123" s="2">
        <v>2400000299</v>
      </c>
      <c r="S6123" s="5" t="s">
        <v>2553</v>
      </c>
      <c r="U6123"/>
    </row>
    <row r="6124" spans="17:21" ht="15.75">
      <c r="Q6124" s="5" t="s">
        <v>2554</v>
      </c>
      <c r="R6124" s="2">
        <v>2400000300</v>
      </c>
      <c r="S6124" s="5" t="s">
        <v>2554</v>
      </c>
      <c r="U6124"/>
    </row>
    <row r="6125" spans="17:21" ht="15.75">
      <c r="Q6125" s="5" t="s">
        <v>2555</v>
      </c>
      <c r="R6125" s="2">
        <v>2400000301</v>
      </c>
      <c r="S6125" s="5" t="s">
        <v>2555</v>
      </c>
      <c r="U6125"/>
    </row>
    <row r="6126" spans="17:21" ht="15.75">
      <c r="Q6126" s="5" t="s">
        <v>2556</v>
      </c>
      <c r="R6126" s="2">
        <v>2400000302</v>
      </c>
      <c r="S6126" s="5" t="s">
        <v>2556</v>
      </c>
      <c r="U6126"/>
    </row>
    <row r="6127" spans="17:21" ht="15.75">
      <c r="Q6127" s="5" t="s">
        <v>2557</v>
      </c>
      <c r="R6127" s="2">
        <v>2400000303</v>
      </c>
      <c r="S6127" s="5" t="s">
        <v>2557</v>
      </c>
      <c r="U6127"/>
    </row>
    <row r="6128" spans="17:21" ht="15.75">
      <c r="Q6128" s="5" t="s">
        <v>2558</v>
      </c>
      <c r="R6128" s="2">
        <v>2400000304</v>
      </c>
      <c r="S6128" s="5" t="s">
        <v>2558</v>
      </c>
      <c r="U6128"/>
    </row>
    <row r="6129" spans="17:21" ht="15.75">
      <c r="Q6129" s="5" t="s">
        <v>2559</v>
      </c>
      <c r="R6129" s="2">
        <v>2400000305</v>
      </c>
      <c r="S6129" s="5" t="s">
        <v>2559</v>
      </c>
      <c r="U6129"/>
    </row>
    <row r="6130" spans="17:21" ht="15.75">
      <c r="Q6130" s="5" t="s">
        <v>2560</v>
      </c>
      <c r="R6130" s="2">
        <v>2400000306</v>
      </c>
      <c r="S6130" s="5" t="s">
        <v>2560</v>
      </c>
      <c r="U6130"/>
    </row>
    <row r="6131" spans="17:21" ht="15.75">
      <c r="Q6131" s="5" t="s">
        <v>2561</v>
      </c>
      <c r="R6131" s="2">
        <v>2400000307</v>
      </c>
      <c r="S6131" s="5" t="s">
        <v>2561</v>
      </c>
      <c r="U6131"/>
    </row>
    <row r="6132" spans="17:21" ht="15.75">
      <c r="Q6132" s="5" t="s">
        <v>2562</v>
      </c>
      <c r="R6132" s="2">
        <v>2400000308</v>
      </c>
      <c r="S6132" s="5" t="s">
        <v>2562</v>
      </c>
      <c r="U6132"/>
    </row>
    <row r="6133" spans="17:21" ht="15.75">
      <c r="Q6133" s="5" t="s">
        <v>2563</v>
      </c>
      <c r="R6133" s="2">
        <v>2400000309</v>
      </c>
      <c r="S6133" s="5" t="s">
        <v>2563</v>
      </c>
      <c r="U6133"/>
    </row>
    <row r="6134" spans="17:21" ht="15.75">
      <c r="Q6134" s="5" t="s">
        <v>2564</v>
      </c>
      <c r="R6134" s="2">
        <v>2400000310</v>
      </c>
      <c r="S6134" s="5" t="s">
        <v>2564</v>
      </c>
      <c r="U6134"/>
    </row>
    <row r="6135" spans="17:21" ht="15.75">
      <c r="Q6135" s="5" t="s">
        <v>2565</v>
      </c>
      <c r="R6135" s="2">
        <v>2400000311</v>
      </c>
      <c r="S6135" s="5" t="s">
        <v>2565</v>
      </c>
      <c r="U6135"/>
    </row>
    <row r="6136" spans="17:21" ht="15.75">
      <c r="Q6136" s="5" t="s">
        <v>2566</v>
      </c>
      <c r="R6136" s="2">
        <v>2400000312</v>
      </c>
      <c r="S6136" s="5" t="s">
        <v>2566</v>
      </c>
      <c r="U6136"/>
    </row>
    <row r="6137" spans="17:21" ht="15.75">
      <c r="Q6137" s="5" t="s">
        <v>2567</v>
      </c>
      <c r="R6137" s="2">
        <v>2400000313</v>
      </c>
      <c r="S6137" s="5" t="s">
        <v>2567</v>
      </c>
      <c r="U6137"/>
    </row>
    <row r="6138" spans="17:21" ht="15.75">
      <c r="Q6138" s="5" t="s">
        <v>2568</v>
      </c>
      <c r="R6138" s="2">
        <v>2400000314</v>
      </c>
      <c r="S6138" s="5" t="s">
        <v>2568</v>
      </c>
      <c r="U6138"/>
    </row>
    <row r="6139" spans="17:21" ht="15.75">
      <c r="Q6139" s="5" t="s">
        <v>2569</v>
      </c>
      <c r="R6139" s="2">
        <v>2400000315</v>
      </c>
      <c r="S6139" s="5" t="s">
        <v>2569</v>
      </c>
      <c r="U6139"/>
    </row>
    <row r="6140" spans="17:21" ht="15.75">
      <c r="Q6140" s="5" t="s">
        <v>2570</v>
      </c>
      <c r="R6140" s="2">
        <v>2400000316</v>
      </c>
      <c r="S6140" s="5" t="s">
        <v>2570</v>
      </c>
      <c r="U6140"/>
    </row>
    <row r="6141" spans="17:21" ht="15.75">
      <c r="Q6141" s="5" t="s">
        <v>2571</v>
      </c>
      <c r="R6141" s="2">
        <v>2400000317</v>
      </c>
      <c r="S6141" s="5" t="s">
        <v>2571</v>
      </c>
      <c r="U6141"/>
    </row>
    <row r="6142" spans="17:21" ht="15.75">
      <c r="Q6142" s="5" t="s">
        <v>2572</v>
      </c>
      <c r="R6142" s="2">
        <v>2400000318</v>
      </c>
      <c r="S6142" s="5" t="s">
        <v>2572</v>
      </c>
      <c r="U6142"/>
    </row>
    <row r="6143" spans="17:21" ht="15.75">
      <c r="Q6143" s="5" t="s">
        <v>2573</v>
      </c>
      <c r="R6143" s="2">
        <v>2400000319</v>
      </c>
      <c r="S6143" s="5" t="s">
        <v>2573</v>
      </c>
      <c r="U6143"/>
    </row>
    <row r="6144" spans="17:21" ht="15.75">
      <c r="Q6144" s="5" t="s">
        <v>2574</v>
      </c>
      <c r="R6144" s="2">
        <v>2400000320</v>
      </c>
      <c r="S6144" s="5" t="s">
        <v>2574</v>
      </c>
      <c r="U6144"/>
    </row>
    <row r="6145" spans="17:21" ht="15.75">
      <c r="Q6145" s="5" t="s">
        <v>2575</v>
      </c>
      <c r="R6145" s="2">
        <v>2400000321</v>
      </c>
      <c r="S6145" s="5" t="s">
        <v>2575</v>
      </c>
      <c r="U6145"/>
    </row>
    <row r="6146" spans="17:21" ht="15.75">
      <c r="Q6146" s="5" t="s">
        <v>2576</v>
      </c>
      <c r="R6146" s="2">
        <v>2400000322</v>
      </c>
      <c r="S6146" s="5" t="s">
        <v>2576</v>
      </c>
      <c r="U6146"/>
    </row>
    <row r="6147" spans="17:21" ht="15.75">
      <c r="Q6147" s="5" t="s">
        <v>2577</v>
      </c>
      <c r="R6147" s="2">
        <v>2400000323</v>
      </c>
      <c r="S6147" s="5" t="s">
        <v>2577</v>
      </c>
      <c r="U6147"/>
    </row>
    <row r="6148" spans="17:21" ht="15.75">
      <c r="Q6148" s="5" t="s">
        <v>2578</v>
      </c>
      <c r="R6148" s="2">
        <v>2400000324</v>
      </c>
      <c r="S6148" s="5" t="s">
        <v>2578</v>
      </c>
      <c r="U6148"/>
    </row>
    <row r="6149" spans="17:21" ht="15.75">
      <c r="Q6149" s="5" t="s">
        <v>2579</v>
      </c>
      <c r="R6149" s="2">
        <v>2400000325</v>
      </c>
      <c r="S6149" s="5" t="s">
        <v>2579</v>
      </c>
      <c r="U6149"/>
    </row>
    <row r="6150" spans="17:21" ht="15.75">
      <c r="Q6150" s="5" t="s">
        <v>2580</v>
      </c>
      <c r="R6150" s="2">
        <v>2400000326</v>
      </c>
      <c r="S6150" s="5" t="s">
        <v>2580</v>
      </c>
      <c r="U6150"/>
    </row>
    <row r="6151" spans="17:21" ht="15.75">
      <c r="Q6151" s="5" t="s">
        <v>2581</v>
      </c>
      <c r="R6151" s="2">
        <v>2400000327</v>
      </c>
      <c r="S6151" s="5" t="s">
        <v>2581</v>
      </c>
      <c r="U6151"/>
    </row>
    <row r="6152" spans="17:21" ht="15.75">
      <c r="Q6152" s="5" t="s">
        <v>2582</v>
      </c>
      <c r="R6152" s="2">
        <v>2400000328</v>
      </c>
      <c r="S6152" s="5" t="s">
        <v>2582</v>
      </c>
      <c r="U6152"/>
    </row>
    <row r="6153" spans="17:21" ht="15.75">
      <c r="Q6153" s="5" t="s">
        <v>2583</v>
      </c>
      <c r="R6153" s="2">
        <v>2400000329</v>
      </c>
      <c r="S6153" s="5" t="s">
        <v>2583</v>
      </c>
      <c r="U6153"/>
    </row>
    <row r="6154" spans="17:21" ht="15.75">
      <c r="Q6154" s="5" t="s">
        <v>2584</v>
      </c>
      <c r="R6154" s="2">
        <v>2400000330</v>
      </c>
      <c r="S6154" s="5" t="s">
        <v>2584</v>
      </c>
      <c r="U6154"/>
    </row>
    <row r="6155" spans="17:21" ht="15.75">
      <c r="Q6155" s="5" t="s">
        <v>2585</v>
      </c>
      <c r="R6155" s="2">
        <v>2400000331</v>
      </c>
      <c r="S6155" s="5" t="s">
        <v>2585</v>
      </c>
      <c r="U6155"/>
    </row>
    <row r="6156" spans="17:21" ht="15.75">
      <c r="Q6156" s="5" t="s">
        <v>2586</v>
      </c>
      <c r="R6156" s="2">
        <v>2400000332</v>
      </c>
      <c r="S6156" s="5" t="s">
        <v>2586</v>
      </c>
      <c r="U6156"/>
    </row>
    <row r="6157" spans="17:21" ht="15.75">
      <c r="Q6157" s="5" t="s">
        <v>2587</v>
      </c>
      <c r="R6157" s="2">
        <v>2400000333</v>
      </c>
      <c r="S6157" s="5" t="s">
        <v>2587</v>
      </c>
      <c r="U6157"/>
    </row>
    <row r="6158" spans="17:21" ht="15.75">
      <c r="Q6158" s="5" t="s">
        <v>2588</v>
      </c>
      <c r="R6158" s="2">
        <v>2400000334</v>
      </c>
      <c r="S6158" s="5" t="s">
        <v>2588</v>
      </c>
      <c r="U6158"/>
    </row>
    <row r="6159" spans="17:21" ht="15.75">
      <c r="Q6159" s="5" t="s">
        <v>2589</v>
      </c>
      <c r="R6159" s="2">
        <v>2400000335</v>
      </c>
      <c r="S6159" s="5" t="s">
        <v>2589</v>
      </c>
      <c r="U6159"/>
    </row>
    <row r="6160" spans="17:21" ht="15.75">
      <c r="Q6160" s="5" t="s">
        <v>2590</v>
      </c>
      <c r="R6160" s="2">
        <v>2400000336</v>
      </c>
      <c r="S6160" s="5" t="s">
        <v>2590</v>
      </c>
      <c r="U6160"/>
    </row>
    <row r="6161" spans="17:21" ht="15.75">
      <c r="Q6161" s="5" t="s">
        <v>2591</v>
      </c>
      <c r="R6161" s="2">
        <v>2400000337</v>
      </c>
      <c r="S6161" s="5" t="s">
        <v>2591</v>
      </c>
      <c r="U6161"/>
    </row>
    <row r="6162" spans="17:21" ht="15.75">
      <c r="Q6162" s="5" t="s">
        <v>2592</v>
      </c>
      <c r="R6162" s="2">
        <v>2400000338</v>
      </c>
      <c r="S6162" s="5" t="s">
        <v>2592</v>
      </c>
      <c r="U6162"/>
    </row>
    <row r="6163" spans="17:21" ht="15.75">
      <c r="Q6163" s="5" t="s">
        <v>2593</v>
      </c>
      <c r="R6163" s="2">
        <v>2400000339</v>
      </c>
      <c r="S6163" s="5" t="s">
        <v>2593</v>
      </c>
      <c r="U6163"/>
    </row>
    <row r="6164" spans="17:21" ht="15.75">
      <c r="Q6164" s="5" t="s">
        <v>2594</v>
      </c>
      <c r="R6164" s="2">
        <v>2400000340</v>
      </c>
      <c r="S6164" s="5" t="s">
        <v>2594</v>
      </c>
      <c r="U6164"/>
    </row>
    <row r="6165" spans="17:21" ht="15.75">
      <c r="Q6165" s="5" t="s">
        <v>2595</v>
      </c>
      <c r="R6165" s="2">
        <v>2400000341</v>
      </c>
      <c r="S6165" s="5" t="s">
        <v>2595</v>
      </c>
      <c r="U6165"/>
    </row>
    <row r="6166" spans="17:21" ht="15.75">
      <c r="Q6166" s="5" t="s">
        <v>2596</v>
      </c>
      <c r="R6166" s="2">
        <v>2400000342</v>
      </c>
      <c r="S6166" s="5" t="s">
        <v>2596</v>
      </c>
      <c r="U6166"/>
    </row>
    <row r="6167" spans="17:21" ht="15.75">
      <c r="Q6167" s="5" t="s">
        <v>2597</v>
      </c>
      <c r="R6167" s="2">
        <v>2400000343</v>
      </c>
      <c r="S6167" s="5" t="s">
        <v>2597</v>
      </c>
      <c r="U6167"/>
    </row>
    <row r="6168" spans="17:21" ht="15.75">
      <c r="Q6168" s="5" t="s">
        <v>2598</v>
      </c>
      <c r="R6168" s="2">
        <v>2400000344</v>
      </c>
      <c r="S6168" s="5" t="s">
        <v>2598</v>
      </c>
      <c r="U6168"/>
    </row>
    <row r="6169" spans="17:21" ht="15.75">
      <c r="Q6169" s="5" t="s">
        <v>2599</v>
      </c>
      <c r="R6169" s="2">
        <v>2400000345</v>
      </c>
      <c r="S6169" s="5" t="s">
        <v>2599</v>
      </c>
      <c r="U6169"/>
    </row>
    <row r="6170" spans="17:21" ht="15.75">
      <c r="Q6170" s="5" t="s">
        <v>2600</v>
      </c>
      <c r="R6170" s="2">
        <v>2400000346</v>
      </c>
      <c r="S6170" s="5" t="s">
        <v>2600</v>
      </c>
      <c r="U6170"/>
    </row>
    <row r="6171" spans="17:21" ht="15.75">
      <c r="Q6171" s="5" t="s">
        <v>2601</v>
      </c>
      <c r="R6171" s="2">
        <v>2400000347</v>
      </c>
      <c r="S6171" s="5" t="s">
        <v>2601</v>
      </c>
      <c r="U6171"/>
    </row>
    <row r="6172" spans="17:21" ht="15.75">
      <c r="Q6172" s="5" t="s">
        <v>2602</v>
      </c>
      <c r="R6172" s="2">
        <v>2400000348</v>
      </c>
      <c r="S6172" s="5" t="s">
        <v>2602</v>
      </c>
      <c r="U6172"/>
    </row>
    <row r="6173" spans="17:21" ht="15.75">
      <c r="Q6173" s="5" t="s">
        <v>2603</v>
      </c>
      <c r="R6173" s="2">
        <v>2400000349</v>
      </c>
      <c r="S6173" s="5" t="s">
        <v>2603</v>
      </c>
      <c r="U6173"/>
    </row>
    <row r="6174" spans="17:21" ht="15.75">
      <c r="Q6174" s="5" t="s">
        <v>2604</v>
      </c>
      <c r="R6174" s="2">
        <v>2400000350</v>
      </c>
      <c r="S6174" s="5" t="s">
        <v>2604</v>
      </c>
      <c r="U6174"/>
    </row>
    <row r="6175" spans="17:21" ht="15.75">
      <c r="Q6175" s="5" t="s">
        <v>2605</v>
      </c>
      <c r="R6175" s="2">
        <v>2400000351</v>
      </c>
      <c r="S6175" s="5" t="s">
        <v>2605</v>
      </c>
      <c r="U6175"/>
    </row>
    <row r="6176" spans="17:21" ht="15.75">
      <c r="Q6176" s="5" t="s">
        <v>2606</v>
      </c>
      <c r="R6176" s="2">
        <v>2400000352</v>
      </c>
      <c r="S6176" s="5" t="s">
        <v>2606</v>
      </c>
      <c r="U6176"/>
    </row>
    <row r="6177" spans="17:21" ht="15.75">
      <c r="Q6177" s="5" t="s">
        <v>2607</v>
      </c>
      <c r="R6177" s="2">
        <v>2400000353</v>
      </c>
      <c r="S6177" s="5" t="s">
        <v>2607</v>
      </c>
      <c r="U6177"/>
    </row>
    <row r="6178" spans="17:21" ht="15.75">
      <c r="Q6178" s="5" t="s">
        <v>2608</v>
      </c>
      <c r="R6178" s="2">
        <v>2400000354</v>
      </c>
      <c r="S6178" s="5" t="s">
        <v>2608</v>
      </c>
      <c r="U6178"/>
    </row>
    <row r="6179" spans="17:21" ht="15.75">
      <c r="Q6179" s="5" t="s">
        <v>2609</v>
      </c>
      <c r="R6179" s="2">
        <v>2400000355</v>
      </c>
      <c r="S6179" s="5" t="s">
        <v>2609</v>
      </c>
      <c r="U6179"/>
    </row>
    <row r="6180" spans="17:21" ht="15.75">
      <c r="Q6180" s="5" t="s">
        <v>2610</v>
      </c>
      <c r="R6180" s="2">
        <v>2400000356</v>
      </c>
      <c r="S6180" s="5" t="s">
        <v>2610</v>
      </c>
      <c r="U6180"/>
    </row>
    <row r="6181" spans="17:21" ht="15.75">
      <c r="Q6181" s="5" t="s">
        <v>2611</v>
      </c>
      <c r="R6181" s="2">
        <v>2400000357</v>
      </c>
      <c r="S6181" s="5" t="s">
        <v>2611</v>
      </c>
      <c r="U6181"/>
    </row>
    <row r="6182" spans="17:21" ht="15.75">
      <c r="Q6182" s="5" t="s">
        <v>2612</v>
      </c>
      <c r="R6182" s="2">
        <v>2400000358</v>
      </c>
      <c r="S6182" s="5" t="s">
        <v>2612</v>
      </c>
      <c r="U6182"/>
    </row>
    <row r="6183" spans="17:21" ht="15.75">
      <c r="Q6183" s="5" t="s">
        <v>2613</v>
      </c>
      <c r="R6183" s="2">
        <v>2400000359</v>
      </c>
      <c r="S6183" s="5" t="s">
        <v>2613</v>
      </c>
      <c r="U6183"/>
    </row>
    <row r="6184" spans="17:21" ht="15.75">
      <c r="Q6184" s="5" t="s">
        <v>2614</v>
      </c>
      <c r="R6184" s="2">
        <v>2400000360</v>
      </c>
      <c r="S6184" s="5" t="s">
        <v>2614</v>
      </c>
      <c r="U6184"/>
    </row>
    <row r="6185" spans="17:21" ht="15.75">
      <c r="Q6185" s="5" t="s">
        <v>2615</v>
      </c>
      <c r="R6185" s="2">
        <v>2400000361</v>
      </c>
      <c r="S6185" s="5" t="s">
        <v>2615</v>
      </c>
      <c r="U6185"/>
    </row>
    <row r="6186" spans="17:21" ht="15.75">
      <c r="Q6186" s="5" t="s">
        <v>2616</v>
      </c>
      <c r="R6186" s="2">
        <v>2400000362</v>
      </c>
      <c r="S6186" s="5" t="s">
        <v>2616</v>
      </c>
      <c r="U6186"/>
    </row>
    <row r="6187" spans="17:21" ht="15.75">
      <c r="Q6187" s="5" t="s">
        <v>2617</v>
      </c>
      <c r="R6187" s="2">
        <v>2400000363</v>
      </c>
      <c r="S6187" s="5" t="s">
        <v>2617</v>
      </c>
      <c r="U6187"/>
    </row>
    <row r="6188" spans="17:21" ht="15.75">
      <c r="Q6188" s="5" t="s">
        <v>2618</v>
      </c>
      <c r="R6188" s="2">
        <v>2400000364</v>
      </c>
      <c r="S6188" s="5" t="s">
        <v>2618</v>
      </c>
      <c r="U6188"/>
    </row>
    <row r="6189" spans="17:21" ht="15.75">
      <c r="Q6189" s="5" t="s">
        <v>2619</v>
      </c>
      <c r="R6189" s="2">
        <v>2400000365</v>
      </c>
      <c r="S6189" s="5" t="s">
        <v>2619</v>
      </c>
      <c r="U6189"/>
    </row>
    <row r="6190" spans="17:21" ht="15.75">
      <c r="Q6190" s="5" t="s">
        <v>2620</v>
      </c>
      <c r="R6190" s="2">
        <v>2400000366</v>
      </c>
      <c r="S6190" s="5" t="s">
        <v>2620</v>
      </c>
      <c r="U6190"/>
    </row>
    <row r="6191" spans="17:21" ht="15.75">
      <c r="Q6191" s="5" t="s">
        <v>2621</v>
      </c>
      <c r="R6191" s="2">
        <v>2400000367</v>
      </c>
      <c r="S6191" s="5" t="s">
        <v>2621</v>
      </c>
      <c r="U6191"/>
    </row>
    <row r="6192" spans="17:21" ht="15.75">
      <c r="Q6192" s="5" t="s">
        <v>2622</v>
      </c>
      <c r="R6192" s="2">
        <v>2400000368</v>
      </c>
      <c r="S6192" s="5" t="s">
        <v>2622</v>
      </c>
      <c r="U6192"/>
    </row>
    <row r="6193" spans="17:21" ht="15.75">
      <c r="Q6193" s="5" t="s">
        <v>2623</v>
      </c>
      <c r="R6193" s="2">
        <v>2400000369</v>
      </c>
      <c r="S6193" s="5" t="s">
        <v>2623</v>
      </c>
      <c r="U6193"/>
    </row>
    <row r="6194" spans="17:21" ht="15.75">
      <c r="Q6194" s="5" t="s">
        <v>2624</v>
      </c>
      <c r="R6194" s="2">
        <v>2400000370</v>
      </c>
      <c r="S6194" s="5" t="s">
        <v>2624</v>
      </c>
      <c r="U6194"/>
    </row>
    <row r="6195" spans="17:21" ht="15.75">
      <c r="Q6195" s="5" t="s">
        <v>2625</v>
      </c>
      <c r="R6195" s="2">
        <v>2400000371</v>
      </c>
      <c r="S6195" s="5" t="s">
        <v>2625</v>
      </c>
      <c r="U6195"/>
    </row>
    <row r="6196" spans="17:21" ht="15.75">
      <c r="Q6196" s="5" t="s">
        <v>2626</v>
      </c>
      <c r="R6196" s="2">
        <v>2400000372</v>
      </c>
      <c r="S6196" s="5" t="s">
        <v>2626</v>
      </c>
      <c r="U6196"/>
    </row>
    <row r="6197" spans="17:21" ht="15.75">
      <c r="Q6197" s="5" t="s">
        <v>2627</v>
      </c>
      <c r="R6197" s="2">
        <v>2400000373</v>
      </c>
      <c r="S6197" s="5" t="s">
        <v>2627</v>
      </c>
      <c r="U6197"/>
    </row>
    <row r="6198" spans="17:21" ht="15.75">
      <c r="Q6198" s="5" t="s">
        <v>2628</v>
      </c>
      <c r="R6198" s="2">
        <v>2400000374</v>
      </c>
      <c r="S6198" s="5" t="s">
        <v>2628</v>
      </c>
      <c r="U6198"/>
    </row>
    <row r="6199" spans="17:21" ht="15.75">
      <c r="Q6199" s="5" t="s">
        <v>2629</v>
      </c>
      <c r="R6199" s="2">
        <v>2400000375</v>
      </c>
      <c r="S6199" s="5" t="s">
        <v>2629</v>
      </c>
      <c r="U6199"/>
    </row>
    <row r="6200" spans="17:21" ht="15.75">
      <c r="Q6200" s="5" t="s">
        <v>2630</v>
      </c>
      <c r="R6200" s="2">
        <v>2400000376</v>
      </c>
      <c r="S6200" s="5" t="s">
        <v>2630</v>
      </c>
      <c r="U6200"/>
    </row>
    <row r="6201" spans="17:21" ht="15.75">
      <c r="Q6201" s="5" t="s">
        <v>2631</v>
      </c>
      <c r="R6201" s="2">
        <v>2400000377</v>
      </c>
      <c r="S6201" s="5" t="s">
        <v>2631</v>
      </c>
      <c r="U6201"/>
    </row>
    <row r="6202" spans="17:21" ht="15.75">
      <c r="Q6202" s="5" t="s">
        <v>2632</v>
      </c>
      <c r="R6202" s="2">
        <v>2400000378</v>
      </c>
      <c r="S6202" s="5" t="s">
        <v>2632</v>
      </c>
      <c r="U6202"/>
    </row>
    <row r="6203" spans="17:21" ht="15.75">
      <c r="Q6203" s="5" t="s">
        <v>2633</v>
      </c>
      <c r="R6203" s="2">
        <v>2400000379</v>
      </c>
      <c r="S6203" s="5" t="s">
        <v>2633</v>
      </c>
      <c r="U6203"/>
    </row>
    <row r="6204" spans="17:21" ht="15.75">
      <c r="Q6204" s="5" t="s">
        <v>2634</v>
      </c>
      <c r="R6204" s="2">
        <v>2400000380</v>
      </c>
      <c r="S6204" s="5" t="s">
        <v>2634</v>
      </c>
      <c r="U6204"/>
    </row>
    <row r="6205" spans="17:21" ht="15.75">
      <c r="Q6205" s="5" t="s">
        <v>2635</v>
      </c>
      <c r="R6205" s="2">
        <v>2400000381</v>
      </c>
      <c r="S6205" s="5" t="s">
        <v>2635</v>
      </c>
      <c r="U6205"/>
    </row>
    <row r="6206" spans="17:21" ht="15.75">
      <c r="Q6206" s="5" t="s">
        <v>2636</v>
      </c>
      <c r="R6206" s="2">
        <v>2400000382</v>
      </c>
      <c r="S6206" s="5" t="s">
        <v>2636</v>
      </c>
      <c r="U6206"/>
    </row>
    <row r="6207" spans="17:21" ht="15.75">
      <c r="Q6207" s="5" t="s">
        <v>2637</v>
      </c>
      <c r="R6207" s="2">
        <v>2400000383</v>
      </c>
      <c r="S6207" s="5" t="s">
        <v>2637</v>
      </c>
      <c r="U6207"/>
    </row>
    <row r="6208" spans="17:21" ht="15.75">
      <c r="Q6208" s="5" t="s">
        <v>2638</v>
      </c>
      <c r="R6208" s="2">
        <v>2400000384</v>
      </c>
      <c r="S6208" s="5" t="s">
        <v>2638</v>
      </c>
      <c r="U6208"/>
    </row>
    <row r="6209" spans="17:21" ht="15.75">
      <c r="Q6209" s="5" t="s">
        <v>2639</v>
      </c>
      <c r="R6209" s="2">
        <v>2400000385</v>
      </c>
      <c r="S6209" s="5" t="s">
        <v>2639</v>
      </c>
      <c r="U6209"/>
    </row>
    <row r="6210" spans="17:21" ht="15.75">
      <c r="Q6210" s="5" t="s">
        <v>2640</v>
      </c>
      <c r="R6210" s="2">
        <v>2400000386</v>
      </c>
      <c r="S6210" s="5" t="s">
        <v>2640</v>
      </c>
      <c r="U6210"/>
    </row>
    <row r="6211" spans="17:21" ht="15.75">
      <c r="Q6211" s="5" t="s">
        <v>2641</v>
      </c>
      <c r="R6211" s="2">
        <v>2400000387</v>
      </c>
      <c r="S6211" s="5" t="s">
        <v>2641</v>
      </c>
      <c r="U6211"/>
    </row>
    <row r="6212" spans="17:21" ht="15.75">
      <c r="Q6212" s="5" t="s">
        <v>2642</v>
      </c>
      <c r="R6212" s="2">
        <v>2400000388</v>
      </c>
      <c r="S6212" s="5" t="s">
        <v>2642</v>
      </c>
      <c r="U6212"/>
    </row>
    <row r="6213" spans="17:21" ht="15.75">
      <c r="Q6213" s="5" t="s">
        <v>2643</v>
      </c>
      <c r="R6213" s="2">
        <v>2400000389</v>
      </c>
      <c r="S6213" s="5" t="s">
        <v>2643</v>
      </c>
      <c r="U6213"/>
    </row>
    <row r="6214" spans="17:21" ht="15.75">
      <c r="Q6214" s="5" t="s">
        <v>2644</v>
      </c>
      <c r="R6214" s="2">
        <v>2400000390</v>
      </c>
      <c r="S6214" s="5" t="s">
        <v>2644</v>
      </c>
      <c r="U6214"/>
    </row>
    <row r="6215" spans="17:21" ht="15.75">
      <c r="Q6215" s="5" t="s">
        <v>2645</v>
      </c>
      <c r="R6215" s="2">
        <v>2400000391</v>
      </c>
      <c r="S6215" s="5" t="s">
        <v>2645</v>
      </c>
      <c r="U6215"/>
    </row>
    <row r="6216" spans="17:21" ht="15.75">
      <c r="Q6216" s="5" t="s">
        <v>2646</v>
      </c>
      <c r="R6216" s="2">
        <v>2400000392</v>
      </c>
      <c r="S6216" s="5" t="s">
        <v>2646</v>
      </c>
      <c r="U6216"/>
    </row>
    <row r="6217" spans="17:21" ht="15.75">
      <c r="Q6217" s="5" t="s">
        <v>2647</v>
      </c>
      <c r="R6217" s="2">
        <v>2400000393</v>
      </c>
      <c r="S6217" s="5" t="s">
        <v>2648</v>
      </c>
      <c r="U6217"/>
    </row>
    <row r="6218" spans="17:21" ht="15.75">
      <c r="Q6218" s="5" t="s">
        <v>2649</v>
      </c>
      <c r="R6218" s="2">
        <v>2400000394</v>
      </c>
      <c r="S6218" s="5" t="s">
        <v>2649</v>
      </c>
      <c r="U6218"/>
    </row>
    <row r="6219" spans="17:21" ht="15.75">
      <c r="Q6219" s="5" t="s">
        <v>2650</v>
      </c>
      <c r="R6219" s="2">
        <v>2400000395</v>
      </c>
      <c r="S6219" s="5" t="s">
        <v>2650</v>
      </c>
      <c r="U6219"/>
    </row>
    <row r="6220" spans="17:21" ht="15.75">
      <c r="Q6220" s="5" t="s">
        <v>2651</v>
      </c>
      <c r="R6220" s="2">
        <v>2400000396</v>
      </c>
      <c r="S6220" s="5" t="s">
        <v>2651</v>
      </c>
      <c r="U6220"/>
    </row>
    <row r="6221" spans="17:21" ht="15.75">
      <c r="Q6221" s="5" t="s">
        <v>2652</v>
      </c>
      <c r="R6221" s="2">
        <v>2400000397</v>
      </c>
      <c r="S6221" s="5" t="s">
        <v>2652</v>
      </c>
      <c r="U6221"/>
    </row>
    <row r="6222" spans="17:21" ht="15.75">
      <c r="Q6222" s="5" t="s">
        <v>2653</v>
      </c>
      <c r="R6222" s="2">
        <v>2400000398</v>
      </c>
      <c r="S6222" s="5" t="s">
        <v>2653</v>
      </c>
      <c r="U6222"/>
    </row>
    <row r="6223" spans="17:21" ht="15.75">
      <c r="Q6223" s="5" t="s">
        <v>2654</v>
      </c>
      <c r="R6223" s="2">
        <v>2400000399</v>
      </c>
      <c r="S6223" s="5" t="s">
        <v>2654</v>
      </c>
      <c r="U6223"/>
    </row>
    <row r="6224" spans="17:21" ht="15.75">
      <c r="Q6224" s="5" t="s">
        <v>2655</v>
      </c>
      <c r="R6224" s="2">
        <v>2400000400</v>
      </c>
      <c r="S6224" s="5" t="s">
        <v>2655</v>
      </c>
      <c r="U6224"/>
    </row>
    <row r="6225" spans="17:21" ht="15.75">
      <c r="Q6225" s="5" t="s">
        <v>2656</v>
      </c>
      <c r="R6225" s="2">
        <v>2400000401</v>
      </c>
      <c r="S6225" s="5" t="s">
        <v>2657</v>
      </c>
      <c r="U6225"/>
    </row>
    <row r="6226" spans="17:21" ht="15.75">
      <c r="Q6226" s="24" t="s">
        <v>2658</v>
      </c>
      <c r="U6226"/>
    </row>
    <row r="6227" spans="17:21" ht="15.75">
      <c r="U6227"/>
    </row>
    <row r="6228" spans="17:21" ht="15.75">
      <c r="Q6228" s="25"/>
      <c r="U6228"/>
    </row>
    <row r="6229" spans="17:21" ht="15.75">
      <c r="U6229"/>
    </row>
    <row r="6230" spans="17:21" ht="15.75">
      <c r="U6230"/>
    </row>
    <row r="6231" spans="17:21" ht="15.75">
      <c r="U6231"/>
    </row>
    <row r="6232" spans="17:21" ht="15.75">
      <c r="U6232"/>
    </row>
    <row r="6233" spans="17:21" ht="15.75">
      <c r="U6233"/>
    </row>
    <row r="6234" spans="17:21" ht="15.75">
      <c r="U6234"/>
    </row>
    <row r="6235" spans="17:21" ht="15.75">
      <c r="U6235"/>
    </row>
    <row r="6236" spans="17:21" ht="15.75">
      <c r="U6236"/>
    </row>
    <row r="6237" spans="17:21" ht="15.75">
      <c r="U6237"/>
    </row>
    <row r="6238" spans="17:21" ht="15.75">
      <c r="U6238"/>
    </row>
    <row r="6239" spans="17:21" ht="15.75">
      <c r="U6239"/>
    </row>
    <row r="6240" spans="17:21" ht="15.75">
      <c r="U6240"/>
    </row>
    <row r="6241" spans="21:21" ht="15.75">
      <c r="U6241"/>
    </row>
    <row r="6242" spans="21:21" ht="15.75">
      <c r="U6242"/>
    </row>
    <row r="6243" spans="21:21" ht="15.75">
      <c r="U6243"/>
    </row>
    <row r="6244" spans="21:21" ht="15.75">
      <c r="U6244"/>
    </row>
    <row r="6245" spans="21:21" ht="15.75">
      <c r="U6245"/>
    </row>
    <row r="6246" spans="21:21" ht="15.75">
      <c r="U6246"/>
    </row>
    <row r="6247" spans="21:21" ht="15.75">
      <c r="U6247"/>
    </row>
    <row r="6248" spans="21:21" ht="15.75">
      <c r="U6248"/>
    </row>
    <row r="6249" spans="21:21" ht="15.75">
      <c r="U6249"/>
    </row>
    <row r="6250" spans="21:21" ht="15.75">
      <c r="U6250"/>
    </row>
    <row r="6251" spans="21:21" ht="15.75">
      <c r="U6251"/>
    </row>
    <row r="6252" spans="21:21" ht="15.75">
      <c r="U6252"/>
    </row>
    <row r="6253" spans="21:21" ht="15.75">
      <c r="U6253"/>
    </row>
    <row r="6254" spans="21:21" ht="15.75">
      <c r="U6254"/>
    </row>
    <row r="6255" spans="21:21" ht="15.75">
      <c r="U6255"/>
    </row>
    <row r="6256" spans="21:21" ht="15.75">
      <c r="U6256"/>
    </row>
    <row r="6257" spans="21:21" ht="15.75">
      <c r="U6257"/>
    </row>
    <row r="6258" spans="21:21" ht="15.75">
      <c r="U6258"/>
    </row>
    <row r="6259" spans="21:21" ht="15.75">
      <c r="U6259"/>
    </row>
    <row r="6260" spans="21:21" ht="15.75">
      <c r="U6260"/>
    </row>
    <row r="6261" spans="21:21" ht="15.75">
      <c r="U6261"/>
    </row>
    <row r="6262" spans="21:21" ht="15.75">
      <c r="U6262"/>
    </row>
    <row r="6263" spans="21:21" ht="15.75">
      <c r="U6263"/>
    </row>
    <row r="6264" spans="21:21" ht="15.75">
      <c r="U6264"/>
    </row>
    <row r="6265" spans="21:21" ht="15.75">
      <c r="U6265"/>
    </row>
    <row r="6266" spans="21:21" ht="15.75">
      <c r="U6266"/>
    </row>
    <row r="6267" spans="21:21" ht="15.75">
      <c r="U6267"/>
    </row>
    <row r="6268" spans="21:21" ht="15.75">
      <c r="U6268"/>
    </row>
    <row r="6269" spans="21:21" ht="15.75">
      <c r="U6269"/>
    </row>
    <row r="6270" spans="21:21" ht="15.75">
      <c r="U6270"/>
    </row>
    <row r="6271" spans="21:21" ht="15.75">
      <c r="U6271"/>
    </row>
    <row r="6272" spans="21:21" ht="15.75">
      <c r="U6272"/>
    </row>
    <row r="6273" spans="21:21" ht="15.75">
      <c r="U6273"/>
    </row>
    <row r="6274" spans="21:21" ht="15.75">
      <c r="U6274"/>
    </row>
    <row r="6275" spans="21:21" ht="15.75">
      <c r="U6275"/>
    </row>
    <row r="6276" spans="21:21" ht="15.75">
      <c r="U6276"/>
    </row>
    <row r="6277" spans="21:21" ht="15.75">
      <c r="U6277"/>
    </row>
    <row r="6278" spans="21:21" ht="15.75">
      <c r="U6278"/>
    </row>
    <row r="6279" spans="21:21" ht="15.75">
      <c r="U6279"/>
    </row>
    <row r="6280" spans="21:21" ht="15.75">
      <c r="U6280"/>
    </row>
    <row r="6281" spans="21:21" ht="15.75">
      <c r="U6281"/>
    </row>
    <row r="6282" spans="21:21" ht="15.75">
      <c r="U6282"/>
    </row>
    <row r="6283" spans="21:21" ht="15.75">
      <c r="U6283"/>
    </row>
    <row r="6284" spans="21:21" ht="15.75">
      <c r="U6284"/>
    </row>
    <row r="6285" spans="21:21" ht="15.75">
      <c r="U6285"/>
    </row>
    <row r="6286" spans="21:21" ht="15.75">
      <c r="U6286"/>
    </row>
    <row r="6287" spans="21:21" ht="15.75">
      <c r="U6287"/>
    </row>
    <row r="6288" spans="21:21" ht="15.75">
      <c r="U6288"/>
    </row>
    <row r="6289" spans="21:21" ht="15.75">
      <c r="U6289"/>
    </row>
    <row r="6290" spans="21:21" ht="15.75">
      <c r="U6290"/>
    </row>
    <row r="6291" spans="21:21" ht="15.75">
      <c r="U6291"/>
    </row>
    <row r="6292" spans="21:21" ht="15.75">
      <c r="U6292"/>
    </row>
    <row r="6293" spans="21:21" ht="15.75">
      <c r="U6293"/>
    </row>
    <row r="6294" spans="21:21" ht="15.75">
      <c r="U6294"/>
    </row>
    <row r="6295" spans="21:21" ht="15.75">
      <c r="U6295"/>
    </row>
    <row r="6296" spans="21:21" ht="15.75">
      <c r="U6296"/>
    </row>
    <row r="6297" spans="21:21" ht="15.75">
      <c r="U6297"/>
    </row>
    <row r="6298" spans="21:21" ht="15.75">
      <c r="U6298"/>
    </row>
    <row r="6299" spans="21:21" ht="15.75">
      <c r="U6299"/>
    </row>
    <row r="6300" spans="21:21" ht="15.75">
      <c r="U6300"/>
    </row>
    <row r="6301" spans="21:21" ht="15.75">
      <c r="U6301"/>
    </row>
    <row r="6302" spans="21:21" ht="15.75">
      <c r="U6302"/>
    </row>
    <row r="6303" spans="21:21" ht="15.75">
      <c r="U6303"/>
    </row>
    <row r="6304" spans="21:21" ht="15.75">
      <c r="U6304"/>
    </row>
    <row r="6305" spans="21:21" ht="15.75">
      <c r="U6305"/>
    </row>
    <row r="6306" spans="21:21" ht="15.75">
      <c r="U6306"/>
    </row>
    <row r="6307" spans="21:21" ht="15.75">
      <c r="U6307"/>
    </row>
    <row r="6308" spans="21:21" ht="15.75">
      <c r="U6308"/>
    </row>
    <row r="6309" spans="21:21" ht="15.75">
      <c r="U6309"/>
    </row>
    <row r="6310" spans="21:21" ht="15.75">
      <c r="U6310"/>
    </row>
    <row r="6311" spans="21:21" ht="15.75">
      <c r="U6311"/>
    </row>
    <row r="6312" spans="21:21" ht="15.75">
      <c r="U6312"/>
    </row>
    <row r="6313" spans="21:21" ht="15.75">
      <c r="U6313"/>
    </row>
    <row r="6314" spans="21:21" ht="15.75">
      <c r="U6314"/>
    </row>
    <row r="6315" spans="21:21" ht="15.75">
      <c r="U6315"/>
    </row>
    <row r="6316" spans="21:21" ht="15.75">
      <c r="U6316"/>
    </row>
    <row r="6317" spans="21:21" ht="15.75">
      <c r="U6317"/>
    </row>
    <row r="6318" spans="21:21" ht="15.75">
      <c r="U6318"/>
    </row>
    <row r="6319" spans="21:21" ht="15.75">
      <c r="U6319"/>
    </row>
    <row r="6320" spans="21:21" ht="15.75">
      <c r="U6320"/>
    </row>
    <row r="6321" spans="21:21" ht="15.75">
      <c r="U6321"/>
    </row>
    <row r="6322" spans="21:21" ht="15.75">
      <c r="U6322"/>
    </row>
    <row r="6323" spans="21:21" ht="15.75">
      <c r="U6323"/>
    </row>
    <row r="6324" spans="21:21" ht="15.75">
      <c r="U6324"/>
    </row>
    <row r="6325" spans="21:21" ht="15.75">
      <c r="U6325"/>
    </row>
    <row r="6326" spans="21:21" ht="15.75">
      <c r="U6326"/>
    </row>
    <row r="6327" spans="21:21" ht="15.75">
      <c r="U6327"/>
    </row>
    <row r="6328" spans="21:21" ht="15.75">
      <c r="U6328"/>
    </row>
    <row r="6329" spans="21:21" ht="15.75">
      <c r="U6329"/>
    </row>
    <row r="6330" spans="21:21" ht="15.75">
      <c r="U6330"/>
    </row>
    <row r="6331" spans="21:21" ht="15.75">
      <c r="U6331"/>
    </row>
    <row r="6332" spans="21:21" ht="15.75">
      <c r="U6332"/>
    </row>
    <row r="6333" spans="21:21" ht="15.75">
      <c r="U6333"/>
    </row>
    <row r="6334" spans="21:21" ht="15.75">
      <c r="U6334"/>
    </row>
    <row r="6335" spans="21:21" ht="15.75">
      <c r="U6335"/>
    </row>
    <row r="6336" spans="21:21" ht="15.75">
      <c r="U6336"/>
    </row>
    <row r="6337" spans="21:21" ht="15.75">
      <c r="U6337"/>
    </row>
    <row r="6338" spans="21:21" ht="15.75">
      <c r="U6338"/>
    </row>
    <row r="6339" spans="21:21" ht="15.75">
      <c r="U6339"/>
    </row>
    <row r="6340" spans="21:21" ht="15.75">
      <c r="U6340"/>
    </row>
    <row r="6341" spans="21:21" ht="15.75">
      <c r="U6341"/>
    </row>
    <row r="6342" spans="21:21" ht="15.75">
      <c r="U6342"/>
    </row>
    <row r="6343" spans="21:21" ht="15.75">
      <c r="U6343"/>
    </row>
    <row r="6344" spans="21:21" ht="15.75">
      <c r="U6344"/>
    </row>
    <row r="6345" spans="21:21" ht="15.75">
      <c r="U6345"/>
    </row>
    <row r="6346" spans="21:21" ht="15.75">
      <c r="U6346"/>
    </row>
    <row r="6347" spans="21:21" ht="15.75">
      <c r="U6347"/>
    </row>
    <row r="6348" spans="21:21" ht="15.75">
      <c r="U6348"/>
    </row>
    <row r="6349" spans="21:21" ht="15.75">
      <c r="U6349"/>
    </row>
    <row r="6350" spans="21:21" ht="15.75">
      <c r="U6350"/>
    </row>
    <row r="6351" spans="21:21" ht="15.75">
      <c r="U6351"/>
    </row>
    <row r="6352" spans="21:21" ht="15.75">
      <c r="U6352"/>
    </row>
    <row r="6353" spans="21:21" ht="15.75">
      <c r="U6353"/>
    </row>
    <row r="6354" spans="21:21" ht="15.75">
      <c r="U6354"/>
    </row>
    <row r="6355" spans="21:21" ht="15.75">
      <c r="U6355"/>
    </row>
    <row r="6356" spans="21:21" ht="15.75">
      <c r="U6356"/>
    </row>
    <row r="6357" spans="21:21" ht="15.75">
      <c r="U6357"/>
    </row>
    <row r="6358" spans="21:21" ht="15.75">
      <c r="U6358"/>
    </row>
    <row r="6359" spans="21:21" ht="15.75">
      <c r="U6359"/>
    </row>
    <row r="6360" spans="21:21" ht="15.75">
      <c r="U6360"/>
    </row>
    <row r="6361" spans="21:21" ht="15.75">
      <c r="U6361"/>
    </row>
    <row r="6362" spans="21:21" ht="15.75">
      <c r="U6362"/>
    </row>
    <row r="6363" spans="21:21" ht="15.75">
      <c r="U6363"/>
    </row>
    <row r="6364" spans="21:21" ht="15.75">
      <c r="U6364"/>
    </row>
    <row r="6365" spans="21:21" ht="15.75">
      <c r="U6365"/>
    </row>
    <row r="6366" spans="21:21" ht="15.75">
      <c r="U6366"/>
    </row>
    <row r="6367" spans="21:21" ht="15.75">
      <c r="U6367"/>
    </row>
    <row r="6368" spans="21:21" ht="15.75">
      <c r="U6368"/>
    </row>
    <row r="6369" spans="21:21" ht="15.75">
      <c r="U6369"/>
    </row>
    <row r="6370" spans="21:21" ht="15.75">
      <c r="U6370"/>
    </row>
    <row r="6371" spans="21:21" ht="15.75">
      <c r="U6371"/>
    </row>
    <row r="6372" spans="21:21" ht="15.75">
      <c r="U6372"/>
    </row>
    <row r="6373" spans="21:21" ht="15.75">
      <c r="U6373"/>
    </row>
    <row r="6374" spans="21:21" ht="15.75">
      <c r="U6374"/>
    </row>
    <row r="6375" spans="21:21" ht="15.75">
      <c r="U6375"/>
    </row>
    <row r="6376" spans="21:21" ht="15.75">
      <c r="U6376"/>
    </row>
    <row r="6377" spans="21:21" ht="15.75">
      <c r="U6377"/>
    </row>
    <row r="6378" spans="21:21" ht="15.75">
      <c r="U6378"/>
    </row>
    <row r="6379" spans="21:21" ht="15.75">
      <c r="U6379"/>
    </row>
    <row r="6380" spans="21:21" ht="15.75">
      <c r="U6380"/>
    </row>
    <row r="6381" spans="21:21" ht="15.75">
      <c r="U6381"/>
    </row>
    <row r="6382" spans="21:21" ht="15.75">
      <c r="U6382"/>
    </row>
    <row r="6383" spans="21:21" ht="15.75">
      <c r="U6383"/>
    </row>
    <row r="6384" spans="21:21" ht="15.75">
      <c r="U6384"/>
    </row>
    <row r="6385" spans="21:21" ht="15.75">
      <c r="U6385"/>
    </row>
    <row r="6386" spans="21:21" ht="15.75">
      <c r="U6386"/>
    </row>
    <row r="6387" spans="21:21" ht="15.75">
      <c r="U6387"/>
    </row>
    <row r="6388" spans="21:21" ht="15.75">
      <c r="U6388"/>
    </row>
    <row r="6389" spans="21:21" ht="15.75">
      <c r="U6389"/>
    </row>
    <row r="6390" spans="21:21" ht="15.75">
      <c r="U6390"/>
    </row>
    <row r="6391" spans="21:21" ht="15.75">
      <c r="U6391"/>
    </row>
    <row r="6392" spans="21:21" ht="15.75">
      <c r="U6392"/>
    </row>
    <row r="6393" spans="21:21" ht="15.75">
      <c r="U6393"/>
    </row>
    <row r="6394" spans="21:21" ht="15.75">
      <c r="U6394"/>
    </row>
    <row r="6395" spans="21:21" ht="15.75">
      <c r="U6395"/>
    </row>
    <row r="6396" spans="21:21" ht="15.75">
      <c r="U6396"/>
    </row>
    <row r="6397" spans="21:21" ht="15.75">
      <c r="U6397"/>
    </row>
    <row r="6398" spans="21:21" ht="15.75">
      <c r="U6398"/>
    </row>
    <row r="6399" spans="21:21" ht="15.75">
      <c r="U6399"/>
    </row>
    <row r="6400" spans="21:21" ht="15.75">
      <c r="U6400"/>
    </row>
    <row r="6401" spans="21:21" ht="15.75">
      <c r="U6401"/>
    </row>
    <row r="6402" spans="21:21" ht="15.75">
      <c r="U6402"/>
    </row>
    <row r="6403" spans="21:21" ht="15.75">
      <c r="U6403"/>
    </row>
    <row r="6404" spans="21:21" ht="15.75">
      <c r="U6404"/>
    </row>
    <row r="6405" spans="21:21" ht="15.75">
      <c r="U6405"/>
    </row>
    <row r="6406" spans="21:21" ht="15.75">
      <c r="U6406"/>
    </row>
    <row r="6407" spans="21:21" ht="15.75">
      <c r="U6407"/>
    </row>
    <row r="6408" spans="21:21" ht="15.75">
      <c r="U6408"/>
    </row>
    <row r="6409" spans="21:21" ht="15.75">
      <c r="U6409"/>
    </row>
    <row r="6410" spans="21:21" ht="15.75">
      <c r="U6410"/>
    </row>
    <row r="6411" spans="21:21" ht="15.75">
      <c r="U6411"/>
    </row>
    <row r="6412" spans="21:21" ht="15.75">
      <c r="U6412"/>
    </row>
    <row r="6413" spans="21:21" ht="15.75">
      <c r="U6413"/>
    </row>
    <row r="6414" spans="21:21" ht="15.75">
      <c r="U6414"/>
    </row>
    <row r="6415" spans="21:21" ht="15.75">
      <c r="U6415"/>
    </row>
    <row r="6416" spans="21:21" ht="15.75">
      <c r="U6416"/>
    </row>
    <row r="6417" spans="21:21" ht="15.75">
      <c r="U6417"/>
    </row>
    <row r="6418" spans="21:21" ht="15.75">
      <c r="U6418"/>
    </row>
    <row r="6419" spans="21:21" ht="15.75">
      <c r="U6419"/>
    </row>
    <row r="6420" spans="21:21" ht="15.75">
      <c r="U6420"/>
    </row>
    <row r="6421" spans="21:21" ht="15.75">
      <c r="U6421"/>
    </row>
    <row r="6422" spans="21:21" ht="15.75">
      <c r="U6422"/>
    </row>
    <row r="6423" spans="21:21" ht="15.75">
      <c r="U6423"/>
    </row>
    <row r="6424" spans="21:21" ht="15.75">
      <c r="U6424"/>
    </row>
    <row r="6425" spans="21:21" ht="15.75">
      <c r="U6425"/>
    </row>
    <row r="6426" spans="21:21" ht="15.75">
      <c r="U6426"/>
    </row>
    <row r="6427" spans="21:21" ht="15.75">
      <c r="U6427"/>
    </row>
    <row r="6428" spans="21:21" ht="15.75">
      <c r="U6428"/>
    </row>
    <row r="6429" spans="21:21" ht="15.75">
      <c r="U6429"/>
    </row>
    <row r="6430" spans="21:21" ht="15.75">
      <c r="U6430"/>
    </row>
    <row r="6431" spans="21:21" ht="15.75">
      <c r="U6431"/>
    </row>
    <row r="6432" spans="21:21" ht="15.75">
      <c r="U6432"/>
    </row>
    <row r="6433" spans="21:21" ht="15.75">
      <c r="U6433"/>
    </row>
    <row r="6434" spans="21:21" ht="15.75">
      <c r="U6434"/>
    </row>
    <row r="6435" spans="21:21" ht="15.75">
      <c r="U6435"/>
    </row>
    <row r="6436" spans="21:21" ht="15.75">
      <c r="U6436"/>
    </row>
    <row r="6437" spans="21:21" ht="15.75">
      <c r="U6437"/>
    </row>
    <row r="6438" spans="21:21" ht="15.75">
      <c r="U6438"/>
    </row>
    <row r="6439" spans="21:21" ht="15.75">
      <c r="U6439"/>
    </row>
    <row r="6440" spans="21:21" ht="15.75">
      <c r="U6440"/>
    </row>
    <row r="6441" spans="21:21" ht="15.75">
      <c r="U6441"/>
    </row>
    <row r="6442" spans="21:21" ht="15.75">
      <c r="U6442"/>
    </row>
    <row r="6443" spans="21:21" ht="15.75">
      <c r="U6443"/>
    </row>
    <row r="6444" spans="21:21" ht="15.75">
      <c r="U6444"/>
    </row>
    <row r="6445" spans="21:21" ht="15.75">
      <c r="U6445"/>
    </row>
    <row r="6446" spans="21:21" ht="15.75">
      <c r="U6446"/>
    </row>
    <row r="6447" spans="21:21" ht="15.75">
      <c r="U6447"/>
    </row>
    <row r="6448" spans="21:21" ht="15.75">
      <c r="U6448"/>
    </row>
    <row r="6449" spans="21:21" ht="15.75">
      <c r="U6449"/>
    </row>
    <row r="6450" spans="21:21" ht="15.75">
      <c r="U6450"/>
    </row>
    <row r="6451" spans="21:21" ht="15.75">
      <c r="U6451"/>
    </row>
    <row r="6452" spans="21:21" ht="15.75">
      <c r="U6452"/>
    </row>
    <row r="6453" spans="21:21" ht="15.75">
      <c r="U6453"/>
    </row>
    <row r="6454" spans="21:21" ht="15.75">
      <c r="U6454"/>
    </row>
    <row r="6455" spans="21:21" ht="15.75">
      <c r="U6455"/>
    </row>
    <row r="6456" spans="21:21" ht="15.75">
      <c r="U6456"/>
    </row>
    <row r="6457" spans="21:21" ht="15.75">
      <c r="U6457"/>
    </row>
    <row r="6458" spans="21:21" ht="15.75">
      <c r="U6458"/>
    </row>
    <row r="6459" spans="21:21" ht="15.75">
      <c r="U6459"/>
    </row>
    <row r="6460" spans="21:21" ht="15.75">
      <c r="U6460"/>
    </row>
    <row r="6461" spans="21:21" ht="15.75">
      <c r="U6461"/>
    </row>
    <row r="6462" spans="21:21" ht="15.75">
      <c r="U6462"/>
    </row>
    <row r="6463" spans="21:21" ht="15.75">
      <c r="U6463"/>
    </row>
    <row r="6464" spans="21:21" ht="15.75">
      <c r="U6464"/>
    </row>
    <row r="6465" spans="21:21" ht="15.75">
      <c r="U6465"/>
    </row>
    <row r="6466" spans="21:21" ht="15.75">
      <c r="U6466"/>
    </row>
    <row r="6467" spans="21:21" ht="15.75">
      <c r="U6467"/>
    </row>
    <row r="6468" spans="21:21" ht="15.75">
      <c r="U6468"/>
    </row>
    <row r="6469" spans="21:21" ht="15.75">
      <c r="U6469"/>
    </row>
    <row r="6470" spans="21:21" ht="15.75">
      <c r="U6470"/>
    </row>
    <row r="6471" spans="21:21" ht="15.75">
      <c r="U6471"/>
    </row>
    <row r="6472" spans="21:21" ht="15.75">
      <c r="U6472"/>
    </row>
    <row r="6473" spans="21:21" ht="15.75">
      <c r="U6473"/>
    </row>
    <row r="6474" spans="21:21" ht="15.75">
      <c r="U6474"/>
    </row>
    <row r="6475" spans="21:21" ht="15.75">
      <c r="U6475"/>
    </row>
    <row r="6476" spans="21:21" ht="15.75">
      <c r="U6476"/>
    </row>
    <row r="6477" spans="21:21" ht="15.75">
      <c r="U6477"/>
    </row>
    <row r="6478" spans="21:21" ht="15.75">
      <c r="U6478"/>
    </row>
    <row r="6479" spans="21:21" ht="15.75">
      <c r="U6479"/>
    </row>
    <row r="6480" spans="21:21" ht="15.75">
      <c r="U6480"/>
    </row>
    <row r="6481" spans="21:21" ht="15.75">
      <c r="U6481"/>
    </row>
    <row r="6482" spans="21:21" ht="15.75">
      <c r="U6482"/>
    </row>
    <row r="6483" spans="21:21" ht="15.75">
      <c r="U6483"/>
    </row>
    <row r="6484" spans="21:21" ht="15.75">
      <c r="U6484"/>
    </row>
    <row r="6485" spans="21:21" ht="15.75">
      <c r="U6485"/>
    </row>
    <row r="6486" spans="21:21" ht="15.75">
      <c r="U6486"/>
    </row>
    <row r="6487" spans="21:21" ht="15.75">
      <c r="U6487"/>
    </row>
    <row r="6488" spans="21:21" ht="15.75">
      <c r="U6488"/>
    </row>
    <row r="6489" spans="21:21" ht="15.75">
      <c r="U6489"/>
    </row>
    <row r="6490" spans="21:21" ht="15.75">
      <c r="U6490"/>
    </row>
    <row r="6491" spans="21:21" ht="15.75">
      <c r="U6491"/>
    </row>
    <row r="6492" spans="21:21" ht="15.75">
      <c r="U6492"/>
    </row>
    <row r="6493" spans="21:21" ht="15.75">
      <c r="U6493"/>
    </row>
    <row r="6494" spans="21:21" ht="15.75">
      <c r="U6494"/>
    </row>
    <row r="6495" spans="21:21" ht="15.75">
      <c r="U6495"/>
    </row>
    <row r="6496" spans="21:21" ht="15.75">
      <c r="U6496"/>
    </row>
    <row r="6497" spans="21:21" ht="15.75">
      <c r="U6497"/>
    </row>
    <row r="6498" spans="21:21" ht="15.75">
      <c r="U6498"/>
    </row>
    <row r="6499" spans="21:21" ht="15.75">
      <c r="U6499"/>
    </row>
    <row r="6500" spans="21:21" ht="15.75">
      <c r="U6500"/>
    </row>
    <row r="6501" spans="21:21" ht="15.75">
      <c r="U6501"/>
    </row>
    <row r="6502" spans="21:21" ht="15.75">
      <c r="U6502"/>
    </row>
    <row r="6503" spans="21:21" ht="15.75">
      <c r="U6503"/>
    </row>
    <row r="6504" spans="21:21" ht="15.75">
      <c r="U6504"/>
    </row>
    <row r="6505" spans="21:21" ht="15.75">
      <c r="U6505"/>
    </row>
    <row r="6506" spans="21:21" ht="15.75">
      <c r="U6506"/>
    </row>
    <row r="6507" spans="21:21" ht="15.75">
      <c r="U6507"/>
    </row>
    <row r="6508" spans="21:21" ht="15.75">
      <c r="U6508"/>
    </row>
    <row r="6509" spans="21:21" ht="15.75">
      <c r="U6509"/>
    </row>
    <row r="6510" spans="21:21" ht="15.75">
      <c r="U6510"/>
    </row>
    <row r="6511" spans="21:21" ht="15.75">
      <c r="U6511"/>
    </row>
    <row r="6512" spans="21:21" ht="15.75">
      <c r="U6512"/>
    </row>
    <row r="6513" spans="21:21" ht="15.75">
      <c r="U6513"/>
    </row>
    <row r="6514" spans="21:21" ht="15.75">
      <c r="U6514"/>
    </row>
    <row r="6515" spans="21:21" ht="15.75">
      <c r="U6515"/>
    </row>
    <row r="6516" spans="21:21" ht="15.75">
      <c r="U6516"/>
    </row>
    <row r="6517" spans="21:21" ht="15.75">
      <c r="U6517"/>
    </row>
    <row r="6518" spans="21:21" ht="15.75">
      <c r="U6518"/>
    </row>
    <row r="6519" spans="21:21" ht="15.75">
      <c r="U6519"/>
    </row>
    <row r="6520" spans="21:21" ht="15.75">
      <c r="U6520"/>
    </row>
    <row r="6521" spans="21:21" ht="15.75">
      <c r="U6521"/>
    </row>
    <row r="6522" spans="21:21" ht="15.75">
      <c r="U6522"/>
    </row>
    <row r="6523" spans="21:21" ht="15.75">
      <c r="U6523"/>
    </row>
    <row r="6524" spans="21:21" ht="15.75">
      <c r="U6524"/>
    </row>
    <row r="6525" spans="21:21" ht="15.75">
      <c r="U6525"/>
    </row>
    <row r="6526" spans="21:21" ht="15.75">
      <c r="U6526"/>
    </row>
    <row r="6527" spans="21:21" ht="15.75">
      <c r="U6527"/>
    </row>
    <row r="6528" spans="21:21" ht="15.75">
      <c r="U6528"/>
    </row>
    <row r="6529" spans="21:21" ht="15.75">
      <c r="U6529"/>
    </row>
    <row r="6530" spans="21:21" ht="15.75">
      <c r="U6530"/>
    </row>
    <row r="6531" spans="21:21" ht="15.75">
      <c r="U6531"/>
    </row>
    <row r="6532" spans="21:21" ht="15.75">
      <c r="U6532"/>
    </row>
    <row r="6533" spans="21:21" ht="15.75">
      <c r="U6533"/>
    </row>
    <row r="6534" spans="21:21" ht="15.75">
      <c r="U6534"/>
    </row>
    <row r="6535" spans="21:21" ht="15.75">
      <c r="U6535"/>
    </row>
    <row r="6536" spans="21:21" ht="15.75">
      <c r="U6536"/>
    </row>
    <row r="6537" spans="21:21" ht="15.75">
      <c r="U6537"/>
    </row>
    <row r="6538" spans="21:21" ht="15.75">
      <c r="U6538"/>
    </row>
    <row r="6539" spans="21:21" ht="15.75">
      <c r="U6539"/>
    </row>
    <row r="6540" spans="21:21" ht="15.75">
      <c r="U6540"/>
    </row>
    <row r="6541" spans="21:21" ht="15.75">
      <c r="U6541"/>
    </row>
    <row r="6542" spans="21:21" ht="15.75">
      <c r="U6542"/>
    </row>
    <row r="6543" spans="21:21" ht="15.75">
      <c r="U6543"/>
    </row>
    <row r="6544" spans="21:21" ht="15.75">
      <c r="U6544"/>
    </row>
    <row r="6545" spans="21:21" ht="15.75">
      <c r="U6545"/>
    </row>
    <row r="6546" spans="21:21" ht="15.75">
      <c r="U6546"/>
    </row>
    <row r="6547" spans="21:21" ht="15.75">
      <c r="U6547"/>
    </row>
    <row r="6548" spans="21:21" ht="15.75">
      <c r="U6548"/>
    </row>
    <row r="6549" spans="21:21" ht="15.75">
      <c r="U6549"/>
    </row>
    <row r="6550" spans="21:21" ht="15.75">
      <c r="U6550"/>
    </row>
    <row r="6551" spans="21:21" ht="15.75">
      <c r="U6551"/>
    </row>
    <row r="6552" spans="21:21" ht="15.75">
      <c r="U6552"/>
    </row>
    <row r="6553" spans="21:21" ht="15.75">
      <c r="U6553"/>
    </row>
    <row r="6554" spans="21:21" ht="15.75">
      <c r="U6554"/>
    </row>
    <row r="6555" spans="21:21" ht="15.75">
      <c r="U6555"/>
    </row>
    <row r="6556" spans="21:21" ht="15.75">
      <c r="U6556"/>
    </row>
    <row r="6557" spans="21:21" ht="15.75">
      <c r="U6557"/>
    </row>
    <row r="6558" spans="21:21" ht="15.75">
      <c r="U6558"/>
    </row>
    <row r="6559" spans="21:21" ht="15.75">
      <c r="U6559"/>
    </row>
    <row r="6560" spans="21:21" ht="15.75">
      <c r="U6560"/>
    </row>
    <row r="6561" spans="21:21" ht="15.75">
      <c r="U6561"/>
    </row>
    <row r="6562" spans="21:21" ht="15.75">
      <c r="U6562"/>
    </row>
    <row r="6563" spans="21:21" ht="15.75">
      <c r="U6563"/>
    </row>
    <row r="6564" spans="21:21" ht="15.75">
      <c r="U6564"/>
    </row>
    <row r="6565" spans="21:21" ht="15.75">
      <c r="U6565"/>
    </row>
    <row r="6566" spans="21:21" ht="15.75">
      <c r="U6566"/>
    </row>
    <row r="6567" spans="21:21" ht="15.75">
      <c r="U6567"/>
    </row>
    <row r="6568" spans="21:21" ht="15.75">
      <c r="U6568"/>
    </row>
    <row r="6569" spans="21:21" ht="15.75">
      <c r="U6569"/>
    </row>
    <row r="6570" spans="21:21" ht="15.75">
      <c r="U6570"/>
    </row>
    <row r="6571" spans="21:21" ht="15.75">
      <c r="U6571"/>
    </row>
    <row r="6572" spans="21:21" ht="15.75">
      <c r="U6572"/>
    </row>
    <row r="6573" spans="21:21" ht="15.75">
      <c r="U6573"/>
    </row>
    <row r="6574" spans="21:21" ht="15.75">
      <c r="U6574"/>
    </row>
    <row r="6575" spans="21:21" ht="15.75">
      <c r="U6575"/>
    </row>
    <row r="6576" spans="21:21" ht="15.75">
      <c r="U6576"/>
    </row>
    <row r="6577" spans="21:21" ht="15.75">
      <c r="U6577"/>
    </row>
    <row r="6578" spans="21:21" ht="15.75">
      <c r="U6578"/>
    </row>
    <row r="6579" spans="21:21" ht="15.75">
      <c r="U6579"/>
    </row>
    <row r="6580" spans="21:21" ht="15.75">
      <c r="U6580"/>
    </row>
    <row r="6581" spans="21:21" ht="15.75">
      <c r="U6581"/>
    </row>
    <row r="6582" spans="21:21" ht="15.75">
      <c r="U6582"/>
    </row>
    <row r="6583" spans="21:21" ht="15.75">
      <c r="U6583"/>
    </row>
    <row r="6584" spans="21:21" ht="15.75">
      <c r="U6584"/>
    </row>
    <row r="6585" spans="21:21" ht="15.75">
      <c r="U6585"/>
    </row>
    <row r="6586" spans="21:21" ht="15.75">
      <c r="U6586"/>
    </row>
    <row r="6587" spans="21:21" ht="15.75">
      <c r="U6587"/>
    </row>
    <row r="6588" spans="21:21" ht="15.75">
      <c r="U6588"/>
    </row>
    <row r="6589" spans="21:21" ht="15.75">
      <c r="U6589"/>
    </row>
    <row r="6590" spans="21:21" ht="15.75">
      <c r="U6590"/>
    </row>
    <row r="6591" spans="21:21" ht="15.75">
      <c r="U6591"/>
    </row>
    <row r="6592" spans="21:21" ht="15.75">
      <c r="U6592"/>
    </row>
    <row r="6593" spans="21:21" ht="15.75">
      <c r="U6593"/>
    </row>
    <row r="6594" spans="21:21" ht="15.75">
      <c r="U6594"/>
    </row>
    <row r="6595" spans="21:21" ht="15.75">
      <c r="U6595"/>
    </row>
    <row r="6596" spans="21:21" ht="15.75">
      <c r="U6596"/>
    </row>
    <row r="6597" spans="21:21" ht="15.75">
      <c r="U6597"/>
    </row>
    <row r="6598" spans="21:21" ht="15.75">
      <c r="U6598"/>
    </row>
    <row r="6599" spans="21:21" ht="15.75">
      <c r="U6599"/>
    </row>
    <row r="6600" spans="21:21" ht="15.75">
      <c r="U6600"/>
    </row>
    <row r="6601" spans="21:21" ht="15.75">
      <c r="U6601"/>
    </row>
    <row r="6602" spans="21:21" ht="15.75">
      <c r="U6602"/>
    </row>
    <row r="6603" spans="21:21" ht="15.75">
      <c r="U6603"/>
    </row>
    <row r="6604" spans="21:21" ht="15.75">
      <c r="U6604"/>
    </row>
    <row r="6605" spans="21:21" ht="15.75">
      <c r="U6605"/>
    </row>
    <row r="6606" spans="21:21" ht="15.75">
      <c r="U6606"/>
    </row>
    <row r="6607" spans="21:21" ht="15.75">
      <c r="U6607"/>
    </row>
    <row r="6608" spans="21:21" ht="15.75">
      <c r="U6608"/>
    </row>
    <row r="6609" spans="21:21" ht="15.75">
      <c r="U6609"/>
    </row>
    <row r="6610" spans="21:21" ht="15.75">
      <c r="U6610"/>
    </row>
    <row r="6611" spans="21:21" ht="15.75">
      <c r="U6611"/>
    </row>
    <row r="6612" spans="21:21" ht="15.75">
      <c r="U6612"/>
    </row>
    <row r="6613" spans="21:21" ht="15.75">
      <c r="U6613"/>
    </row>
    <row r="6614" spans="21:21" ht="15.75">
      <c r="U6614"/>
    </row>
    <row r="6615" spans="21:21" ht="15.75">
      <c r="U6615"/>
    </row>
    <row r="6616" spans="21:21" ht="15.75">
      <c r="U6616"/>
    </row>
    <row r="6617" spans="21:21" ht="15.75">
      <c r="U6617"/>
    </row>
    <row r="6618" spans="21:21" ht="15.75">
      <c r="U6618"/>
    </row>
    <row r="6619" spans="21:21" ht="15.75">
      <c r="U6619"/>
    </row>
    <row r="6620" spans="21:21" ht="15.75">
      <c r="U6620"/>
    </row>
    <row r="6621" spans="21:21" ht="15.75">
      <c r="U6621"/>
    </row>
    <row r="6622" spans="21:21" ht="15.75">
      <c r="U6622"/>
    </row>
    <row r="6623" spans="21:21" ht="15.75">
      <c r="U6623"/>
    </row>
    <row r="6624" spans="21:21" ht="15.75">
      <c r="U6624"/>
    </row>
    <row r="6625" spans="21:21" ht="15.75">
      <c r="U6625"/>
    </row>
    <row r="6626" spans="21:21" ht="15.75">
      <c r="U6626"/>
    </row>
    <row r="6627" spans="21:21" ht="15.75">
      <c r="U6627"/>
    </row>
    <row r="6628" spans="21:21" ht="15.75">
      <c r="U6628"/>
    </row>
    <row r="6629" spans="21:21" ht="15.75">
      <c r="U6629"/>
    </row>
    <row r="6630" spans="21:21" ht="15.75">
      <c r="U6630"/>
    </row>
    <row r="6631" spans="21:21" ht="15.75">
      <c r="U6631"/>
    </row>
    <row r="6632" spans="21:21" ht="15.75">
      <c r="U6632"/>
    </row>
    <row r="6633" spans="21:21" ht="15.75">
      <c r="U6633"/>
    </row>
    <row r="6634" spans="21:21" ht="15.75">
      <c r="U6634"/>
    </row>
    <row r="6635" spans="21:21" ht="15.75">
      <c r="U6635"/>
    </row>
    <row r="6636" spans="21:21" ht="15.75">
      <c r="U6636"/>
    </row>
    <row r="6637" spans="21:21" ht="15.75">
      <c r="U6637"/>
    </row>
    <row r="6638" spans="21:21" ht="15.75">
      <c r="U6638"/>
    </row>
    <row r="6639" spans="21:21" ht="15.75">
      <c r="U6639"/>
    </row>
    <row r="6640" spans="21:21" ht="15.75">
      <c r="U6640"/>
    </row>
    <row r="6641" spans="21:21" ht="15.75">
      <c r="U6641"/>
    </row>
    <row r="6642" spans="21:21" ht="15.75">
      <c r="U6642"/>
    </row>
    <row r="6643" spans="21:21" ht="15.75">
      <c r="U6643"/>
    </row>
    <row r="6644" spans="21:21" ht="15.75">
      <c r="U6644"/>
    </row>
    <row r="6645" spans="21:21" ht="15.75">
      <c r="U6645"/>
    </row>
    <row r="6646" spans="21:21" ht="15.75">
      <c r="U6646"/>
    </row>
    <row r="6647" spans="21:21" ht="15.75">
      <c r="U6647"/>
    </row>
    <row r="6648" spans="21:21" ht="15.75">
      <c r="U6648"/>
    </row>
    <row r="6649" spans="21:21" ht="15.75">
      <c r="U6649"/>
    </row>
    <row r="6650" spans="21:21" ht="15.75">
      <c r="U6650"/>
    </row>
    <row r="6651" spans="21:21" ht="15.75">
      <c r="U6651"/>
    </row>
    <row r="6652" spans="21:21" ht="15.75">
      <c r="U6652"/>
    </row>
    <row r="6653" spans="21:21" ht="15.75">
      <c r="U6653"/>
    </row>
    <row r="6654" spans="21:21" ht="15.75">
      <c r="U6654"/>
    </row>
    <row r="6655" spans="21:21" ht="15.75">
      <c r="U6655"/>
    </row>
    <row r="6656" spans="21:21" ht="15.75">
      <c r="U6656"/>
    </row>
    <row r="6657" spans="21:21" ht="15.75">
      <c r="U6657"/>
    </row>
    <row r="6658" spans="21:21" ht="15.75">
      <c r="U6658"/>
    </row>
    <row r="6659" spans="21:21" ht="15.75">
      <c r="U6659"/>
    </row>
    <row r="6660" spans="21:21" ht="15.75">
      <c r="U6660"/>
    </row>
    <row r="6661" spans="21:21" ht="15.75">
      <c r="U6661"/>
    </row>
    <row r="6662" spans="21:21" ht="15.75">
      <c r="U6662"/>
    </row>
    <row r="6663" spans="21:21" ht="15.75">
      <c r="U6663"/>
    </row>
    <row r="6664" spans="21:21" ht="15.75">
      <c r="U6664"/>
    </row>
    <row r="6665" spans="21:21" ht="15.75">
      <c r="U6665"/>
    </row>
    <row r="6666" spans="21:21" ht="15.75">
      <c r="U6666"/>
    </row>
    <row r="6667" spans="21:21" ht="15.75">
      <c r="U6667"/>
    </row>
    <row r="6668" spans="21:21" ht="15.75">
      <c r="U6668"/>
    </row>
    <row r="6669" spans="21:21" ht="15.75">
      <c r="U6669"/>
    </row>
    <row r="6670" spans="21:21" ht="15.75">
      <c r="U6670"/>
    </row>
    <row r="6671" spans="21:21" ht="15.75">
      <c r="U6671"/>
    </row>
    <row r="6672" spans="21:21" ht="15.75">
      <c r="U6672"/>
    </row>
    <row r="6673" spans="21:21" ht="15.75">
      <c r="U6673"/>
    </row>
    <row r="6674" spans="21:21" ht="15.75">
      <c r="U6674"/>
    </row>
    <row r="6675" spans="21:21" ht="15.75">
      <c r="U6675"/>
    </row>
    <row r="6676" spans="21:21" ht="15.75">
      <c r="U6676"/>
    </row>
    <row r="6677" spans="21:21" ht="15.75">
      <c r="U6677"/>
    </row>
    <row r="6678" spans="21:21" ht="15.75">
      <c r="U6678"/>
    </row>
    <row r="6679" spans="21:21" ht="15.75">
      <c r="U6679"/>
    </row>
    <row r="6680" spans="21:21" ht="15.75">
      <c r="U6680"/>
    </row>
    <row r="6681" spans="21:21" ht="15.75">
      <c r="U6681"/>
    </row>
    <row r="6682" spans="21:21" ht="15.75">
      <c r="U6682"/>
    </row>
    <row r="6683" spans="21:21" ht="15.75">
      <c r="U6683"/>
    </row>
    <row r="6684" spans="21:21" ht="15.75">
      <c r="U6684"/>
    </row>
    <row r="6685" spans="21:21" ht="15.75">
      <c r="U6685"/>
    </row>
    <row r="6686" spans="21:21" ht="15.75">
      <c r="U6686"/>
    </row>
    <row r="6687" spans="21:21" ht="15.75">
      <c r="U6687"/>
    </row>
    <row r="6688" spans="21:21" ht="15.75">
      <c r="U6688"/>
    </row>
    <row r="6689" spans="21:21" ht="15.75">
      <c r="U6689"/>
    </row>
    <row r="6690" spans="21:21" ht="15.75">
      <c r="U6690"/>
    </row>
    <row r="6691" spans="21:21" ht="15.75">
      <c r="U6691"/>
    </row>
    <row r="6692" spans="21:21" ht="15.75">
      <c r="U6692"/>
    </row>
    <row r="6693" spans="21:21" ht="15.75">
      <c r="U6693"/>
    </row>
    <row r="6694" spans="21:21" ht="15.75">
      <c r="U6694"/>
    </row>
    <row r="6695" spans="21:21" ht="15.75">
      <c r="U6695"/>
    </row>
    <row r="6696" spans="21:21" ht="15.75">
      <c r="U6696"/>
    </row>
    <row r="6697" spans="21:21" ht="15.75">
      <c r="U6697"/>
    </row>
    <row r="6698" spans="21:21" ht="15.75">
      <c r="U6698"/>
    </row>
    <row r="6699" spans="21:21" ht="15.75">
      <c r="U6699"/>
    </row>
    <row r="6700" spans="21:21" ht="15.75">
      <c r="U6700"/>
    </row>
    <row r="6701" spans="21:21" ht="15.75">
      <c r="U6701"/>
    </row>
    <row r="6702" spans="21:21" ht="15.75">
      <c r="U6702"/>
    </row>
    <row r="6703" spans="21:21" ht="15.75">
      <c r="U6703"/>
    </row>
    <row r="6704" spans="21:21" ht="15.75">
      <c r="U6704"/>
    </row>
    <row r="6705" spans="21:21" ht="15.75">
      <c r="U6705"/>
    </row>
    <row r="6706" spans="21:21" ht="15.75">
      <c r="U6706"/>
    </row>
    <row r="6707" spans="21:21" ht="15.75">
      <c r="U6707"/>
    </row>
    <row r="6708" spans="21:21" ht="15.75">
      <c r="U6708"/>
    </row>
    <row r="6709" spans="21:21" ht="15.75">
      <c r="U6709"/>
    </row>
    <row r="6710" spans="21:21" ht="15.75">
      <c r="U6710"/>
    </row>
    <row r="6711" spans="21:21" ht="15.75">
      <c r="U6711"/>
    </row>
    <row r="6712" spans="21:21" ht="15.75">
      <c r="U6712"/>
    </row>
    <row r="6713" spans="21:21" ht="15.75">
      <c r="U6713"/>
    </row>
    <row r="6714" spans="21:21" ht="15.75">
      <c r="U6714"/>
    </row>
    <row r="6715" spans="21:21" ht="15.75">
      <c r="U6715"/>
    </row>
    <row r="6716" spans="21:21" ht="15.75">
      <c r="U6716"/>
    </row>
    <row r="6717" spans="21:21" ht="15.75">
      <c r="U6717"/>
    </row>
    <row r="6718" spans="21:21" ht="15.75">
      <c r="U6718"/>
    </row>
    <row r="6719" spans="21:21" ht="15.75">
      <c r="U6719"/>
    </row>
    <row r="6720" spans="21:21" ht="15.75">
      <c r="U6720"/>
    </row>
    <row r="6721" spans="21:21" ht="15.75">
      <c r="U6721"/>
    </row>
    <row r="6722" spans="21:21" ht="15.75">
      <c r="U6722"/>
    </row>
    <row r="6723" spans="21:21" ht="15.75">
      <c r="U6723"/>
    </row>
    <row r="6724" spans="21:21" ht="15.75">
      <c r="U6724"/>
    </row>
    <row r="6725" spans="21:21" ht="15.75">
      <c r="U6725"/>
    </row>
    <row r="6726" spans="21:21" ht="15.75">
      <c r="U6726"/>
    </row>
    <row r="6727" spans="21:21" ht="15.75">
      <c r="U6727"/>
    </row>
    <row r="6728" spans="21:21" ht="15.75">
      <c r="U6728"/>
    </row>
    <row r="6729" spans="21:21" ht="15.75">
      <c r="U6729"/>
    </row>
    <row r="6730" spans="21:21" ht="15.75">
      <c r="U6730"/>
    </row>
    <row r="6731" spans="21:21" ht="15.75">
      <c r="U6731"/>
    </row>
    <row r="6732" spans="21:21" ht="15.75">
      <c r="U6732"/>
    </row>
    <row r="6733" spans="21:21" ht="15.75">
      <c r="U6733"/>
    </row>
    <row r="6734" spans="21:21" ht="15.75">
      <c r="U6734"/>
    </row>
    <row r="6735" spans="21:21" ht="15.75">
      <c r="U6735"/>
    </row>
    <row r="6736" spans="21:21" ht="15.75">
      <c r="U6736"/>
    </row>
    <row r="6737" spans="21:21" ht="15.75">
      <c r="U6737"/>
    </row>
    <row r="6738" spans="21:21" ht="15.75">
      <c r="U6738"/>
    </row>
    <row r="6739" spans="21:21" ht="15.75">
      <c r="U6739"/>
    </row>
    <row r="6740" spans="21:21" ht="15.75">
      <c r="U6740"/>
    </row>
    <row r="6741" spans="21:21" ht="15.75">
      <c r="U6741"/>
    </row>
    <row r="6742" spans="21:21" ht="15.75">
      <c r="U6742"/>
    </row>
    <row r="6743" spans="21:21" ht="15.75">
      <c r="U6743"/>
    </row>
    <row r="6744" spans="21:21" ht="15.75">
      <c r="U6744"/>
    </row>
    <row r="6745" spans="21:21" ht="15.75">
      <c r="U6745"/>
    </row>
    <row r="6746" spans="21:21" ht="15.75">
      <c r="U6746"/>
    </row>
    <row r="6747" spans="21:21" ht="15.75">
      <c r="U6747"/>
    </row>
    <row r="6748" spans="21:21" ht="15.75">
      <c r="U6748"/>
    </row>
    <row r="6749" spans="21:21" ht="15.75">
      <c r="U6749"/>
    </row>
    <row r="6750" spans="21:21" ht="15.75">
      <c r="U6750"/>
    </row>
    <row r="6751" spans="21:21" ht="15.75">
      <c r="U6751"/>
    </row>
    <row r="6752" spans="21:21" ht="15.75">
      <c r="U6752"/>
    </row>
    <row r="6753" spans="21:21" ht="15.75">
      <c r="U6753"/>
    </row>
    <row r="6754" spans="21:21" ht="15.75">
      <c r="U6754"/>
    </row>
    <row r="6755" spans="21:21" ht="15.75">
      <c r="U6755"/>
    </row>
    <row r="6756" spans="21:21" ht="15.75">
      <c r="U6756"/>
    </row>
    <row r="6757" spans="21:21" ht="15.75">
      <c r="U6757"/>
    </row>
    <row r="6758" spans="21:21" ht="15.75">
      <c r="U6758"/>
    </row>
    <row r="6759" spans="21:21" ht="15.75">
      <c r="U6759"/>
    </row>
    <row r="6760" spans="21:21" ht="15.75">
      <c r="U6760"/>
    </row>
    <row r="6761" spans="21:21" ht="15.75">
      <c r="U6761"/>
    </row>
    <row r="6762" spans="21:21" ht="15.75">
      <c r="U6762"/>
    </row>
    <row r="6763" spans="21:21" ht="15.75">
      <c r="U6763"/>
    </row>
    <row r="6764" spans="21:21" ht="15.75">
      <c r="U6764"/>
    </row>
    <row r="6765" spans="21:21" ht="15.75">
      <c r="U6765"/>
    </row>
    <row r="6766" spans="21:21" ht="15.75">
      <c r="U6766"/>
    </row>
    <row r="6767" spans="21:21" ht="15.75">
      <c r="U6767"/>
    </row>
    <row r="6768" spans="21:21" ht="15.75">
      <c r="U6768"/>
    </row>
    <row r="6769" spans="21:21" ht="15.75">
      <c r="U6769"/>
    </row>
    <row r="6770" spans="21:21" ht="15.75">
      <c r="U6770"/>
    </row>
    <row r="6771" spans="21:21" ht="15.75">
      <c r="U6771"/>
    </row>
    <row r="6772" spans="21:21" ht="15.75">
      <c r="U6772"/>
    </row>
    <row r="6773" spans="21:21" ht="15.75">
      <c r="U6773"/>
    </row>
    <row r="6774" spans="21:21" ht="15.75">
      <c r="U6774"/>
    </row>
    <row r="6775" spans="21:21" ht="15.75">
      <c r="U6775"/>
    </row>
    <row r="6776" spans="21:21" ht="15.75">
      <c r="U6776"/>
    </row>
    <row r="6777" spans="21:21" ht="15.75">
      <c r="U6777"/>
    </row>
    <row r="6778" spans="21:21" ht="15.75">
      <c r="U6778"/>
    </row>
    <row r="6779" spans="21:21" ht="15.75">
      <c r="U6779"/>
    </row>
    <row r="6780" spans="21:21" ht="15.75">
      <c r="U6780"/>
    </row>
    <row r="6781" spans="21:21" ht="15.75">
      <c r="U6781"/>
    </row>
    <row r="6782" spans="21:21" ht="15.75">
      <c r="U6782"/>
    </row>
    <row r="6783" spans="21:21" ht="15.75">
      <c r="U6783"/>
    </row>
    <row r="6784" spans="21:21" ht="15.75">
      <c r="U6784"/>
    </row>
    <row r="6785" spans="21:21" ht="15.75">
      <c r="U6785"/>
    </row>
    <row r="6786" spans="21:21" ht="15.75">
      <c r="U6786"/>
    </row>
    <row r="6787" spans="21:21" ht="15.75">
      <c r="U6787"/>
    </row>
    <row r="6788" spans="21:21" ht="15.75">
      <c r="U6788"/>
    </row>
    <row r="6789" spans="21:21" ht="15.75">
      <c r="U6789"/>
    </row>
    <row r="6790" spans="21:21" ht="15.75">
      <c r="U6790"/>
    </row>
    <row r="6791" spans="21:21" ht="15.75">
      <c r="U6791"/>
    </row>
    <row r="6792" spans="21:21" ht="15.75">
      <c r="U6792"/>
    </row>
    <row r="6793" spans="21:21" ht="15.75">
      <c r="U6793"/>
    </row>
    <row r="6794" spans="21:21" ht="15.75">
      <c r="U6794"/>
    </row>
    <row r="6795" spans="21:21" ht="15.75">
      <c r="U6795"/>
    </row>
    <row r="6796" spans="21:21" ht="15.75">
      <c r="U6796"/>
    </row>
    <row r="6797" spans="21:21" ht="15.75">
      <c r="U6797"/>
    </row>
    <row r="6798" spans="21:21" ht="15.75">
      <c r="U6798"/>
    </row>
    <row r="6799" spans="21:21" ht="15.75">
      <c r="U6799"/>
    </row>
    <row r="6800" spans="21:21" ht="15.75">
      <c r="U6800"/>
    </row>
    <row r="6801" spans="21:21" ht="15.75">
      <c r="U6801"/>
    </row>
    <row r="6802" spans="21:21" ht="15.75">
      <c r="U6802"/>
    </row>
    <row r="6803" spans="21:21" ht="15.75">
      <c r="U6803"/>
    </row>
    <row r="6804" spans="21:21" ht="15.75">
      <c r="U6804"/>
    </row>
    <row r="6805" spans="21:21" ht="15.75">
      <c r="U6805"/>
    </row>
    <row r="6806" spans="21:21" ht="15.75">
      <c r="U6806"/>
    </row>
    <row r="6807" spans="21:21" ht="15.75">
      <c r="U6807"/>
    </row>
    <row r="6808" spans="21:21" ht="15.75">
      <c r="U6808"/>
    </row>
    <row r="6809" spans="21:21" ht="15.75">
      <c r="U6809"/>
    </row>
    <row r="6810" spans="21:21" ht="15.75">
      <c r="U6810"/>
    </row>
    <row r="6811" spans="21:21" ht="15.75">
      <c r="U6811"/>
    </row>
    <row r="6812" spans="21:21" ht="15.75">
      <c r="U6812"/>
    </row>
    <row r="6813" spans="21:21" ht="15.75">
      <c r="U6813"/>
    </row>
    <row r="6814" spans="21:21" ht="15.75">
      <c r="U6814"/>
    </row>
    <row r="6815" spans="21:21" ht="15.75">
      <c r="U6815"/>
    </row>
    <row r="6816" spans="21:21" ht="15.75">
      <c r="U6816"/>
    </row>
    <row r="6817" spans="21:21" ht="15.75">
      <c r="U6817"/>
    </row>
    <row r="6818" spans="21:21" ht="15.75">
      <c r="U6818"/>
    </row>
    <row r="6819" spans="21:21" ht="15.75">
      <c r="U6819"/>
    </row>
    <row r="6820" spans="21:21" ht="15.75">
      <c r="U6820"/>
    </row>
    <row r="6821" spans="21:21" ht="15.75">
      <c r="U6821"/>
    </row>
    <row r="6822" spans="21:21" ht="15.75">
      <c r="U6822"/>
    </row>
    <row r="6823" spans="21:21" ht="15.75">
      <c r="U6823"/>
    </row>
    <row r="6824" spans="21:21" ht="15.75">
      <c r="U6824"/>
    </row>
    <row r="6825" spans="21:21" ht="15.75">
      <c r="U6825"/>
    </row>
    <row r="6826" spans="21:21" ht="15.75">
      <c r="U6826"/>
    </row>
    <row r="6827" spans="21:21" ht="15.75">
      <c r="U6827"/>
    </row>
    <row r="6828" spans="21:21" ht="15.75">
      <c r="U6828"/>
    </row>
    <row r="6829" spans="21:21" ht="15.75">
      <c r="U6829"/>
    </row>
    <row r="6830" spans="21:21" ht="15.75">
      <c r="U6830"/>
    </row>
    <row r="6831" spans="21:21" ht="15.75">
      <c r="U6831"/>
    </row>
    <row r="6832" spans="21:21" ht="15.75">
      <c r="U6832"/>
    </row>
    <row r="6833" spans="21:21" ht="15.75">
      <c r="U6833"/>
    </row>
    <row r="6834" spans="21:21" ht="15.75">
      <c r="U6834"/>
    </row>
    <row r="6835" spans="21:21" ht="15.75">
      <c r="U6835"/>
    </row>
    <row r="6836" spans="21:21" ht="15.75">
      <c r="U6836"/>
    </row>
    <row r="6837" spans="21:21" ht="15.75">
      <c r="U6837"/>
    </row>
    <row r="6838" spans="21:21" ht="15.75">
      <c r="U6838"/>
    </row>
    <row r="6839" spans="21:21" ht="15.75">
      <c r="U6839"/>
    </row>
    <row r="6840" spans="21:21" ht="15.75">
      <c r="U6840"/>
    </row>
    <row r="6841" spans="21:21" ht="15.75">
      <c r="U6841"/>
    </row>
    <row r="6842" spans="21:21" ht="15.75">
      <c r="U6842"/>
    </row>
    <row r="6843" spans="21:21" ht="15.75">
      <c r="U6843"/>
    </row>
    <row r="6844" spans="21:21" ht="15.75">
      <c r="U6844"/>
    </row>
    <row r="6845" spans="21:21" ht="15.75">
      <c r="U6845"/>
    </row>
    <row r="6846" spans="21:21" ht="15.75">
      <c r="U6846"/>
    </row>
    <row r="6847" spans="21:21" ht="15.75">
      <c r="U6847"/>
    </row>
    <row r="6848" spans="21:21" ht="15.75">
      <c r="U6848"/>
    </row>
    <row r="6849" spans="21:21" ht="15.75">
      <c r="U6849"/>
    </row>
    <row r="6850" spans="21:21" ht="15.75">
      <c r="U6850"/>
    </row>
    <row r="6851" spans="21:21" ht="15.75">
      <c r="U6851"/>
    </row>
    <row r="6852" spans="21:21" ht="15.75">
      <c r="U6852"/>
    </row>
    <row r="6853" spans="21:21" ht="15.75">
      <c r="U6853"/>
    </row>
    <row r="6854" spans="21:21" ht="15.75">
      <c r="U6854"/>
    </row>
    <row r="6855" spans="21:21" ht="15.75">
      <c r="U6855"/>
    </row>
    <row r="6856" spans="21:21" ht="15.75">
      <c r="U6856"/>
    </row>
    <row r="6857" spans="21:21" ht="15.75">
      <c r="U6857"/>
    </row>
    <row r="6858" spans="21:21" ht="15.75">
      <c r="U6858"/>
    </row>
    <row r="6859" spans="21:21" ht="15.75">
      <c r="U6859"/>
    </row>
    <row r="6860" spans="21:21" ht="15.75">
      <c r="U6860"/>
    </row>
    <row r="6861" spans="21:21" ht="15.75">
      <c r="U6861"/>
    </row>
    <row r="6862" spans="21:21" ht="15.75">
      <c r="U6862"/>
    </row>
    <row r="6863" spans="21:21" ht="15.75">
      <c r="U6863"/>
    </row>
    <row r="6864" spans="21:21" ht="15.75">
      <c r="U6864"/>
    </row>
    <row r="6865" spans="21:21" ht="15.75">
      <c r="U6865"/>
    </row>
    <row r="6866" spans="21:21" ht="15.75">
      <c r="U6866"/>
    </row>
    <row r="6867" spans="21:21" ht="15.75">
      <c r="U6867"/>
    </row>
    <row r="6868" spans="21:21" ht="15.75">
      <c r="U6868"/>
    </row>
    <row r="6869" spans="21:21" ht="15.75">
      <c r="U6869"/>
    </row>
    <row r="6870" spans="21:21" ht="15.75">
      <c r="U6870"/>
    </row>
    <row r="6871" spans="21:21" ht="15.75">
      <c r="U6871"/>
    </row>
    <row r="6872" spans="21:21" ht="15.75">
      <c r="U6872"/>
    </row>
    <row r="6873" spans="21:21" ht="15.75">
      <c r="U6873"/>
    </row>
    <row r="6874" spans="21:21" ht="15.75">
      <c r="U6874"/>
    </row>
    <row r="6875" spans="21:21" ht="15.75">
      <c r="U6875"/>
    </row>
    <row r="6876" spans="21:21" ht="15.75">
      <c r="U6876"/>
    </row>
    <row r="6877" spans="21:21" ht="15.75">
      <c r="U6877"/>
    </row>
    <row r="6878" spans="21:21" ht="15.75">
      <c r="U6878"/>
    </row>
    <row r="6879" spans="21:21" ht="15.75">
      <c r="U6879"/>
    </row>
    <row r="6880" spans="21:21" ht="15.75">
      <c r="U6880"/>
    </row>
    <row r="6881" spans="21:21" ht="15.75">
      <c r="U6881"/>
    </row>
    <row r="6882" spans="21:21" ht="15.75">
      <c r="U6882"/>
    </row>
    <row r="6883" spans="21:21" ht="15.75">
      <c r="U6883"/>
    </row>
    <row r="6884" spans="21:21" ht="15.75">
      <c r="U6884"/>
    </row>
    <row r="6885" spans="21:21" ht="15.75">
      <c r="U6885"/>
    </row>
    <row r="6886" spans="21:21" ht="15.75">
      <c r="U6886"/>
    </row>
    <row r="6887" spans="21:21" ht="15.75">
      <c r="U6887"/>
    </row>
    <row r="6888" spans="21:21" ht="15.75">
      <c r="U6888"/>
    </row>
    <row r="6889" spans="21:21" ht="15.75">
      <c r="U6889"/>
    </row>
    <row r="6890" spans="21:21" ht="15.75">
      <c r="U6890"/>
    </row>
    <row r="6891" spans="21:21" ht="15.75">
      <c r="U6891"/>
    </row>
    <row r="6892" spans="21:21" ht="15.75">
      <c r="U6892"/>
    </row>
    <row r="6893" spans="21:21" ht="15.75">
      <c r="U6893"/>
    </row>
    <row r="6894" spans="21:21" ht="15.75">
      <c r="U6894"/>
    </row>
    <row r="6895" spans="21:21" ht="15.75">
      <c r="U6895"/>
    </row>
    <row r="6896" spans="21:21" ht="15.75">
      <c r="U6896"/>
    </row>
    <row r="6897" spans="21:21" ht="15.75">
      <c r="U6897"/>
    </row>
    <row r="6898" spans="21:21" ht="15.75">
      <c r="U6898"/>
    </row>
    <row r="6899" spans="21:21" ht="15.75">
      <c r="U6899"/>
    </row>
    <row r="6900" spans="21:21" ht="15.75">
      <c r="U6900"/>
    </row>
    <row r="6901" spans="21:21" ht="15.75">
      <c r="U6901"/>
    </row>
    <row r="6902" spans="21:21" ht="15.75">
      <c r="U6902"/>
    </row>
    <row r="6903" spans="21:21" ht="15.75">
      <c r="U6903"/>
    </row>
    <row r="6904" spans="21:21" ht="15.75">
      <c r="U6904"/>
    </row>
    <row r="6905" spans="21:21" ht="15.75">
      <c r="U6905"/>
    </row>
    <row r="6906" spans="21:21" ht="15.75">
      <c r="U6906"/>
    </row>
    <row r="6907" spans="21:21" ht="15.75">
      <c r="U6907"/>
    </row>
    <row r="6908" spans="21:21" ht="15.75">
      <c r="U6908"/>
    </row>
    <row r="6909" spans="21:21" ht="15.75">
      <c r="U6909"/>
    </row>
    <row r="6910" spans="21:21" ht="15.75">
      <c r="U6910"/>
    </row>
    <row r="6911" spans="21:21" ht="15.75">
      <c r="U6911"/>
    </row>
    <row r="6912" spans="21:21" ht="15.75">
      <c r="U6912"/>
    </row>
    <row r="6913" spans="21:21" ht="15.75">
      <c r="U6913"/>
    </row>
    <row r="6914" spans="21:21" ht="15.75">
      <c r="U6914"/>
    </row>
    <row r="6915" spans="21:21" ht="15.75">
      <c r="U6915"/>
    </row>
    <row r="6916" spans="21:21" ht="15.75">
      <c r="U6916"/>
    </row>
    <row r="6917" spans="21:21" ht="15.75">
      <c r="U6917"/>
    </row>
    <row r="6918" spans="21:21" ht="15.75">
      <c r="U6918"/>
    </row>
    <row r="6919" spans="21:21" ht="15.75">
      <c r="U6919"/>
    </row>
    <row r="6920" spans="21:21" ht="15.75">
      <c r="U6920"/>
    </row>
    <row r="6921" spans="21:21" ht="15.75">
      <c r="U6921"/>
    </row>
    <row r="6922" spans="21:21" ht="15.75">
      <c r="U6922"/>
    </row>
    <row r="6923" spans="21:21" ht="15.75">
      <c r="U6923"/>
    </row>
    <row r="6924" spans="21:21" ht="15.75">
      <c r="U6924"/>
    </row>
    <row r="6925" spans="21:21" ht="15.75">
      <c r="U6925"/>
    </row>
    <row r="6926" spans="21:21" ht="15.75">
      <c r="U6926"/>
    </row>
    <row r="6927" spans="21:21" ht="15.75">
      <c r="U6927"/>
    </row>
    <row r="6928" spans="21:21" ht="15.75">
      <c r="U6928"/>
    </row>
    <row r="6929" spans="21:21" ht="15.75">
      <c r="U6929"/>
    </row>
    <row r="6930" spans="21:21" ht="15.75">
      <c r="U6930"/>
    </row>
    <row r="6931" spans="21:21" ht="15.75">
      <c r="U6931"/>
    </row>
    <row r="6932" spans="21:21" ht="15.75">
      <c r="U6932"/>
    </row>
    <row r="6933" spans="21:21" ht="15.75">
      <c r="U6933"/>
    </row>
    <row r="6934" spans="21:21" ht="15.75">
      <c r="U6934"/>
    </row>
    <row r="6935" spans="21:21" ht="15.75">
      <c r="U6935"/>
    </row>
    <row r="6936" spans="21:21" ht="15.75">
      <c r="U6936"/>
    </row>
    <row r="6937" spans="21:21" ht="15.75">
      <c r="U6937"/>
    </row>
    <row r="6938" spans="21:21" ht="15.75">
      <c r="U6938"/>
    </row>
    <row r="6939" spans="21:21" ht="15.75">
      <c r="U6939"/>
    </row>
    <row r="6940" spans="21:21" ht="15.75">
      <c r="U6940"/>
    </row>
    <row r="6941" spans="21:21" ht="15.75">
      <c r="U6941"/>
    </row>
    <row r="6942" spans="21:21" ht="15.75">
      <c r="U6942"/>
    </row>
    <row r="6943" spans="21:21" ht="15.75">
      <c r="U6943"/>
    </row>
    <row r="6944" spans="21:21" ht="15.75">
      <c r="U6944"/>
    </row>
    <row r="6945" spans="21:21" ht="15.75">
      <c r="U6945"/>
    </row>
    <row r="6946" spans="21:21" ht="15.75">
      <c r="U6946"/>
    </row>
    <row r="6947" spans="21:21" ht="15.75">
      <c r="U6947"/>
    </row>
    <row r="6948" spans="21:21" ht="15.75">
      <c r="U6948"/>
    </row>
    <row r="6949" spans="21:21" ht="15.75">
      <c r="U6949"/>
    </row>
    <row r="6950" spans="21:21" ht="15.75">
      <c r="U6950"/>
    </row>
    <row r="6951" spans="21:21" ht="15.75">
      <c r="U6951"/>
    </row>
    <row r="6952" spans="21:21" ht="15.75">
      <c r="U6952"/>
    </row>
    <row r="6953" spans="21:21" ht="15.75">
      <c r="U6953"/>
    </row>
    <row r="6954" spans="21:21" ht="15.75">
      <c r="U6954"/>
    </row>
    <row r="6955" spans="21:21" ht="15.75">
      <c r="U6955"/>
    </row>
    <row r="6956" spans="21:21" ht="15.75">
      <c r="U6956"/>
    </row>
    <row r="6957" spans="21:21" ht="15.75">
      <c r="U6957"/>
    </row>
    <row r="6958" spans="21:21" ht="15.75">
      <c r="U6958"/>
    </row>
    <row r="6959" spans="21:21" ht="15.75">
      <c r="U6959"/>
    </row>
    <row r="6960" spans="21:21" ht="15.75">
      <c r="U6960"/>
    </row>
    <row r="6961" spans="21:21" ht="15.75">
      <c r="U6961"/>
    </row>
    <row r="6962" spans="21:21" ht="15.75">
      <c r="U6962"/>
    </row>
    <row r="6963" spans="21:21" ht="15.75">
      <c r="U6963"/>
    </row>
    <row r="6964" spans="21:21" ht="15.75">
      <c r="U6964"/>
    </row>
    <row r="6965" spans="21:21" ht="15.75">
      <c r="U6965"/>
    </row>
    <row r="6966" spans="21:21" ht="15.75">
      <c r="U6966"/>
    </row>
    <row r="6967" spans="21:21" ht="15.75">
      <c r="U6967"/>
    </row>
    <row r="6968" spans="21:21" ht="15.75">
      <c r="U6968"/>
    </row>
    <row r="6969" spans="21:21" ht="15.75">
      <c r="U6969"/>
    </row>
    <row r="6970" spans="21:21" ht="15.75">
      <c r="U6970"/>
    </row>
    <row r="6971" spans="21:21" ht="15.75">
      <c r="U6971"/>
    </row>
    <row r="6972" spans="21:21" ht="15.75">
      <c r="U6972"/>
    </row>
    <row r="6973" spans="21:21" ht="15.75">
      <c r="U6973"/>
    </row>
    <row r="6974" spans="21:21" ht="15.75">
      <c r="U6974"/>
    </row>
    <row r="6975" spans="21:21" ht="15.75">
      <c r="U6975"/>
    </row>
    <row r="6976" spans="21:21" ht="15.75">
      <c r="U6976"/>
    </row>
    <row r="6977" spans="21:21" ht="15.75">
      <c r="U6977"/>
    </row>
    <row r="6978" spans="21:21" ht="15.75">
      <c r="U6978"/>
    </row>
    <row r="6979" spans="21:21" ht="15.75">
      <c r="U6979"/>
    </row>
    <row r="6980" spans="21:21" ht="15.75">
      <c r="U6980"/>
    </row>
    <row r="6981" spans="21:21" ht="15.75">
      <c r="U6981"/>
    </row>
    <row r="6982" spans="21:21" ht="15.75">
      <c r="U6982"/>
    </row>
    <row r="6983" spans="21:21" ht="15.75">
      <c r="U6983"/>
    </row>
    <row r="6984" spans="21:21" ht="15.75">
      <c r="U6984"/>
    </row>
    <row r="6985" spans="21:21" ht="15.75">
      <c r="U6985"/>
    </row>
    <row r="6986" spans="21:21" ht="15.75">
      <c r="U6986"/>
    </row>
    <row r="6987" spans="21:21" ht="15.75">
      <c r="U6987"/>
    </row>
    <row r="6988" spans="21:21" ht="15.75">
      <c r="U6988"/>
    </row>
    <row r="6989" spans="21:21" ht="15.75">
      <c r="U6989"/>
    </row>
    <row r="6990" spans="21:21" ht="15.75">
      <c r="U6990"/>
    </row>
    <row r="6991" spans="21:21" ht="15.75">
      <c r="U6991"/>
    </row>
    <row r="6992" spans="21:21" ht="15.75">
      <c r="U6992"/>
    </row>
    <row r="6993" spans="21:21" ht="15.75">
      <c r="U6993"/>
    </row>
    <row r="6994" spans="21:21" ht="15.75">
      <c r="U6994"/>
    </row>
    <row r="6995" spans="21:21" ht="15.75">
      <c r="U6995"/>
    </row>
    <row r="6996" spans="21:21" ht="15.75">
      <c r="U6996"/>
    </row>
    <row r="6997" spans="21:21" ht="15.75">
      <c r="U6997"/>
    </row>
    <row r="6998" spans="21:21" ht="15.75">
      <c r="U6998"/>
    </row>
    <row r="6999" spans="21:21" ht="15.75">
      <c r="U6999"/>
    </row>
    <row r="7000" spans="21:21" ht="15.75">
      <c r="U7000"/>
    </row>
    <row r="7001" spans="21:21" ht="15.75">
      <c r="U7001"/>
    </row>
    <row r="7002" spans="21:21" ht="15.75">
      <c r="U7002"/>
    </row>
    <row r="7003" spans="21:21" ht="15.75">
      <c r="U7003"/>
    </row>
    <row r="7004" spans="21:21" ht="15.75">
      <c r="U7004"/>
    </row>
    <row r="7005" spans="21:21" ht="15.75">
      <c r="U7005"/>
    </row>
    <row r="7006" spans="21:21" ht="15.75">
      <c r="U7006"/>
    </row>
    <row r="7007" spans="21:21" ht="15.75">
      <c r="U7007"/>
    </row>
    <row r="7008" spans="21:21" ht="15.75">
      <c r="U7008"/>
    </row>
    <row r="7009" spans="21:21" ht="15.75">
      <c r="U7009"/>
    </row>
    <row r="7010" spans="21:21" ht="15.75">
      <c r="U7010"/>
    </row>
    <row r="7011" spans="21:21" ht="15.75">
      <c r="U7011"/>
    </row>
    <row r="7012" spans="21:21" ht="15.75">
      <c r="U7012"/>
    </row>
    <row r="7013" spans="21:21" ht="15.75">
      <c r="U7013"/>
    </row>
    <row r="7014" spans="21:21" ht="15.75">
      <c r="U7014"/>
    </row>
    <row r="7015" spans="21:21" ht="15.75">
      <c r="U7015"/>
    </row>
    <row r="7016" spans="21:21" ht="15.75">
      <c r="U7016"/>
    </row>
    <row r="7017" spans="21:21" ht="15.75">
      <c r="U7017"/>
    </row>
    <row r="7018" spans="21:21" ht="15.75">
      <c r="U7018"/>
    </row>
    <row r="7019" spans="21:21" ht="15.75">
      <c r="U7019"/>
    </row>
    <row r="7020" spans="21:21" ht="15.75">
      <c r="U7020"/>
    </row>
    <row r="7021" spans="21:21" ht="15.75">
      <c r="U7021"/>
    </row>
    <row r="7022" spans="21:21" ht="15.75">
      <c r="U7022"/>
    </row>
    <row r="7023" spans="21:21" ht="15.75">
      <c r="U7023"/>
    </row>
    <row r="7024" spans="21:21" ht="15.75">
      <c r="U7024"/>
    </row>
    <row r="7025" spans="21:21" ht="15.75">
      <c r="U7025"/>
    </row>
    <row r="7026" spans="21:21" ht="15.75">
      <c r="U7026"/>
    </row>
    <row r="7027" spans="21:21" ht="15.75">
      <c r="U7027"/>
    </row>
    <row r="7028" spans="21:21" ht="15.75">
      <c r="U7028"/>
    </row>
    <row r="7029" spans="21:21" ht="15.75">
      <c r="U7029"/>
    </row>
    <row r="7030" spans="21:21" ht="15.75">
      <c r="U7030"/>
    </row>
    <row r="7031" spans="21:21" ht="15.75">
      <c r="U7031"/>
    </row>
    <row r="7032" spans="21:21" ht="15.75">
      <c r="U7032"/>
    </row>
    <row r="7033" spans="21:21" ht="15.75">
      <c r="U7033"/>
    </row>
    <row r="7034" spans="21:21" ht="15.75">
      <c r="U7034"/>
    </row>
    <row r="7035" spans="21:21" ht="15.75">
      <c r="U7035"/>
    </row>
    <row r="7036" spans="21:21" ht="15.75">
      <c r="U7036"/>
    </row>
    <row r="7037" spans="21:21" ht="15.75">
      <c r="U7037"/>
    </row>
    <row r="7038" spans="21:21" ht="15.75">
      <c r="U7038"/>
    </row>
    <row r="7039" spans="21:21" ht="15.75">
      <c r="U7039"/>
    </row>
    <row r="7040" spans="21:21" ht="15.75">
      <c r="U7040"/>
    </row>
    <row r="7041" spans="21:21" ht="15.75">
      <c r="U7041"/>
    </row>
    <row r="7042" spans="21:21" ht="15.75">
      <c r="U7042"/>
    </row>
    <row r="7043" spans="21:21" ht="15.75">
      <c r="U7043"/>
    </row>
    <row r="7044" spans="21:21" ht="15.75">
      <c r="U7044"/>
    </row>
    <row r="7045" spans="21:21" ht="15.75">
      <c r="U7045"/>
    </row>
    <row r="7046" spans="21:21" ht="15.75">
      <c r="U7046"/>
    </row>
    <row r="7047" spans="21:21" ht="15.75">
      <c r="U7047"/>
    </row>
    <row r="7048" spans="21:21" ht="15.75">
      <c r="U7048"/>
    </row>
    <row r="7049" spans="21:21" ht="15.75">
      <c r="U7049"/>
    </row>
    <row r="7050" spans="21:21" ht="15.75">
      <c r="U7050"/>
    </row>
    <row r="7051" spans="21:21" ht="15.75">
      <c r="U7051"/>
    </row>
    <row r="7052" spans="21:21" ht="15.75">
      <c r="U7052"/>
    </row>
    <row r="7053" spans="21:21" ht="15.75">
      <c r="U7053"/>
    </row>
    <row r="7054" spans="21:21" ht="15.75">
      <c r="U7054"/>
    </row>
    <row r="7055" spans="21:21" ht="15.75">
      <c r="U7055"/>
    </row>
    <row r="7056" spans="21:21" ht="15.75">
      <c r="U7056"/>
    </row>
    <row r="7057" spans="21:21" ht="15.75">
      <c r="U7057"/>
    </row>
    <row r="7058" spans="21:21" ht="15.75">
      <c r="U7058"/>
    </row>
    <row r="7059" spans="21:21" ht="15.75">
      <c r="U7059"/>
    </row>
    <row r="7060" spans="21:21" ht="15.75">
      <c r="U7060"/>
    </row>
    <row r="7061" spans="21:21" ht="15.75">
      <c r="U7061"/>
    </row>
    <row r="7062" spans="21:21" ht="15.75">
      <c r="U7062"/>
    </row>
    <row r="7063" spans="21:21" ht="15.75">
      <c r="U7063"/>
    </row>
    <row r="7064" spans="21:21" ht="15.75">
      <c r="U7064"/>
    </row>
    <row r="7065" spans="21:21" ht="15.75">
      <c r="U7065"/>
    </row>
    <row r="7066" spans="21:21" ht="15.75">
      <c r="U7066"/>
    </row>
    <row r="7067" spans="21:21" ht="15.75">
      <c r="U7067"/>
    </row>
    <row r="7068" spans="21:21" ht="15.75">
      <c r="U7068"/>
    </row>
    <row r="7069" spans="21:21" ht="15.75">
      <c r="U7069"/>
    </row>
    <row r="7070" spans="21:21" ht="15.75">
      <c r="U7070"/>
    </row>
    <row r="7071" spans="21:21" ht="15.75">
      <c r="U7071"/>
    </row>
    <row r="7072" spans="21:21" ht="15.75">
      <c r="U7072"/>
    </row>
    <row r="7073" spans="21:21" ht="15.75">
      <c r="U7073"/>
    </row>
    <row r="7074" spans="21:21" ht="15.75">
      <c r="U7074"/>
    </row>
    <row r="7075" spans="21:21" ht="15.75">
      <c r="U7075"/>
    </row>
    <row r="7076" spans="21:21" ht="15.75">
      <c r="U7076"/>
    </row>
    <row r="7077" spans="21:21" ht="15.75">
      <c r="U7077"/>
    </row>
    <row r="7078" spans="21:21" ht="15.75">
      <c r="U7078"/>
    </row>
    <row r="7079" spans="21:21" ht="15.75">
      <c r="U7079"/>
    </row>
    <row r="7080" spans="21:21" ht="15.75">
      <c r="U7080"/>
    </row>
    <row r="7081" spans="21:21" ht="15.75">
      <c r="U7081"/>
    </row>
    <row r="7082" spans="21:21" ht="15.75">
      <c r="U7082"/>
    </row>
    <row r="7083" spans="21:21" ht="15.75">
      <c r="U7083"/>
    </row>
    <row r="7084" spans="21:21" ht="15.75">
      <c r="U7084"/>
    </row>
    <row r="7085" spans="21:21" ht="15.75">
      <c r="U7085"/>
    </row>
    <row r="7086" spans="21:21" ht="15.75">
      <c r="U7086"/>
    </row>
    <row r="7087" spans="21:21" ht="15.75">
      <c r="U7087"/>
    </row>
    <row r="7088" spans="21:21" ht="15.75">
      <c r="U7088"/>
    </row>
    <row r="7089" spans="21:21" ht="15.75">
      <c r="U7089"/>
    </row>
    <row r="7090" spans="21:21" ht="15.75">
      <c r="U7090"/>
    </row>
    <row r="7091" spans="21:21" ht="15.75">
      <c r="U7091"/>
    </row>
    <row r="7092" spans="21:21" ht="15.75">
      <c r="U7092"/>
    </row>
    <row r="7093" spans="21:21" ht="15.75">
      <c r="U7093"/>
    </row>
    <row r="7094" spans="21:21" ht="15.75">
      <c r="U7094"/>
    </row>
    <row r="7095" spans="21:21" ht="15.75">
      <c r="U7095"/>
    </row>
    <row r="7096" spans="21:21" ht="15.75">
      <c r="U7096"/>
    </row>
    <row r="7097" spans="21:21" ht="15.75">
      <c r="U7097"/>
    </row>
    <row r="7098" spans="21:21" ht="15.75">
      <c r="U7098"/>
    </row>
    <row r="7099" spans="21:21" ht="15.75">
      <c r="U7099"/>
    </row>
    <row r="7100" spans="21:21" ht="15.75">
      <c r="U7100"/>
    </row>
    <row r="7101" spans="21:21" ht="15.75">
      <c r="U7101"/>
    </row>
    <row r="7102" spans="21:21" ht="15.75">
      <c r="U7102"/>
    </row>
    <row r="7103" spans="21:21" ht="15.75">
      <c r="U7103"/>
    </row>
    <row r="7104" spans="21:21" ht="15.75">
      <c r="U7104"/>
    </row>
    <row r="7105" spans="21:21" ht="15.75">
      <c r="U7105"/>
    </row>
    <row r="7106" spans="21:21" ht="15.75">
      <c r="U7106"/>
    </row>
    <row r="7107" spans="21:21" ht="15.75">
      <c r="U7107"/>
    </row>
    <row r="7108" spans="21:21" ht="15.75">
      <c r="U7108"/>
    </row>
    <row r="7109" spans="21:21" ht="15.75">
      <c r="U7109"/>
    </row>
    <row r="7110" spans="21:21" ht="15.75">
      <c r="U7110"/>
    </row>
    <row r="7111" spans="21:21" ht="15.75">
      <c r="U7111"/>
    </row>
    <row r="7112" spans="21:21" ht="15.75">
      <c r="U7112"/>
    </row>
    <row r="7113" spans="21:21" ht="15.75">
      <c r="U7113"/>
    </row>
    <row r="7114" spans="21:21" ht="15.75">
      <c r="U7114"/>
    </row>
    <row r="7115" spans="21:21" ht="15.75">
      <c r="U7115"/>
    </row>
    <row r="7116" spans="21:21" ht="15.75">
      <c r="U7116"/>
    </row>
    <row r="7117" spans="21:21" ht="15.75">
      <c r="U7117"/>
    </row>
    <row r="7118" spans="21:21" ht="15.75">
      <c r="U7118"/>
    </row>
    <row r="7119" spans="21:21" ht="15.75">
      <c r="U7119"/>
    </row>
    <row r="7120" spans="21:21" ht="15.75">
      <c r="U7120"/>
    </row>
    <row r="7121" spans="21:21" ht="15.75">
      <c r="U7121"/>
    </row>
    <row r="7122" spans="21:21" ht="15.75">
      <c r="U7122"/>
    </row>
    <row r="7123" spans="21:21" ht="15.75">
      <c r="U7123"/>
    </row>
    <row r="7124" spans="21:21" ht="15.75">
      <c r="U7124"/>
    </row>
    <row r="7125" spans="21:21" ht="15.75">
      <c r="U7125"/>
    </row>
    <row r="7126" spans="21:21" ht="15.75">
      <c r="U7126"/>
    </row>
    <row r="7127" spans="21:21" ht="15.75">
      <c r="U7127"/>
    </row>
    <row r="7128" spans="21:21" ht="15.75">
      <c r="U7128"/>
    </row>
    <row r="7129" spans="21:21" ht="15.75">
      <c r="U7129"/>
    </row>
    <row r="7130" spans="21:21" ht="15.75">
      <c r="U7130"/>
    </row>
    <row r="7131" spans="21:21" ht="15.75">
      <c r="U7131"/>
    </row>
    <row r="7132" spans="21:21" ht="15.75">
      <c r="U7132"/>
    </row>
    <row r="7133" spans="21:21" ht="15.75">
      <c r="U7133"/>
    </row>
    <row r="7134" spans="21:21" ht="15.75">
      <c r="U7134"/>
    </row>
    <row r="7135" spans="21:21" ht="15.75">
      <c r="U7135"/>
    </row>
    <row r="7136" spans="21:21" ht="15.75">
      <c r="U7136"/>
    </row>
    <row r="7137" spans="21:21" ht="15.75">
      <c r="U7137"/>
    </row>
    <row r="7138" spans="21:21" ht="15.75">
      <c r="U7138"/>
    </row>
    <row r="7139" spans="21:21" ht="15.75">
      <c r="U7139"/>
    </row>
    <row r="7140" spans="21:21" ht="15.75">
      <c r="U7140"/>
    </row>
    <row r="7141" spans="21:21" ht="15.75">
      <c r="U7141"/>
    </row>
    <row r="7142" spans="21:21" ht="15.75">
      <c r="U7142"/>
    </row>
    <row r="7143" spans="21:21" ht="15.75">
      <c r="U7143"/>
    </row>
    <row r="7144" spans="21:21" ht="15.75">
      <c r="U7144"/>
    </row>
    <row r="7145" spans="21:21" ht="15.75">
      <c r="U7145"/>
    </row>
    <row r="7146" spans="21:21" ht="15.75">
      <c r="U7146"/>
    </row>
    <row r="7147" spans="21:21" ht="15.75">
      <c r="U7147"/>
    </row>
    <row r="7148" spans="21:21" ht="15.75">
      <c r="U7148"/>
    </row>
    <row r="7149" spans="21:21" ht="15.75">
      <c r="U7149"/>
    </row>
    <row r="7150" spans="21:21" ht="15.75">
      <c r="U7150"/>
    </row>
    <row r="7151" spans="21:21" ht="15.75">
      <c r="U7151"/>
    </row>
    <row r="7152" spans="21:21" ht="15.75">
      <c r="U7152"/>
    </row>
    <row r="7153" spans="21:21" ht="15.75">
      <c r="U7153"/>
    </row>
    <row r="7154" spans="21:21" ht="15.75">
      <c r="U7154"/>
    </row>
    <row r="7155" spans="21:21" ht="15.75">
      <c r="U7155"/>
    </row>
    <row r="7156" spans="21:21" ht="15.75">
      <c r="U7156"/>
    </row>
    <row r="7157" spans="21:21" ht="15.75">
      <c r="U7157"/>
    </row>
    <row r="7158" spans="21:21" ht="15.75">
      <c r="U7158"/>
    </row>
    <row r="7159" spans="21:21" ht="15.75">
      <c r="U7159"/>
    </row>
    <row r="7160" spans="21:21" ht="15.75">
      <c r="U7160"/>
    </row>
    <row r="7161" spans="21:21" ht="15.75">
      <c r="U7161"/>
    </row>
    <row r="7162" spans="21:21" ht="15.75">
      <c r="U7162"/>
    </row>
    <row r="7163" spans="21:21" ht="15.75">
      <c r="U7163"/>
    </row>
    <row r="7164" spans="21:21" ht="15.75">
      <c r="U7164"/>
    </row>
    <row r="7165" spans="21:21" ht="15.75">
      <c r="U7165"/>
    </row>
    <row r="7166" spans="21:21" ht="15.75">
      <c r="U7166"/>
    </row>
    <row r="7167" spans="21:21" ht="15.75">
      <c r="U7167"/>
    </row>
    <row r="7168" spans="21:21" ht="15.75">
      <c r="U7168"/>
    </row>
    <row r="7169" spans="21:21" ht="15.75">
      <c r="U7169"/>
    </row>
    <row r="7170" spans="21:21" ht="15.75">
      <c r="U7170"/>
    </row>
    <row r="7171" spans="21:21" ht="15.75">
      <c r="U7171"/>
    </row>
    <row r="7172" spans="21:21" ht="15.75">
      <c r="U7172"/>
    </row>
    <row r="7173" spans="21:21" ht="15.75">
      <c r="U7173"/>
    </row>
    <row r="7174" spans="21:21" ht="15.75">
      <c r="U7174"/>
    </row>
    <row r="7175" spans="21:21" ht="15.75">
      <c r="U7175"/>
    </row>
    <row r="7176" spans="21:21" ht="15.75">
      <c r="U7176"/>
    </row>
    <row r="7177" spans="21:21" ht="15.75">
      <c r="U7177"/>
    </row>
    <row r="7178" spans="21:21" ht="15.75">
      <c r="U7178"/>
    </row>
    <row r="7179" spans="21:21" ht="15.75">
      <c r="U7179"/>
    </row>
    <row r="7180" spans="21:21" ht="15.75">
      <c r="U7180"/>
    </row>
    <row r="7181" spans="21:21" ht="15.75">
      <c r="U7181"/>
    </row>
    <row r="7182" spans="21:21" ht="15.75">
      <c r="U7182"/>
    </row>
    <row r="7183" spans="21:21" ht="15.75">
      <c r="U7183"/>
    </row>
    <row r="7184" spans="21:21" ht="15.75">
      <c r="U7184"/>
    </row>
    <row r="7185" spans="21:21" ht="15.75">
      <c r="U7185"/>
    </row>
    <row r="7186" spans="21:21" ht="15.75">
      <c r="U7186"/>
    </row>
    <row r="7187" spans="21:21" ht="15.75">
      <c r="U7187"/>
    </row>
    <row r="7188" spans="21:21" ht="15.75">
      <c r="U7188"/>
    </row>
    <row r="7189" spans="21:21" ht="15.75">
      <c r="U7189"/>
    </row>
    <row r="7190" spans="21:21" ht="15.75">
      <c r="U7190"/>
    </row>
    <row r="7191" spans="21:21" ht="15.75">
      <c r="U7191"/>
    </row>
    <row r="7192" spans="21:21" ht="15.75">
      <c r="U7192"/>
    </row>
    <row r="7193" spans="21:21" ht="15.75">
      <c r="U7193"/>
    </row>
    <row r="7194" spans="21:21" ht="15.75">
      <c r="U7194"/>
    </row>
    <row r="7195" spans="21:21" ht="15.75">
      <c r="U7195"/>
    </row>
    <row r="7196" spans="21:21" ht="15.75">
      <c r="U7196"/>
    </row>
    <row r="7197" spans="21:21" ht="15.75">
      <c r="U7197"/>
    </row>
    <row r="7198" spans="21:21" ht="15.75">
      <c r="U7198"/>
    </row>
    <row r="7199" spans="21:21" ht="15.75">
      <c r="U7199"/>
    </row>
    <row r="7200" spans="21:21" ht="15.75">
      <c r="U7200"/>
    </row>
    <row r="7201" spans="21:21" ht="15.75">
      <c r="U7201"/>
    </row>
    <row r="7202" spans="21:21" ht="15.75">
      <c r="U7202"/>
    </row>
    <row r="7203" spans="21:21" ht="15.75">
      <c r="U7203"/>
    </row>
    <row r="7204" spans="21:21" ht="15.75">
      <c r="U7204"/>
    </row>
    <row r="7205" spans="21:21" ht="15.75">
      <c r="U7205"/>
    </row>
    <row r="7206" spans="21:21" ht="15.75">
      <c r="U7206"/>
    </row>
    <row r="7207" spans="21:21" ht="15.75">
      <c r="U7207"/>
    </row>
    <row r="7208" spans="21:21" ht="15.75">
      <c r="U7208"/>
    </row>
    <row r="7209" spans="21:21" ht="15.75">
      <c r="U7209"/>
    </row>
    <row r="7210" spans="21:21" ht="15.75">
      <c r="U7210"/>
    </row>
    <row r="7211" spans="21:21" ht="15.75">
      <c r="U7211"/>
    </row>
    <row r="7212" spans="21:21" ht="15.75">
      <c r="U7212"/>
    </row>
    <row r="7213" spans="21:21" ht="15.75">
      <c r="U7213"/>
    </row>
    <row r="7214" spans="21:21" ht="15.75">
      <c r="U7214"/>
    </row>
    <row r="7215" spans="21:21" ht="15.75">
      <c r="U7215"/>
    </row>
    <row r="7216" spans="21:21" ht="15.75">
      <c r="U7216"/>
    </row>
    <row r="7217" spans="21:21" ht="15.75">
      <c r="U7217"/>
    </row>
    <row r="7218" spans="21:21" ht="15.75">
      <c r="U7218"/>
    </row>
    <row r="7219" spans="21:21" ht="15.75">
      <c r="U7219"/>
    </row>
    <row r="7220" spans="21:21" ht="15.75">
      <c r="U7220"/>
    </row>
    <row r="7221" spans="21:21" ht="15.75">
      <c r="U7221"/>
    </row>
    <row r="7222" spans="21:21" ht="15.75">
      <c r="U7222"/>
    </row>
    <row r="7223" spans="21:21" ht="15.75">
      <c r="U7223"/>
    </row>
    <row r="7224" spans="21:21" ht="15.75">
      <c r="U7224"/>
    </row>
    <row r="7225" spans="21:21" ht="15.75">
      <c r="U7225"/>
    </row>
    <row r="7226" spans="21:21" ht="15.75">
      <c r="U7226"/>
    </row>
    <row r="7227" spans="21:21" ht="15.75">
      <c r="U7227"/>
    </row>
    <row r="7228" spans="21:21" ht="15.75">
      <c r="U7228"/>
    </row>
    <row r="7229" spans="21:21" ht="15.75">
      <c r="U7229"/>
    </row>
    <row r="7230" spans="21:21" ht="15.75">
      <c r="U7230"/>
    </row>
    <row r="7231" spans="21:21" ht="15.75">
      <c r="U7231"/>
    </row>
    <row r="7232" spans="21:21" ht="15.75">
      <c r="U7232"/>
    </row>
    <row r="7233" spans="21:21" ht="15.75">
      <c r="U7233"/>
    </row>
    <row r="7234" spans="21:21" ht="15.75">
      <c r="U7234"/>
    </row>
    <row r="7235" spans="21:21" ht="15.75">
      <c r="U7235"/>
    </row>
    <row r="7236" spans="21:21" ht="15.75">
      <c r="U7236"/>
    </row>
    <row r="7237" spans="21:21" ht="15.75">
      <c r="U7237"/>
    </row>
    <row r="7238" spans="21:21" ht="15.75">
      <c r="U7238"/>
    </row>
    <row r="7239" spans="21:21" ht="15.75">
      <c r="U7239"/>
    </row>
    <row r="7240" spans="21:21" ht="15.75">
      <c r="U7240"/>
    </row>
    <row r="7241" spans="21:21" ht="15.75">
      <c r="U7241"/>
    </row>
    <row r="7242" spans="21:21" ht="15.75">
      <c r="U7242"/>
    </row>
    <row r="7243" spans="21:21" ht="15.75">
      <c r="U7243"/>
    </row>
    <row r="7244" spans="21:21" ht="15.75">
      <c r="U7244"/>
    </row>
    <row r="7245" spans="21:21" ht="15.75">
      <c r="U7245"/>
    </row>
    <row r="7246" spans="21:21" ht="15.75">
      <c r="U7246"/>
    </row>
    <row r="7247" spans="21:21" ht="15.75">
      <c r="U7247"/>
    </row>
    <row r="7248" spans="21:21" ht="15.75">
      <c r="U7248"/>
    </row>
    <row r="7249" spans="21:21" ht="15.75">
      <c r="U7249"/>
    </row>
    <row r="7250" spans="21:21" ht="15.75">
      <c r="U7250"/>
    </row>
    <row r="7251" spans="21:21" ht="15.75">
      <c r="U7251"/>
    </row>
    <row r="7252" spans="21:21" ht="15.75">
      <c r="U7252"/>
    </row>
    <row r="7253" spans="21:21" ht="15.75">
      <c r="U7253"/>
    </row>
    <row r="7254" spans="21:21" ht="15.75">
      <c r="U7254"/>
    </row>
    <row r="7255" spans="21:21" ht="15.75">
      <c r="U7255"/>
    </row>
    <row r="7256" spans="21:21" ht="15.75">
      <c r="U7256"/>
    </row>
    <row r="7257" spans="21:21" ht="15.75">
      <c r="U7257"/>
    </row>
    <row r="7258" spans="21:21" ht="15.75">
      <c r="U7258"/>
    </row>
    <row r="7259" spans="21:21" ht="15.75">
      <c r="U7259"/>
    </row>
    <row r="7260" spans="21:21" ht="15.75">
      <c r="U7260"/>
    </row>
    <row r="7261" spans="21:21" ht="15.75">
      <c r="U7261"/>
    </row>
    <row r="7262" spans="21:21" ht="15.75">
      <c r="U7262"/>
    </row>
    <row r="7263" spans="21:21" ht="15.75">
      <c r="U7263"/>
    </row>
    <row r="7264" spans="21:21" ht="15.75">
      <c r="U7264"/>
    </row>
    <row r="7265" spans="21:21" ht="15.75">
      <c r="U7265"/>
    </row>
    <row r="7266" spans="21:21" ht="15.75">
      <c r="U7266"/>
    </row>
    <row r="7267" spans="21:21" ht="15.75">
      <c r="U7267"/>
    </row>
    <row r="7268" spans="21:21" ht="15.75">
      <c r="U7268"/>
    </row>
    <row r="7269" spans="21:21" ht="15.75">
      <c r="U7269"/>
    </row>
    <row r="7270" spans="21:21" ht="15.75">
      <c r="U7270"/>
    </row>
    <row r="7271" spans="21:21" ht="15.75">
      <c r="U7271"/>
    </row>
    <row r="7272" spans="21:21" ht="15.75">
      <c r="U7272"/>
    </row>
    <row r="7273" spans="21:21" ht="15.75">
      <c r="U7273"/>
    </row>
    <row r="7274" spans="21:21" ht="15.75">
      <c r="U7274"/>
    </row>
    <row r="7275" spans="21:21" ht="15.75">
      <c r="U7275"/>
    </row>
    <row r="7276" spans="21:21" ht="15.75">
      <c r="U7276"/>
    </row>
    <row r="7277" spans="21:21" ht="15.75">
      <c r="U7277"/>
    </row>
    <row r="7278" spans="21:21" ht="15.75">
      <c r="U7278"/>
    </row>
    <row r="7279" spans="21:21" ht="15.75">
      <c r="U7279"/>
    </row>
    <row r="7280" spans="21:21" ht="15.75">
      <c r="U7280"/>
    </row>
    <row r="7281" spans="21:21" ht="15.75">
      <c r="U7281"/>
    </row>
    <row r="7282" spans="21:21" ht="15.75">
      <c r="U7282"/>
    </row>
    <row r="7283" spans="21:21" ht="15.75">
      <c r="U7283"/>
    </row>
    <row r="7284" spans="21:21" ht="15.75">
      <c r="U7284"/>
    </row>
    <row r="7285" spans="21:21" ht="15.75">
      <c r="U7285"/>
    </row>
    <row r="7286" spans="21:21" ht="15.75">
      <c r="U7286"/>
    </row>
    <row r="7287" spans="21:21" ht="15.75">
      <c r="U7287"/>
    </row>
    <row r="7288" spans="21:21" ht="15.75">
      <c r="U7288"/>
    </row>
    <row r="7289" spans="21:21" ht="15.75">
      <c r="U7289"/>
    </row>
    <row r="7290" spans="21:21" ht="15.75">
      <c r="U7290"/>
    </row>
    <row r="7291" spans="21:21" ht="15.75">
      <c r="U7291"/>
    </row>
    <row r="7292" spans="21:21" ht="15.75">
      <c r="U7292"/>
    </row>
    <row r="7293" spans="21:21" ht="15.75">
      <c r="U7293"/>
    </row>
    <row r="7294" spans="21:21" ht="15.75">
      <c r="U7294"/>
    </row>
    <row r="7295" spans="21:21" ht="15.75">
      <c r="U7295"/>
    </row>
    <row r="7296" spans="21:21" ht="15.75">
      <c r="U7296"/>
    </row>
    <row r="7297" spans="21:21" ht="15.75">
      <c r="U7297"/>
    </row>
    <row r="7298" spans="21:21" ht="15.75">
      <c r="U7298"/>
    </row>
    <row r="7299" spans="21:21" ht="15.75">
      <c r="U7299"/>
    </row>
    <row r="7300" spans="21:21" ht="15.75">
      <c r="U7300"/>
    </row>
    <row r="7301" spans="21:21" ht="15.75">
      <c r="U7301"/>
    </row>
    <row r="7302" spans="21:21" ht="15.75">
      <c r="U7302"/>
    </row>
    <row r="7303" spans="21:21" ht="15.75">
      <c r="U7303"/>
    </row>
    <row r="7304" spans="21:21" ht="15.75">
      <c r="U7304"/>
    </row>
    <row r="7305" spans="21:21" ht="15.75">
      <c r="U7305"/>
    </row>
    <row r="7306" spans="21:21" ht="15.75">
      <c r="U7306"/>
    </row>
    <row r="7307" spans="21:21" ht="15.75">
      <c r="U7307"/>
    </row>
    <row r="7308" spans="21:21" ht="15.75">
      <c r="U7308"/>
    </row>
    <row r="7309" spans="21:21" ht="15.75">
      <c r="U7309"/>
    </row>
    <row r="7310" spans="21:21" ht="15.75">
      <c r="U7310"/>
    </row>
    <row r="7311" spans="21:21" ht="15.75">
      <c r="U7311"/>
    </row>
    <row r="7312" spans="21:21" ht="15.75">
      <c r="U7312"/>
    </row>
    <row r="7313" spans="21:21" ht="15.75">
      <c r="U7313"/>
    </row>
    <row r="7314" spans="21:21" ht="15.75">
      <c r="U7314"/>
    </row>
    <row r="7315" spans="21:21" ht="15.75">
      <c r="U7315"/>
    </row>
    <row r="7316" spans="21:21" ht="15.75">
      <c r="U7316"/>
    </row>
    <row r="7317" spans="21:21" ht="15.75">
      <c r="U7317"/>
    </row>
    <row r="7318" spans="21:21" ht="15.75">
      <c r="U7318"/>
    </row>
    <row r="7319" spans="21:21" ht="15.75">
      <c r="U7319"/>
    </row>
    <row r="7320" spans="21:21" ht="15.75">
      <c r="U7320"/>
    </row>
    <row r="7321" spans="21:21" ht="15.75">
      <c r="U7321"/>
    </row>
    <row r="7322" spans="21:21" ht="15.75">
      <c r="U7322"/>
    </row>
    <row r="7323" spans="21:21" ht="15.75">
      <c r="U7323"/>
    </row>
    <row r="7324" spans="21:21" ht="15.75">
      <c r="U7324"/>
    </row>
    <row r="7325" spans="21:21" ht="15.75">
      <c r="U7325"/>
    </row>
    <row r="7326" spans="21:21" ht="15.75">
      <c r="U7326"/>
    </row>
    <row r="7327" spans="21:21" ht="15.75">
      <c r="U7327"/>
    </row>
    <row r="7328" spans="21:21" ht="15.75">
      <c r="U7328"/>
    </row>
    <row r="7329" spans="21:21" ht="15.75">
      <c r="U7329"/>
    </row>
    <row r="7330" spans="21:21" ht="15.75">
      <c r="U7330"/>
    </row>
    <row r="7331" spans="21:21" ht="15.75">
      <c r="U7331"/>
    </row>
    <row r="7332" spans="21:21" ht="15.75">
      <c r="U7332"/>
    </row>
    <row r="7333" spans="21:21" ht="15.75">
      <c r="U7333"/>
    </row>
    <row r="7334" spans="21:21" ht="15.75">
      <c r="U7334"/>
    </row>
    <row r="7335" spans="21:21" ht="15.75">
      <c r="U7335"/>
    </row>
    <row r="7336" spans="21:21" ht="15.75">
      <c r="U7336"/>
    </row>
    <row r="7337" spans="21:21" ht="15.75">
      <c r="U7337"/>
    </row>
    <row r="7338" spans="21:21" ht="15.75">
      <c r="U7338"/>
    </row>
    <row r="7339" spans="21:21" ht="15.75">
      <c r="U7339"/>
    </row>
    <row r="7340" spans="21:21" ht="15.75">
      <c r="U7340"/>
    </row>
    <row r="7341" spans="21:21" ht="15.75">
      <c r="U7341"/>
    </row>
    <row r="7342" spans="21:21" ht="15.75">
      <c r="U7342"/>
    </row>
    <row r="7343" spans="21:21" ht="15.75">
      <c r="U7343"/>
    </row>
    <row r="7344" spans="21:21" ht="15.75">
      <c r="U7344"/>
    </row>
    <row r="7345" spans="21:21" ht="15.75">
      <c r="U7345"/>
    </row>
    <row r="7346" spans="21:21" ht="15.75">
      <c r="U7346"/>
    </row>
    <row r="7347" spans="21:21" ht="15.75">
      <c r="U7347"/>
    </row>
    <row r="7348" spans="21:21" ht="15.75">
      <c r="U7348"/>
    </row>
    <row r="7349" spans="21:21" ht="15.75">
      <c r="U7349"/>
    </row>
    <row r="7350" spans="21:21" ht="15.75">
      <c r="U7350"/>
    </row>
    <row r="7351" spans="21:21" ht="15.75">
      <c r="U7351"/>
    </row>
    <row r="7352" spans="21:21" ht="15.75">
      <c r="U7352"/>
    </row>
    <row r="7353" spans="21:21" ht="15.75">
      <c r="U7353"/>
    </row>
    <row r="7354" spans="21:21" ht="15.75">
      <c r="U7354"/>
    </row>
    <row r="7355" spans="21:21" ht="15.75">
      <c r="U7355"/>
    </row>
    <row r="7356" spans="21:21" ht="15.75">
      <c r="U7356"/>
    </row>
    <row r="7357" spans="21:21" ht="15.75">
      <c r="U7357"/>
    </row>
    <row r="7358" spans="21:21" ht="15.75">
      <c r="U7358"/>
    </row>
    <row r="7359" spans="21:21" ht="15.75">
      <c r="U7359"/>
    </row>
    <row r="7360" spans="21:21" ht="15.75">
      <c r="U7360"/>
    </row>
    <row r="7361" spans="21:21" ht="15.75">
      <c r="U7361"/>
    </row>
    <row r="7362" spans="21:21" ht="15.75">
      <c r="U7362"/>
    </row>
    <row r="7363" spans="21:21" ht="15.75">
      <c r="U7363"/>
    </row>
    <row r="7364" spans="21:21" ht="15.75">
      <c r="U7364"/>
    </row>
    <row r="7365" spans="21:21" ht="15.75">
      <c r="U7365"/>
    </row>
    <row r="7366" spans="21:21" ht="15.75">
      <c r="U7366"/>
    </row>
    <row r="7367" spans="21:21" ht="15.75">
      <c r="U7367"/>
    </row>
    <row r="7368" spans="21:21" ht="15.75">
      <c r="U7368"/>
    </row>
    <row r="7369" spans="21:21" ht="15.75">
      <c r="U7369"/>
    </row>
    <row r="7370" spans="21:21" ht="15.75">
      <c r="U7370"/>
    </row>
    <row r="7371" spans="21:21" ht="15.75">
      <c r="U7371"/>
    </row>
    <row r="7372" spans="21:21" ht="15.75">
      <c r="U7372"/>
    </row>
    <row r="7373" spans="21:21" ht="15.75">
      <c r="U7373"/>
    </row>
    <row r="7374" spans="21:21" ht="15.75">
      <c r="U7374"/>
    </row>
    <row r="7375" spans="21:21" ht="15.75">
      <c r="U7375"/>
    </row>
    <row r="7376" spans="21:21" ht="15.75">
      <c r="U7376"/>
    </row>
    <row r="7377" spans="21:21" ht="15.75">
      <c r="U7377"/>
    </row>
    <row r="7378" spans="21:21" ht="15.75">
      <c r="U7378"/>
    </row>
    <row r="7379" spans="21:21" ht="15.75">
      <c r="U7379"/>
    </row>
    <row r="7380" spans="21:21" ht="15.75">
      <c r="U7380"/>
    </row>
    <row r="7381" spans="21:21" ht="15.75">
      <c r="U7381"/>
    </row>
    <row r="7382" spans="21:21" ht="15.75">
      <c r="U7382"/>
    </row>
    <row r="7383" spans="21:21" ht="15.75">
      <c r="U7383"/>
    </row>
    <row r="7384" spans="21:21" ht="15.75">
      <c r="U7384"/>
    </row>
    <row r="7385" spans="21:21" ht="15.75">
      <c r="U7385"/>
    </row>
    <row r="7386" spans="21:21" ht="15.75">
      <c r="U7386"/>
    </row>
    <row r="7387" spans="21:21" ht="15.75">
      <c r="U7387"/>
    </row>
    <row r="7388" spans="21:21" ht="15.75">
      <c r="U7388"/>
    </row>
    <row r="7389" spans="21:21" ht="15.75">
      <c r="U7389"/>
    </row>
    <row r="7390" spans="21:21" ht="15.75">
      <c r="U7390"/>
    </row>
    <row r="7391" spans="21:21" ht="15.75">
      <c r="U7391"/>
    </row>
    <row r="7392" spans="21:21" ht="15.75">
      <c r="U7392"/>
    </row>
    <row r="7393" spans="21:21" ht="15.75">
      <c r="U7393"/>
    </row>
    <row r="7394" spans="21:21" ht="15.75">
      <c r="U7394"/>
    </row>
    <row r="7395" spans="21:21" ht="15.75">
      <c r="U7395"/>
    </row>
    <row r="7396" spans="21:21" ht="15.75">
      <c r="U7396"/>
    </row>
    <row r="7397" spans="21:21" ht="15.75">
      <c r="U7397"/>
    </row>
    <row r="7398" spans="21:21" ht="15.75">
      <c r="U7398"/>
    </row>
    <row r="7399" spans="21:21" ht="15.75">
      <c r="U7399"/>
    </row>
    <row r="7400" spans="21:21" ht="15.75">
      <c r="U7400"/>
    </row>
    <row r="7401" spans="21:21" ht="15.75">
      <c r="U7401"/>
    </row>
    <row r="7402" spans="21:21" ht="15.75">
      <c r="U7402"/>
    </row>
    <row r="7403" spans="21:21" ht="15.75">
      <c r="U7403"/>
    </row>
    <row r="7404" spans="21:21" ht="15.75">
      <c r="U7404"/>
    </row>
    <row r="7405" spans="21:21" ht="15.75">
      <c r="U7405"/>
    </row>
    <row r="7406" spans="21:21" ht="15.75">
      <c r="U7406"/>
    </row>
    <row r="7407" spans="21:21" ht="15.75">
      <c r="U7407"/>
    </row>
    <row r="7408" spans="21:21" ht="15.75">
      <c r="U7408"/>
    </row>
    <row r="7409" spans="21:21" ht="15.75">
      <c r="U7409"/>
    </row>
    <row r="7410" spans="21:21" ht="15.75">
      <c r="U7410"/>
    </row>
    <row r="7411" spans="21:21" ht="15.75">
      <c r="U7411"/>
    </row>
    <row r="7412" spans="21:21" ht="15.75">
      <c r="U7412"/>
    </row>
    <row r="7413" spans="21:21" ht="15.75">
      <c r="U7413"/>
    </row>
    <row r="7414" spans="21:21" ht="15.75">
      <c r="U7414"/>
    </row>
    <row r="7415" spans="21:21" ht="15.75">
      <c r="U7415"/>
    </row>
    <row r="7416" spans="21:21" ht="15.75">
      <c r="U7416"/>
    </row>
    <row r="7417" spans="21:21" ht="15.75">
      <c r="U7417"/>
    </row>
    <row r="7418" spans="21:21" ht="15.75">
      <c r="U7418"/>
    </row>
    <row r="7419" spans="21:21" ht="15.75">
      <c r="U7419"/>
    </row>
    <row r="7420" spans="21:21" ht="15.75">
      <c r="U7420"/>
    </row>
    <row r="7421" spans="21:21" ht="15.75">
      <c r="U7421"/>
    </row>
    <row r="7422" spans="21:21" ht="15.75">
      <c r="U7422"/>
    </row>
    <row r="7423" spans="21:21" ht="15.75">
      <c r="U7423"/>
    </row>
    <row r="7424" spans="21:21" ht="15.75">
      <c r="U7424"/>
    </row>
    <row r="7425" spans="21:21" ht="15.75">
      <c r="U7425"/>
    </row>
    <row r="7426" spans="21:21" ht="15.75">
      <c r="U7426"/>
    </row>
    <row r="7427" spans="21:21" ht="15.75">
      <c r="U7427"/>
    </row>
    <row r="7428" spans="21:21" ht="15.75">
      <c r="U7428"/>
    </row>
    <row r="7429" spans="21:21" ht="15.75">
      <c r="U7429"/>
    </row>
    <row r="7430" spans="21:21" ht="15.75">
      <c r="U7430"/>
    </row>
    <row r="7431" spans="21:21" ht="15.75">
      <c r="U7431"/>
    </row>
    <row r="7432" spans="21:21" ht="15.75">
      <c r="U7432"/>
    </row>
    <row r="7433" spans="21:21" ht="15.75">
      <c r="U7433"/>
    </row>
    <row r="7434" spans="21:21" ht="15.75">
      <c r="U7434"/>
    </row>
    <row r="7435" spans="21:21" ht="15.75">
      <c r="U7435"/>
    </row>
    <row r="7436" spans="21:21" ht="15.75">
      <c r="U7436"/>
    </row>
    <row r="7437" spans="21:21" ht="15.75">
      <c r="U7437"/>
    </row>
    <row r="7438" spans="21:21" ht="15.75">
      <c r="U7438"/>
    </row>
    <row r="7439" spans="21:21" ht="15.75">
      <c r="U7439"/>
    </row>
    <row r="7440" spans="21:21" ht="15.75">
      <c r="U7440"/>
    </row>
    <row r="7441" spans="21:21" ht="15.75">
      <c r="U7441"/>
    </row>
    <row r="7442" spans="21:21" ht="15.75">
      <c r="U7442"/>
    </row>
    <row r="7443" spans="21:21" ht="15.75">
      <c r="U7443"/>
    </row>
    <row r="7444" spans="21:21" ht="15.75">
      <c r="U7444"/>
    </row>
    <row r="7445" spans="21:21" ht="15.75">
      <c r="U7445"/>
    </row>
    <row r="7446" spans="21:21" ht="15.75">
      <c r="U7446"/>
    </row>
    <row r="7447" spans="21:21" ht="15.75">
      <c r="U7447"/>
    </row>
    <row r="7448" spans="21:21" ht="15.75">
      <c r="U7448"/>
    </row>
    <row r="7449" spans="21:21" ht="15.75">
      <c r="U7449"/>
    </row>
    <row r="7450" spans="21:21" ht="15.75">
      <c r="U7450"/>
    </row>
    <row r="7451" spans="21:21" ht="15.75">
      <c r="U7451"/>
    </row>
    <row r="7452" spans="21:21" ht="15.75">
      <c r="U7452"/>
    </row>
    <row r="7453" spans="21:21" ht="15.75">
      <c r="U7453"/>
    </row>
    <row r="7454" spans="21:21" ht="15.75">
      <c r="U7454"/>
    </row>
    <row r="7455" spans="21:21" ht="15.75">
      <c r="U7455"/>
    </row>
    <row r="7456" spans="21:21" ht="15.75">
      <c r="U7456"/>
    </row>
    <row r="7457" spans="21:21" ht="15.75">
      <c r="U7457"/>
    </row>
    <row r="7458" spans="21:21" ht="15.75">
      <c r="U7458"/>
    </row>
    <row r="7459" spans="21:21" ht="15.75">
      <c r="U7459"/>
    </row>
    <row r="7460" spans="21:21" ht="15.75">
      <c r="U7460"/>
    </row>
    <row r="7461" spans="21:21" ht="15.75">
      <c r="U7461"/>
    </row>
    <row r="7462" spans="21:21" ht="15.75">
      <c r="U7462"/>
    </row>
    <row r="7463" spans="21:21" ht="15.75">
      <c r="U7463"/>
    </row>
    <row r="7464" spans="21:21" ht="15.75">
      <c r="U7464"/>
    </row>
    <row r="7465" spans="21:21" ht="15.75">
      <c r="U7465"/>
    </row>
    <row r="7466" spans="21:21" ht="15.75">
      <c r="U7466"/>
    </row>
    <row r="7467" spans="21:21" ht="15.75">
      <c r="U7467"/>
    </row>
    <row r="7468" spans="21:21" ht="15.75">
      <c r="U7468"/>
    </row>
    <row r="7469" spans="21:21" ht="15.75">
      <c r="U7469"/>
    </row>
    <row r="7470" spans="21:21" ht="15.75">
      <c r="U7470"/>
    </row>
    <row r="7471" spans="21:21" ht="15.75">
      <c r="U7471"/>
    </row>
    <row r="7472" spans="21:21" ht="15.75">
      <c r="U7472"/>
    </row>
    <row r="7473" spans="21:21" ht="15.75">
      <c r="U7473"/>
    </row>
    <row r="7474" spans="21:21" ht="15.75">
      <c r="U7474"/>
    </row>
    <row r="7475" spans="21:21" ht="15.75">
      <c r="U7475"/>
    </row>
    <row r="7476" spans="21:21" ht="15.75">
      <c r="U7476"/>
    </row>
    <row r="7477" spans="21:21" ht="15.75">
      <c r="U7477"/>
    </row>
    <row r="7478" spans="21:21" ht="15.75">
      <c r="U7478"/>
    </row>
    <row r="7479" spans="21:21" ht="15.75">
      <c r="U7479"/>
    </row>
    <row r="7480" spans="21:21" ht="15.75">
      <c r="U7480"/>
    </row>
    <row r="7481" spans="21:21" ht="15.75">
      <c r="U7481"/>
    </row>
    <row r="7482" spans="21:21" ht="15.75">
      <c r="U7482"/>
    </row>
    <row r="7483" spans="21:21" ht="15.75">
      <c r="U7483"/>
    </row>
    <row r="7484" spans="21:21" ht="15.75">
      <c r="U7484"/>
    </row>
    <row r="7485" spans="21:21" ht="15.75">
      <c r="U7485"/>
    </row>
    <row r="7486" spans="21:21" ht="15.75">
      <c r="U7486"/>
    </row>
    <row r="7487" spans="21:21" ht="15.75">
      <c r="U7487"/>
    </row>
    <row r="7488" spans="21:21" ht="15.75">
      <c r="U7488"/>
    </row>
    <row r="7489" spans="21:21" ht="15.75">
      <c r="U7489"/>
    </row>
    <row r="7490" spans="21:21" ht="15.75">
      <c r="U7490"/>
    </row>
    <row r="7491" spans="21:21" ht="15.75">
      <c r="U7491"/>
    </row>
    <row r="7492" spans="21:21" ht="15.75">
      <c r="U7492"/>
    </row>
    <row r="7493" spans="21:21" ht="15.75">
      <c r="U7493"/>
    </row>
    <row r="7494" spans="21:21" ht="15.75">
      <c r="U7494"/>
    </row>
    <row r="7495" spans="21:21" ht="15.75">
      <c r="U7495"/>
    </row>
    <row r="7496" spans="21:21" ht="15.75">
      <c r="U7496"/>
    </row>
    <row r="7497" spans="21:21" ht="15.75">
      <c r="U7497"/>
    </row>
    <row r="7498" spans="21:21" ht="15.75">
      <c r="U7498"/>
    </row>
    <row r="7499" spans="21:21" ht="15.75">
      <c r="U7499"/>
    </row>
    <row r="7500" spans="21:21" ht="15.75">
      <c r="U7500"/>
    </row>
    <row r="7501" spans="21:21" ht="15.75">
      <c r="U7501"/>
    </row>
    <row r="7502" spans="21:21" ht="15.75">
      <c r="U7502"/>
    </row>
    <row r="7503" spans="21:21" ht="15.75">
      <c r="U7503"/>
    </row>
    <row r="7504" spans="21:21" ht="15.75">
      <c r="U7504"/>
    </row>
    <row r="7505" spans="21:21" ht="15.75">
      <c r="U7505"/>
    </row>
    <row r="7506" spans="21:21" ht="15.75">
      <c r="U7506"/>
    </row>
    <row r="7507" spans="21:21" ht="15.75">
      <c r="U7507"/>
    </row>
    <row r="7508" spans="21:21" ht="15.75">
      <c r="U7508"/>
    </row>
    <row r="7509" spans="21:21" ht="15.75">
      <c r="U7509"/>
    </row>
    <row r="7510" spans="21:21" ht="15.75">
      <c r="U7510"/>
    </row>
    <row r="7511" spans="21:21" ht="15.75">
      <c r="U7511"/>
    </row>
    <row r="7512" spans="21:21" ht="15.75">
      <c r="U7512"/>
    </row>
    <row r="7513" spans="21:21" ht="15.75">
      <c r="U7513"/>
    </row>
    <row r="7514" spans="21:21" ht="15.75">
      <c r="U7514"/>
    </row>
    <row r="7515" spans="21:21" ht="15.75">
      <c r="U7515"/>
    </row>
    <row r="7516" spans="21:21" ht="15.75">
      <c r="U7516"/>
    </row>
    <row r="7517" spans="21:21" ht="15.75">
      <c r="U7517"/>
    </row>
    <row r="7518" spans="21:21" ht="15.75">
      <c r="U7518"/>
    </row>
    <row r="7519" spans="21:21" ht="15.75">
      <c r="U7519"/>
    </row>
    <row r="7520" spans="21:21" ht="15.75">
      <c r="U7520"/>
    </row>
    <row r="7521" spans="21:21" ht="15.75">
      <c r="U7521"/>
    </row>
    <row r="7522" spans="21:21" ht="15.75">
      <c r="U7522"/>
    </row>
    <row r="7523" spans="21:21" ht="15.75">
      <c r="U7523"/>
    </row>
    <row r="7524" spans="21:21" ht="15.75">
      <c r="U7524"/>
    </row>
    <row r="7525" spans="21:21" ht="15.75">
      <c r="U7525"/>
    </row>
    <row r="7526" spans="21:21" ht="15.75">
      <c r="U7526"/>
    </row>
    <row r="7527" spans="21:21" ht="15.75">
      <c r="U7527"/>
    </row>
    <row r="7528" spans="21:21" ht="15.75">
      <c r="U7528"/>
    </row>
    <row r="7529" spans="21:21" ht="15.75">
      <c r="U7529"/>
    </row>
    <row r="7530" spans="21:21" ht="15.75">
      <c r="U7530"/>
    </row>
    <row r="7531" spans="21:21" ht="15.75">
      <c r="U7531"/>
    </row>
    <row r="7532" spans="21:21" ht="15.75">
      <c r="U7532"/>
    </row>
    <row r="7533" spans="21:21" ht="15.75">
      <c r="U7533"/>
    </row>
    <row r="7534" spans="21:21" ht="15.75">
      <c r="U7534"/>
    </row>
    <row r="7535" spans="21:21" ht="15.75">
      <c r="U7535"/>
    </row>
    <row r="7536" spans="21:21" ht="15.75">
      <c r="U7536"/>
    </row>
    <row r="7537" spans="21:21" ht="15.75">
      <c r="U7537"/>
    </row>
    <row r="7538" spans="21:21" ht="15.75">
      <c r="U7538"/>
    </row>
    <row r="7539" spans="21:21" ht="15.75">
      <c r="U7539"/>
    </row>
    <row r="7540" spans="21:21" ht="15.75">
      <c r="U7540"/>
    </row>
    <row r="7541" spans="21:21" ht="15.75">
      <c r="U7541"/>
    </row>
    <row r="7542" spans="21:21" ht="15.75">
      <c r="U7542"/>
    </row>
    <row r="7543" spans="21:21" ht="15.75">
      <c r="U7543"/>
    </row>
    <row r="7544" spans="21:21" ht="15.75">
      <c r="U7544"/>
    </row>
    <row r="7545" spans="21:21" ht="15.75">
      <c r="U7545"/>
    </row>
    <row r="7546" spans="21:21" ht="15.75">
      <c r="U7546"/>
    </row>
    <row r="7547" spans="21:21" ht="15.75">
      <c r="U7547"/>
    </row>
    <row r="7548" spans="21:21" ht="15.75">
      <c r="U7548"/>
    </row>
    <row r="7549" spans="21:21" ht="15.75">
      <c r="U7549"/>
    </row>
    <row r="7550" spans="21:21" ht="15.75">
      <c r="U7550"/>
    </row>
    <row r="7551" spans="21:21" ht="15.75">
      <c r="U7551"/>
    </row>
    <row r="7552" spans="21:21" ht="15.75">
      <c r="U7552"/>
    </row>
    <row r="7553" spans="21:21" ht="15.75">
      <c r="U7553"/>
    </row>
    <row r="7554" spans="21:21" ht="15.75">
      <c r="U7554"/>
    </row>
    <row r="7555" spans="21:21" ht="15.75">
      <c r="U7555"/>
    </row>
    <row r="7556" spans="21:21" ht="15.75">
      <c r="U7556"/>
    </row>
    <row r="7557" spans="21:21" ht="15.75">
      <c r="U7557"/>
    </row>
    <row r="7558" spans="21:21" ht="15.75">
      <c r="U7558"/>
    </row>
    <row r="7559" spans="21:21" ht="15.75">
      <c r="U7559"/>
    </row>
    <row r="7560" spans="21:21" ht="15.75">
      <c r="U7560"/>
    </row>
    <row r="7561" spans="21:21" ht="15.75">
      <c r="U7561"/>
    </row>
    <row r="7562" spans="21:21" ht="15.75">
      <c r="U7562"/>
    </row>
    <row r="7563" spans="21:21" ht="15.75">
      <c r="U7563"/>
    </row>
    <row r="7564" spans="21:21" ht="15.75">
      <c r="U7564"/>
    </row>
    <row r="7565" spans="21:21" ht="15.75">
      <c r="U7565"/>
    </row>
    <row r="7566" spans="21:21" ht="15.75">
      <c r="U7566"/>
    </row>
    <row r="7567" spans="21:21" ht="15.75">
      <c r="U7567"/>
    </row>
    <row r="7568" spans="21:21" ht="15.75">
      <c r="U7568"/>
    </row>
    <row r="7569" spans="21:21" ht="15.75">
      <c r="U7569"/>
    </row>
    <row r="7570" spans="21:21" ht="15.75">
      <c r="U7570"/>
    </row>
    <row r="7571" spans="21:21" ht="15.75">
      <c r="U7571"/>
    </row>
    <row r="7572" spans="21:21" ht="15.75">
      <c r="U7572"/>
    </row>
    <row r="7573" spans="21:21" ht="15.75">
      <c r="U7573"/>
    </row>
    <row r="7574" spans="21:21" ht="15.75">
      <c r="U7574"/>
    </row>
    <row r="7575" spans="21:21" ht="15.75">
      <c r="U7575"/>
    </row>
    <row r="7576" spans="21:21" ht="15.75">
      <c r="U7576"/>
    </row>
    <row r="7577" spans="21:21" ht="15.75">
      <c r="U7577"/>
    </row>
    <row r="7578" spans="21:21" ht="15.75">
      <c r="U7578"/>
    </row>
    <row r="7579" spans="21:21" ht="15.75">
      <c r="U7579"/>
    </row>
    <row r="7580" spans="21:21" ht="15.75">
      <c r="U7580"/>
    </row>
    <row r="7581" spans="21:21" ht="15.75">
      <c r="U7581"/>
    </row>
    <row r="7582" spans="21:21" ht="15.75">
      <c r="U7582"/>
    </row>
    <row r="7583" spans="21:21" ht="15.75">
      <c r="U7583"/>
    </row>
    <row r="7584" spans="21:21" ht="15.75">
      <c r="U7584"/>
    </row>
    <row r="7585" spans="21:21" ht="15.75">
      <c r="U7585"/>
    </row>
    <row r="7586" spans="21:21" ht="15.75">
      <c r="U7586"/>
    </row>
    <row r="7587" spans="21:21" ht="15.75">
      <c r="U7587"/>
    </row>
    <row r="7588" spans="21:21" ht="15.75">
      <c r="U7588"/>
    </row>
    <row r="7589" spans="21:21" ht="15.75">
      <c r="U7589"/>
    </row>
    <row r="7590" spans="21:21" ht="15.75">
      <c r="U7590"/>
    </row>
    <row r="7591" spans="21:21" ht="15.75">
      <c r="U7591"/>
    </row>
    <row r="7592" spans="21:21" ht="15.75">
      <c r="U7592"/>
    </row>
    <row r="7593" spans="21:21" ht="15.75">
      <c r="U7593"/>
    </row>
    <row r="7594" spans="21:21" ht="15.75">
      <c r="U7594"/>
    </row>
    <row r="7595" spans="21:21" ht="15.75">
      <c r="U7595"/>
    </row>
    <row r="7596" spans="21:21" ht="15.75">
      <c r="U7596"/>
    </row>
    <row r="7597" spans="21:21" ht="15.75">
      <c r="U7597"/>
    </row>
    <row r="7598" spans="21:21" ht="15.75">
      <c r="U7598"/>
    </row>
    <row r="7599" spans="21:21" ht="15.75">
      <c r="U7599"/>
    </row>
    <row r="7600" spans="21:21" ht="15.75">
      <c r="U7600"/>
    </row>
    <row r="7601" spans="21:21" ht="15.75">
      <c r="U7601"/>
    </row>
    <row r="7602" spans="21:21" ht="15.75">
      <c r="U7602"/>
    </row>
    <row r="7603" spans="21:21" ht="15.75">
      <c r="U7603"/>
    </row>
    <row r="7604" spans="21:21" ht="15.75">
      <c r="U7604"/>
    </row>
    <row r="7605" spans="21:21" ht="15.75">
      <c r="U7605"/>
    </row>
    <row r="7606" spans="21:21" ht="15.75">
      <c r="U7606"/>
    </row>
    <row r="7607" spans="21:21" ht="15.75">
      <c r="U7607"/>
    </row>
    <row r="7608" spans="21:21" ht="15.75">
      <c r="U7608"/>
    </row>
    <row r="7609" spans="21:21" ht="15.75">
      <c r="U7609"/>
    </row>
    <row r="7610" spans="21:21" ht="15.75">
      <c r="U7610"/>
    </row>
    <row r="7611" spans="21:21" ht="15.75">
      <c r="U7611"/>
    </row>
    <row r="7612" spans="21:21" ht="15.75">
      <c r="U7612"/>
    </row>
    <row r="7613" spans="21:21" ht="15.75">
      <c r="U7613"/>
    </row>
    <row r="7614" spans="21:21" ht="15.75">
      <c r="U7614"/>
    </row>
    <row r="7615" spans="21:21" ht="15.75">
      <c r="U7615"/>
    </row>
    <row r="7616" spans="21:21" ht="15.75">
      <c r="U7616"/>
    </row>
    <row r="7617" spans="21:21" ht="15.75">
      <c r="U7617"/>
    </row>
    <row r="7618" spans="21:21" ht="15.75">
      <c r="U7618"/>
    </row>
    <row r="7619" spans="21:21" ht="15.75">
      <c r="U7619"/>
    </row>
    <row r="7620" spans="21:21" ht="15.75">
      <c r="U7620"/>
    </row>
    <row r="7621" spans="21:21" ht="15.75">
      <c r="U7621"/>
    </row>
    <row r="7622" spans="21:21" ht="15.75">
      <c r="U7622"/>
    </row>
    <row r="7623" spans="21:21" ht="15.75">
      <c r="U7623"/>
    </row>
    <row r="7624" spans="21:21" ht="15.75">
      <c r="U7624"/>
    </row>
    <row r="7625" spans="21:21" ht="15.75">
      <c r="U7625"/>
    </row>
    <row r="7626" spans="21:21" ht="15.75">
      <c r="U7626"/>
    </row>
    <row r="7627" spans="21:21" ht="15.75">
      <c r="U7627"/>
    </row>
    <row r="7628" spans="21:21" ht="15.75">
      <c r="U7628"/>
    </row>
    <row r="7629" spans="21:21" ht="15.75">
      <c r="U7629"/>
    </row>
    <row r="7630" spans="21:21" ht="15.75">
      <c r="U7630"/>
    </row>
    <row r="7631" spans="21:21" ht="15.75">
      <c r="U7631"/>
    </row>
    <row r="7632" spans="21:21" ht="15.75">
      <c r="U7632"/>
    </row>
    <row r="7633" spans="21:21" ht="15.75">
      <c r="U7633"/>
    </row>
    <row r="7634" spans="21:21" ht="15.75">
      <c r="U7634"/>
    </row>
    <row r="7635" spans="21:21" ht="15.75">
      <c r="U7635"/>
    </row>
    <row r="7636" spans="21:21" ht="15.75">
      <c r="U7636"/>
    </row>
    <row r="7637" spans="21:21" ht="15.75">
      <c r="U7637"/>
    </row>
    <row r="7638" spans="21:21" ht="15.75">
      <c r="U7638"/>
    </row>
    <row r="7639" spans="21:21" ht="15.75">
      <c r="U7639"/>
    </row>
    <row r="7640" spans="21:21" ht="15.75">
      <c r="U7640"/>
    </row>
    <row r="7641" spans="21:21" ht="15.75">
      <c r="U7641"/>
    </row>
    <row r="7642" spans="21:21" ht="15.75">
      <c r="U7642"/>
    </row>
    <row r="7643" spans="21:21" ht="15.75">
      <c r="U7643"/>
    </row>
    <row r="7644" spans="21:21" ht="15.75">
      <c r="U7644"/>
    </row>
    <row r="7645" spans="21:21" ht="15.75">
      <c r="U7645"/>
    </row>
    <row r="7646" spans="21:21" ht="15.75">
      <c r="U7646"/>
    </row>
    <row r="7647" spans="21:21" ht="15.75">
      <c r="U7647"/>
    </row>
    <row r="7648" spans="21:21" ht="15.75">
      <c r="U7648"/>
    </row>
    <row r="7649" spans="21:21" ht="15.75">
      <c r="U7649"/>
    </row>
    <row r="7650" spans="21:21" ht="15.75">
      <c r="U7650"/>
    </row>
    <row r="7651" spans="21:21" ht="15.75">
      <c r="U7651"/>
    </row>
    <row r="7652" spans="21:21" ht="15.75">
      <c r="U7652"/>
    </row>
    <row r="7653" spans="21:21" ht="15.75">
      <c r="U7653"/>
    </row>
    <row r="7654" spans="21:21" ht="15.75">
      <c r="U7654"/>
    </row>
    <row r="7655" spans="21:21" ht="15.75">
      <c r="U7655"/>
    </row>
    <row r="7656" spans="21:21" ht="15.75">
      <c r="U7656"/>
    </row>
    <row r="7657" spans="21:21" ht="15.75">
      <c r="U7657"/>
    </row>
    <row r="7658" spans="21:21" ht="15.75">
      <c r="U7658"/>
    </row>
    <row r="7659" spans="21:21" ht="15.75">
      <c r="U7659"/>
    </row>
    <row r="7660" spans="21:21" ht="15.75">
      <c r="U7660"/>
    </row>
    <row r="7661" spans="21:21" ht="15.75">
      <c r="U7661"/>
    </row>
    <row r="7662" spans="21:21" ht="15.75">
      <c r="U7662"/>
    </row>
    <row r="7663" spans="21:21" ht="15.75">
      <c r="U7663"/>
    </row>
    <row r="7664" spans="21:21" ht="15.75">
      <c r="U7664"/>
    </row>
    <row r="7665" spans="21:21" ht="15.75">
      <c r="U7665"/>
    </row>
    <row r="7666" spans="21:21" ht="15.75">
      <c r="U7666"/>
    </row>
    <row r="7667" spans="21:21" ht="15.75">
      <c r="U7667"/>
    </row>
    <row r="7668" spans="21:21" ht="15.75">
      <c r="U7668"/>
    </row>
    <row r="7669" spans="21:21" ht="15.75">
      <c r="U7669"/>
    </row>
    <row r="7670" spans="21:21" ht="15.75">
      <c r="U7670"/>
    </row>
    <row r="7671" spans="21:21" ht="15.75">
      <c r="U7671"/>
    </row>
    <row r="7672" spans="21:21" ht="15.75">
      <c r="U7672"/>
    </row>
    <row r="7673" spans="21:21" ht="15.75">
      <c r="U7673"/>
    </row>
    <row r="7674" spans="21:21" ht="15.75">
      <c r="U7674"/>
    </row>
    <row r="7675" spans="21:21" ht="15.75">
      <c r="U7675"/>
    </row>
    <row r="7676" spans="21:21" ht="15.75">
      <c r="U7676"/>
    </row>
    <row r="7677" spans="21:21" ht="15.75">
      <c r="U7677"/>
    </row>
    <row r="7678" spans="21:21" ht="15.75">
      <c r="U7678"/>
    </row>
    <row r="7679" spans="21:21" ht="15.75">
      <c r="U7679"/>
    </row>
    <row r="7680" spans="21:21" ht="15.75">
      <c r="U7680"/>
    </row>
    <row r="7681" spans="21:21" ht="15.75">
      <c r="U7681"/>
    </row>
    <row r="7682" spans="21:21" ht="15.75">
      <c r="U7682"/>
    </row>
    <row r="7683" spans="21:21" ht="15.75">
      <c r="U7683"/>
    </row>
    <row r="7684" spans="21:21" ht="15.75">
      <c r="U7684"/>
    </row>
    <row r="7685" spans="21:21" ht="15.75">
      <c r="U7685"/>
    </row>
    <row r="7686" spans="21:21" ht="15.75">
      <c r="U7686"/>
    </row>
    <row r="7687" spans="21:21" ht="15.75">
      <c r="U7687"/>
    </row>
    <row r="7688" spans="21:21" ht="15.75">
      <c r="U7688"/>
    </row>
    <row r="7689" spans="21:21" ht="15.75">
      <c r="U7689"/>
    </row>
    <row r="7690" spans="21:21" ht="15.75">
      <c r="U7690"/>
    </row>
    <row r="7691" spans="21:21" ht="15.75">
      <c r="U7691"/>
    </row>
    <row r="7692" spans="21:21" ht="15.75">
      <c r="U7692"/>
    </row>
    <row r="7693" spans="21:21" ht="15.75">
      <c r="U7693"/>
    </row>
    <row r="7694" spans="21:21" ht="15.75">
      <c r="U7694"/>
    </row>
    <row r="7695" spans="21:21" ht="15.75">
      <c r="U7695"/>
    </row>
    <row r="7696" spans="21:21" ht="15.75">
      <c r="U7696"/>
    </row>
    <row r="7697" spans="21:21" ht="15.75">
      <c r="U7697"/>
    </row>
    <row r="7698" spans="21:21" ht="15.75">
      <c r="U7698"/>
    </row>
    <row r="7699" spans="21:21" ht="15.75">
      <c r="U7699"/>
    </row>
    <row r="7700" spans="21:21" ht="15.75">
      <c r="U7700"/>
    </row>
    <row r="7701" spans="21:21" ht="15.75">
      <c r="U7701"/>
    </row>
    <row r="7702" spans="21:21" ht="15.75">
      <c r="U7702"/>
    </row>
    <row r="7703" spans="21:21" ht="15.75">
      <c r="U7703"/>
    </row>
    <row r="7704" spans="21:21" ht="15.75">
      <c r="U7704"/>
    </row>
    <row r="7705" spans="21:21" ht="15.75">
      <c r="U7705"/>
    </row>
    <row r="7706" spans="21:21" ht="15.75">
      <c r="U7706"/>
    </row>
    <row r="7707" spans="21:21" ht="15.75">
      <c r="U7707"/>
    </row>
    <row r="7708" spans="21:21" ht="15.75">
      <c r="U7708"/>
    </row>
    <row r="7709" spans="21:21" ht="15.75">
      <c r="U7709"/>
    </row>
    <row r="7710" spans="21:21" ht="15.75">
      <c r="U7710"/>
    </row>
    <row r="7711" spans="21:21" ht="15.75">
      <c r="U7711"/>
    </row>
    <row r="7712" spans="21:21" ht="15.75">
      <c r="U7712"/>
    </row>
    <row r="7713" spans="21:21" ht="15.75">
      <c r="U7713"/>
    </row>
    <row r="7714" spans="21:21" ht="15.75">
      <c r="U7714"/>
    </row>
    <row r="7715" spans="21:21" ht="15.75">
      <c r="U7715"/>
    </row>
    <row r="7716" spans="21:21" ht="15.75">
      <c r="U7716"/>
    </row>
    <row r="7717" spans="21:21" ht="15.75">
      <c r="U7717"/>
    </row>
    <row r="7718" spans="21:21" ht="15.75">
      <c r="U7718"/>
    </row>
    <row r="7719" spans="21:21" ht="15.75">
      <c r="U7719"/>
    </row>
    <row r="7720" spans="21:21" ht="15.75">
      <c r="U7720"/>
    </row>
    <row r="7721" spans="21:21" ht="15.75">
      <c r="U7721"/>
    </row>
    <row r="7722" spans="21:21" ht="15.75">
      <c r="U7722"/>
    </row>
    <row r="7723" spans="21:21" ht="15.75">
      <c r="U7723"/>
    </row>
    <row r="7724" spans="21:21" ht="15.75">
      <c r="U7724"/>
    </row>
    <row r="7725" spans="21:21" ht="15.75">
      <c r="U7725"/>
    </row>
    <row r="7726" spans="21:21" ht="15.75">
      <c r="U7726"/>
    </row>
    <row r="7727" spans="21:21" ht="15.75">
      <c r="U7727"/>
    </row>
    <row r="7728" spans="21:21" ht="15.75">
      <c r="U7728"/>
    </row>
    <row r="7729" spans="21:21" ht="15.75">
      <c r="U7729"/>
    </row>
    <row r="7730" spans="21:21" ht="15.75">
      <c r="U7730"/>
    </row>
    <row r="7731" spans="21:21" ht="15.75">
      <c r="U7731"/>
    </row>
    <row r="7732" spans="21:21" ht="15.75">
      <c r="U7732"/>
    </row>
    <row r="7733" spans="21:21" ht="15.75">
      <c r="U7733"/>
    </row>
    <row r="7734" spans="21:21" ht="15.75">
      <c r="U7734"/>
    </row>
    <row r="7735" spans="21:21" ht="15.75">
      <c r="U7735"/>
    </row>
    <row r="7736" spans="21:21" ht="15.75">
      <c r="U7736"/>
    </row>
    <row r="7737" spans="21:21" ht="15.75">
      <c r="U7737"/>
    </row>
    <row r="7738" spans="21:21" ht="15.75">
      <c r="U7738"/>
    </row>
    <row r="7739" spans="21:21" ht="15.75">
      <c r="U7739"/>
    </row>
    <row r="7740" spans="21:21" ht="15.75">
      <c r="U7740"/>
    </row>
    <row r="7741" spans="21:21" ht="15.75">
      <c r="U7741"/>
    </row>
    <row r="7742" spans="21:21" ht="15.75">
      <c r="U7742"/>
    </row>
    <row r="7743" spans="21:21" ht="15.75">
      <c r="U7743"/>
    </row>
    <row r="7744" spans="21:21" ht="15.75">
      <c r="U7744"/>
    </row>
    <row r="7745" spans="21:21" ht="15.75">
      <c r="U7745"/>
    </row>
    <row r="7746" spans="21:21" ht="15.75">
      <c r="U7746"/>
    </row>
    <row r="7747" spans="21:21" ht="15.75">
      <c r="U7747"/>
    </row>
    <row r="7748" spans="21:21" ht="15.75">
      <c r="U7748"/>
    </row>
    <row r="7749" spans="21:21" ht="15.75">
      <c r="U7749"/>
    </row>
    <row r="7750" spans="21:21" ht="15.75">
      <c r="U7750"/>
    </row>
    <row r="7751" spans="21:21" ht="15.75">
      <c r="U7751"/>
    </row>
    <row r="7752" spans="21:21" ht="15.75">
      <c r="U7752"/>
    </row>
    <row r="7753" spans="21:21" ht="15.75">
      <c r="U7753"/>
    </row>
    <row r="7754" spans="21:21" ht="15.75">
      <c r="U7754"/>
    </row>
    <row r="7755" spans="21:21" ht="15.75">
      <c r="U7755"/>
    </row>
    <row r="7756" spans="21:21" ht="15.75">
      <c r="U7756"/>
    </row>
    <row r="7757" spans="21:21" ht="15.75">
      <c r="U7757"/>
    </row>
    <row r="7758" spans="21:21" ht="15.75">
      <c r="U7758"/>
    </row>
    <row r="7759" spans="21:21" ht="15.75">
      <c r="U7759"/>
    </row>
    <row r="7760" spans="21:21" ht="15.75">
      <c r="U7760"/>
    </row>
    <row r="7761" spans="21:21" ht="15.75">
      <c r="U7761"/>
    </row>
    <row r="7762" spans="21:21" ht="15.75">
      <c r="U7762"/>
    </row>
    <row r="7763" spans="21:21" ht="15.75">
      <c r="U7763"/>
    </row>
    <row r="7764" spans="21:21" ht="15.75">
      <c r="U7764"/>
    </row>
    <row r="7765" spans="21:21" ht="15.75">
      <c r="U7765"/>
    </row>
    <row r="7766" spans="21:21" ht="15.75">
      <c r="U7766"/>
    </row>
    <row r="7767" spans="21:21" ht="15.75">
      <c r="U7767"/>
    </row>
    <row r="7768" spans="21:21" ht="15.75">
      <c r="U7768"/>
    </row>
    <row r="7769" spans="21:21" ht="15.75">
      <c r="U7769"/>
    </row>
    <row r="7770" spans="21:21" ht="15.75">
      <c r="U7770"/>
    </row>
    <row r="7771" spans="21:21" ht="15.75">
      <c r="U7771"/>
    </row>
    <row r="7772" spans="21:21" ht="15.75">
      <c r="U7772"/>
    </row>
    <row r="7773" spans="21:21" ht="15.75">
      <c r="U7773"/>
    </row>
    <row r="7774" spans="21:21" ht="15.75">
      <c r="U7774"/>
    </row>
    <row r="7775" spans="21:21" ht="15.75">
      <c r="U7775"/>
    </row>
    <row r="7776" spans="21:21" ht="15.75">
      <c r="U7776"/>
    </row>
    <row r="7777" spans="21:21" ht="15.75">
      <c r="U7777"/>
    </row>
    <row r="7778" spans="21:21" ht="15.75">
      <c r="U7778"/>
    </row>
    <row r="7779" spans="21:21" ht="15.75">
      <c r="U7779"/>
    </row>
    <row r="7780" spans="21:21" ht="15.75">
      <c r="U7780"/>
    </row>
    <row r="7781" spans="21:21" ht="15.75">
      <c r="U7781"/>
    </row>
    <row r="7782" spans="21:21" ht="15.75">
      <c r="U7782"/>
    </row>
    <row r="7783" spans="21:21" ht="15.75">
      <c r="U7783"/>
    </row>
    <row r="7784" spans="21:21" ht="15.75">
      <c r="U7784"/>
    </row>
    <row r="7785" spans="21:21" ht="15.75">
      <c r="U7785"/>
    </row>
    <row r="7786" spans="21:21" ht="15.75">
      <c r="U7786"/>
    </row>
    <row r="7787" spans="21:21" ht="15.75">
      <c r="U7787"/>
    </row>
    <row r="7788" spans="21:21" ht="15.75">
      <c r="U7788"/>
    </row>
    <row r="7789" spans="21:21" ht="15.75">
      <c r="U7789"/>
    </row>
    <row r="7790" spans="21:21" ht="15.75">
      <c r="U7790"/>
    </row>
    <row r="7791" spans="21:21" ht="15.75">
      <c r="U7791"/>
    </row>
    <row r="7792" spans="21:21" ht="15.75">
      <c r="U7792"/>
    </row>
    <row r="7793" spans="21:21" ht="15.75">
      <c r="U7793"/>
    </row>
    <row r="7794" spans="21:21" ht="15.75">
      <c r="U7794"/>
    </row>
    <row r="7795" spans="21:21" ht="15.75">
      <c r="U7795"/>
    </row>
    <row r="7796" spans="21:21" ht="15.75">
      <c r="U7796"/>
    </row>
    <row r="7797" spans="21:21" ht="15.75">
      <c r="U7797"/>
    </row>
    <row r="7798" spans="21:21" ht="15.75">
      <c r="U7798"/>
    </row>
    <row r="7799" spans="21:21" ht="15.75">
      <c r="U7799"/>
    </row>
    <row r="7800" spans="21:21" ht="15.75">
      <c r="U7800"/>
    </row>
    <row r="7801" spans="21:21" ht="15.75">
      <c r="U7801"/>
    </row>
    <row r="7802" spans="21:21" ht="15.75">
      <c r="U7802"/>
    </row>
    <row r="7803" spans="21:21" ht="15.75">
      <c r="U7803"/>
    </row>
    <row r="7804" spans="21:21" ht="15.75">
      <c r="U7804"/>
    </row>
    <row r="7805" spans="21:21" ht="15.75">
      <c r="U7805"/>
    </row>
    <row r="7806" spans="21:21" ht="15.75">
      <c r="U7806"/>
    </row>
    <row r="7807" spans="21:21" ht="15.75">
      <c r="U7807"/>
    </row>
    <row r="7808" spans="21:21" ht="15.75">
      <c r="U7808"/>
    </row>
    <row r="7809" spans="21:21" ht="15.75">
      <c r="U7809"/>
    </row>
    <row r="7810" spans="21:21" ht="15.75">
      <c r="U7810"/>
    </row>
    <row r="7811" spans="21:21" ht="15.75">
      <c r="U7811"/>
    </row>
    <row r="7812" spans="21:21" ht="15.75">
      <c r="U7812"/>
    </row>
    <row r="7813" spans="21:21" ht="15.75">
      <c r="U7813"/>
    </row>
    <row r="7814" spans="21:21" ht="15.75">
      <c r="U7814"/>
    </row>
    <row r="7815" spans="21:21" ht="15.75">
      <c r="U7815"/>
    </row>
    <row r="7816" spans="21:21" ht="15.75">
      <c r="U7816"/>
    </row>
    <row r="7817" spans="21:21" ht="15.75">
      <c r="U7817"/>
    </row>
    <row r="7818" spans="21:21" ht="15.75">
      <c r="U7818"/>
    </row>
    <row r="7819" spans="21:21" ht="15.75">
      <c r="U7819"/>
    </row>
    <row r="7820" spans="21:21" ht="15.75">
      <c r="U7820"/>
    </row>
    <row r="7821" spans="21:21" ht="15.75">
      <c r="U7821"/>
    </row>
    <row r="7822" spans="21:21" ht="15.75">
      <c r="U7822"/>
    </row>
    <row r="7823" spans="21:21" ht="15.75">
      <c r="U7823"/>
    </row>
    <row r="7824" spans="21:21" ht="15.75">
      <c r="U7824"/>
    </row>
    <row r="7825" spans="21:21" ht="15.75">
      <c r="U7825"/>
    </row>
    <row r="7826" spans="21:21" ht="15.75">
      <c r="U7826"/>
    </row>
    <row r="7827" spans="21:21" ht="15.75">
      <c r="U7827"/>
    </row>
    <row r="7828" spans="21:21" ht="15.75">
      <c r="U7828"/>
    </row>
    <row r="7829" spans="21:21" ht="15.75">
      <c r="U7829"/>
    </row>
    <row r="7830" spans="21:21" ht="15.75">
      <c r="U7830"/>
    </row>
    <row r="7831" spans="21:21" ht="15.75">
      <c r="U7831"/>
    </row>
    <row r="7832" spans="21:21" ht="15.75">
      <c r="U7832"/>
    </row>
    <row r="7833" spans="21:21" ht="15.75">
      <c r="U7833"/>
    </row>
    <row r="7834" spans="21:21" ht="15.75">
      <c r="U7834"/>
    </row>
    <row r="7835" spans="21:21" ht="15.75">
      <c r="U7835"/>
    </row>
    <row r="7836" spans="21:21" ht="15.75">
      <c r="U7836"/>
    </row>
    <row r="7837" spans="21:21" ht="15.75">
      <c r="U7837"/>
    </row>
    <row r="7838" spans="21:21" ht="15.75">
      <c r="U7838"/>
    </row>
    <row r="7839" spans="21:21" ht="15.75">
      <c r="U7839"/>
    </row>
    <row r="7840" spans="21:21" ht="15.75">
      <c r="U7840"/>
    </row>
    <row r="7841" spans="21:21" ht="15.75">
      <c r="U7841"/>
    </row>
    <row r="7842" spans="21:21" ht="15.75">
      <c r="U7842"/>
    </row>
    <row r="7843" spans="21:21" ht="15.75">
      <c r="U7843"/>
    </row>
    <row r="7844" spans="21:21" ht="15.75">
      <c r="U7844"/>
    </row>
    <row r="7845" spans="21:21" ht="15.75">
      <c r="U7845"/>
    </row>
    <row r="7846" spans="21:21" ht="15.75">
      <c r="U7846"/>
    </row>
    <row r="7847" spans="21:21" ht="15.75">
      <c r="U7847"/>
    </row>
    <row r="7848" spans="21:21" ht="15.75">
      <c r="U7848"/>
    </row>
    <row r="7849" spans="21:21" ht="15.75">
      <c r="U7849"/>
    </row>
    <row r="7850" spans="21:21" ht="15.75">
      <c r="U7850"/>
    </row>
    <row r="7851" spans="21:21" ht="15.75">
      <c r="U7851"/>
    </row>
    <row r="7852" spans="21:21" ht="15.75">
      <c r="U7852"/>
    </row>
    <row r="7853" spans="21:21" ht="15.75">
      <c r="U7853"/>
    </row>
    <row r="7854" spans="21:21" ht="15.75">
      <c r="U7854"/>
    </row>
    <row r="7855" spans="21:21" ht="15.75">
      <c r="U7855"/>
    </row>
    <row r="7856" spans="21:21" ht="15.75">
      <c r="U7856"/>
    </row>
    <row r="7857" spans="21:21" ht="15.75">
      <c r="U7857"/>
    </row>
    <row r="7858" spans="21:21" ht="15.75">
      <c r="U7858"/>
    </row>
    <row r="7859" spans="21:21" ht="15.75">
      <c r="U7859"/>
    </row>
    <row r="7860" spans="21:21" ht="15.75">
      <c r="U7860"/>
    </row>
    <row r="7861" spans="21:21" ht="15.75">
      <c r="U7861"/>
    </row>
    <row r="7862" spans="21:21" ht="15.75">
      <c r="U7862"/>
    </row>
    <row r="7863" spans="21:21" ht="15.75">
      <c r="U7863"/>
    </row>
    <row r="7864" spans="21:21" ht="15.75">
      <c r="U7864"/>
    </row>
    <row r="7865" spans="21:21" ht="15.75">
      <c r="U7865"/>
    </row>
    <row r="7866" spans="21:21" ht="15.75">
      <c r="U7866"/>
    </row>
    <row r="7867" spans="21:21" ht="15.75">
      <c r="U7867"/>
    </row>
    <row r="7868" spans="21:21" ht="15.75">
      <c r="U7868"/>
    </row>
    <row r="7869" spans="21:21" ht="15.75">
      <c r="U7869"/>
    </row>
    <row r="7870" spans="21:21" ht="15.75">
      <c r="U7870"/>
    </row>
    <row r="7871" spans="21:21" ht="15.75">
      <c r="U7871"/>
    </row>
    <row r="7872" spans="21:21" ht="15.75">
      <c r="U7872"/>
    </row>
    <row r="7873" spans="21:21" ht="15.75">
      <c r="U7873"/>
    </row>
    <row r="7874" spans="21:21" ht="15.75">
      <c r="U7874"/>
    </row>
    <row r="7875" spans="21:21" ht="15.75">
      <c r="U7875"/>
    </row>
    <row r="7876" spans="21:21" ht="15.75">
      <c r="U7876"/>
    </row>
    <row r="7877" spans="21:21" ht="15.75">
      <c r="U7877"/>
    </row>
    <row r="7878" spans="21:21" ht="15.75">
      <c r="U7878"/>
    </row>
    <row r="7879" spans="21:21" ht="15.75">
      <c r="U7879"/>
    </row>
    <row r="7880" spans="21:21" ht="15.75">
      <c r="U7880"/>
    </row>
    <row r="7881" spans="21:21" ht="15.75">
      <c r="U7881"/>
    </row>
    <row r="7882" spans="21:21" ht="15.75">
      <c r="U7882"/>
    </row>
    <row r="7883" spans="21:21" ht="15.75">
      <c r="U7883"/>
    </row>
    <row r="7884" spans="21:21" ht="15.75">
      <c r="U7884"/>
    </row>
    <row r="7885" spans="21:21" ht="15.75">
      <c r="U7885"/>
    </row>
    <row r="7886" spans="21:21" ht="15.75">
      <c r="U7886"/>
    </row>
    <row r="7887" spans="21:21" ht="15.75">
      <c r="U7887"/>
    </row>
    <row r="7888" spans="21:21" ht="15.75">
      <c r="U7888"/>
    </row>
    <row r="7889" spans="21:21" ht="15.75">
      <c r="U7889"/>
    </row>
    <row r="7890" spans="21:21" ht="15.75">
      <c r="U7890"/>
    </row>
    <row r="7891" spans="21:21" ht="15.75">
      <c r="U7891"/>
    </row>
    <row r="7892" spans="21:21" ht="15.75">
      <c r="U7892"/>
    </row>
    <row r="7893" spans="21:21" ht="15.75">
      <c r="U7893"/>
    </row>
    <row r="7894" spans="21:21" ht="15.75">
      <c r="U7894"/>
    </row>
    <row r="7895" spans="21:21" ht="15.75">
      <c r="U7895"/>
    </row>
    <row r="7896" spans="21:21" ht="15.75">
      <c r="U7896"/>
    </row>
    <row r="7897" spans="21:21" ht="15.75">
      <c r="U7897"/>
    </row>
    <row r="7898" spans="21:21" ht="15.75">
      <c r="U7898"/>
    </row>
    <row r="7899" spans="21:21" ht="15.75">
      <c r="U7899"/>
    </row>
    <row r="7900" spans="21:21" ht="15.75">
      <c r="U7900"/>
    </row>
    <row r="7901" spans="21:21" ht="15.75">
      <c r="U7901"/>
    </row>
    <row r="7902" spans="21:21" ht="15.75">
      <c r="U7902"/>
    </row>
    <row r="7903" spans="21:21" ht="15.75">
      <c r="U7903"/>
    </row>
    <row r="7904" spans="21:21" ht="15.75">
      <c r="U7904"/>
    </row>
    <row r="7905" spans="21:21" ht="15.75">
      <c r="U7905"/>
    </row>
    <row r="7906" spans="21:21" ht="15.75">
      <c r="U7906"/>
    </row>
    <row r="7907" spans="21:21" ht="15.75">
      <c r="U7907"/>
    </row>
    <row r="7908" spans="21:21" ht="15.75">
      <c r="U7908"/>
    </row>
    <row r="7909" spans="21:21" ht="15.75">
      <c r="U7909"/>
    </row>
    <row r="7910" spans="21:21" ht="15.75">
      <c r="U7910"/>
    </row>
    <row r="7911" spans="21:21" ht="15.75">
      <c r="U7911"/>
    </row>
    <row r="7912" spans="21:21" ht="15.75">
      <c r="U7912"/>
    </row>
    <row r="7913" spans="21:21" ht="15.75">
      <c r="U7913"/>
    </row>
    <row r="7914" spans="21:21" ht="15.75">
      <c r="U7914"/>
    </row>
    <row r="7915" spans="21:21" ht="15.75">
      <c r="U7915"/>
    </row>
    <row r="7916" spans="21:21" ht="15.75">
      <c r="U7916"/>
    </row>
    <row r="7917" spans="21:21" ht="15.75">
      <c r="U7917"/>
    </row>
    <row r="7918" spans="21:21" ht="15.75">
      <c r="U7918"/>
    </row>
    <row r="7919" spans="21:21" ht="15.75">
      <c r="U7919"/>
    </row>
    <row r="7920" spans="21:21" ht="15.75">
      <c r="U7920"/>
    </row>
    <row r="7921" spans="21:21" ht="15.75">
      <c r="U7921"/>
    </row>
    <row r="7922" spans="21:21" ht="15.75">
      <c r="U7922"/>
    </row>
    <row r="7923" spans="21:21" ht="15.75">
      <c r="U7923"/>
    </row>
    <row r="7924" spans="21:21" ht="15.75">
      <c r="U7924"/>
    </row>
    <row r="7925" spans="21:21" ht="15.75">
      <c r="U7925"/>
    </row>
    <row r="7926" spans="21:21" ht="15.75">
      <c r="U7926"/>
    </row>
    <row r="7927" spans="21:21" ht="15.75">
      <c r="U7927"/>
    </row>
    <row r="7928" spans="21:21" ht="15.75">
      <c r="U7928"/>
    </row>
    <row r="7929" spans="21:21" ht="15.75">
      <c r="U7929"/>
    </row>
    <row r="7930" spans="21:21" ht="15.75">
      <c r="U7930"/>
    </row>
    <row r="7931" spans="21:21" ht="15.75">
      <c r="U7931"/>
    </row>
    <row r="7932" spans="21:21" ht="15.75">
      <c r="U7932"/>
    </row>
    <row r="7933" spans="21:21" ht="15.75">
      <c r="U7933"/>
    </row>
    <row r="7934" spans="21:21" ht="15.75">
      <c r="U7934"/>
    </row>
    <row r="7935" spans="21:21" ht="15.75">
      <c r="U7935"/>
    </row>
    <row r="7936" spans="21:21" ht="15.75">
      <c r="U7936"/>
    </row>
    <row r="7937" spans="21:21" ht="15.75">
      <c r="U7937"/>
    </row>
    <row r="7938" spans="21:21" ht="15.75">
      <c r="U7938"/>
    </row>
    <row r="7939" spans="21:21" ht="15.75">
      <c r="U7939"/>
    </row>
    <row r="7940" spans="21:21" ht="15.75">
      <c r="U7940"/>
    </row>
    <row r="7941" spans="21:21" ht="15.75">
      <c r="U7941"/>
    </row>
    <row r="7942" spans="21:21" ht="15.75">
      <c r="U7942"/>
    </row>
    <row r="7943" spans="21:21" ht="15.75">
      <c r="U7943"/>
    </row>
    <row r="7944" spans="21:21" ht="15.75">
      <c r="U7944"/>
    </row>
    <row r="7945" spans="21:21" ht="15.75">
      <c r="U7945"/>
    </row>
    <row r="7946" spans="21:21" ht="15.75">
      <c r="U7946"/>
    </row>
    <row r="7947" spans="21:21" ht="15.75">
      <c r="U7947"/>
    </row>
    <row r="7948" spans="21:21" ht="15.75">
      <c r="U7948"/>
    </row>
    <row r="7949" spans="21:21" ht="15.75">
      <c r="U7949"/>
    </row>
    <row r="7950" spans="21:21" ht="15.75">
      <c r="U7950"/>
    </row>
    <row r="7951" spans="21:21" ht="15.75">
      <c r="U7951"/>
    </row>
    <row r="7952" spans="21:21" ht="15.75">
      <c r="U7952"/>
    </row>
    <row r="7953" spans="21:21" ht="15.75">
      <c r="U7953"/>
    </row>
    <row r="7954" spans="21:21" ht="15.75">
      <c r="U7954"/>
    </row>
    <row r="7955" spans="21:21" ht="15.75">
      <c r="U7955"/>
    </row>
    <row r="7956" spans="21:21" ht="15.75">
      <c r="U7956"/>
    </row>
    <row r="7957" spans="21:21" ht="15.75">
      <c r="U7957"/>
    </row>
    <row r="7958" spans="21:21" ht="15.75">
      <c r="U7958"/>
    </row>
    <row r="7959" spans="21:21" ht="15.75">
      <c r="U7959"/>
    </row>
    <row r="7960" spans="21:21" ht="15.75">
      <c r="U7960"/>
    </row>
    <row r="7961" spans="21:21" ht="15.75">
      <c r="U7961"/>
    </row>
    <row r="7962" spans="21:21" ht="15.75">
      <c r="U7962"/>
    </row>
    <row r="7963" spans="21:21" ht="15.75">
      <c r="U7963"/>
    </row>
    <row r="7964" spans="21:21" ht="15.75">
      <c r="U7964"/>
    </row>
    <row r="7965" spans="21:21" ht="15.75">
      <c r="U7965"/>
    </row>
    <row r="7966" spans="21:21" ht="15.75">
      <c r="U7966"/>
    </row>
    <row r="7967" spans="21:21" ht="15.75">
      <c r="U7967"/>
    </row>
    <row r="7968" spans="21:21" ht="15.75">
      <c r="U7968"/>
    </row>
    <row r="7969" spans="21:21" ht="15.75">
      <c r="U7969"/>
    </row>
    <row r="7970" spans="21:21" ht="15.75">
      <c r="U7970"/>
    </row>
    <row r="7971" spans="21:21" ht="15.75">
      <c r="U7971"/>
    </row>
    <row r="7972" spans="21:21" ht="15.75">
      <c r="U7972"/>
    </row>
    <row r="7973" spans="21:21" ht="15.75">
      <c r="U7973"/>
    </row>
    <row r="7974" spans="21:21" ht="15.75">
      <c r="U7974"/>
    </row>
    <row r="7975" spans="21:21" ht="15.75">
      <c r="U7975"/>
    </row>
    <row r="7976" spans="21:21" ht="15.75">
      <c r="U7976"/>
    </row>
    <row r="7977" spans="21:21" ht="15.75">
      <c r="U7977"/>
    </row>
    <row r="7978" spans="21:21" ht="15.75">
      <c r="U7978"/>
    </row>
    <row r="7979" spans="21:21" ht="15.75">
      <c r="U7979"/>
    </row>
    <row r="7980" spans="21:21" ht="15.75">
      <c r="U7980"/>
    </row>
    <row r="7981" spans="21:21" ht="15.75">
      <c r="U7981"/>
    </row>
    <row r="7982" spans="21:21" ht="15.75">
      <c r="U7982"/>
    </row>
    <row r="7983" spans="21:21" ht="15.75">
      <c r="U7983"/>
    </row>
    <row r="7984" spans="21:21" ht="15.75">
      <c r="U7984"/>
    </row>
    <row r="7985" spans="21:21" ht="15.75">
      <c r="U7985"/>
    </row>
    <row r="7986" spans="21:21" ht="15.75">
      <c r="U7986"/>
    </row>
    <row r="7987" spans="21:21" ht="15.75">
      <c r="U7987"/>
    </row>
    <row r="7988" spans="21:21" ht="15.75">
      <c r="U7988"/>
    </row>
    <row r="7989" spans="21:21" ht="15.75">
      <c r="U7989"/>
    </row>
    <row r="7990" spans="21:21" ht="15.75">
      <c r="U7990"/>
    </row>
    <row r="7991" spans="21:21" ht="15.75">
      <c r="U7991"/>
    </row>
    <row r="7992" spans="21:21" ht="15.75">
      <c r="U7992"/>
    </row>
    <row r="7993" spans="21:21" ht="15.75">
      <c r="U7993"/>
    </row>
    <row r="7994" spans="21:21" ht="15.75">
      <c r="U7994"/>
    </row>
    <row r="7995" spans="21:21" ht="15.75">
      <c r="U7995"/>
    </row>
    <row r="7996" spans="21:21" ht="15.75">
      <c r="U7996"/>
    </row>
    <row r="7997" spans="21:21" ht="15.75">
      <c r="U7997"/>
    </row>
    <row r="7998" spans="21:21" ht="15.75">
      <c r="U7998"/>
    </row>
    <row r="7999" spans="21:21" ht="15.75">
      <c r="U7999"/>
    </row>
    <row r="8000" spans="21:21" ht="15.75">
      <c r="U8000"/>
    </row>
    <row r="8001" spans="21:21" ht="15.75">
      <c r="U8001"/>
    </row>
    <row r="8002" spans="21:21" ht="15.75">
      <c r="U8002"/>
    </row>
    <row r="8003" spans="21:21" ht="15.75">
      <c r="U8003"/>
    </row>
    <row r="8004" spans="21:21" ht="15.75">
      <c r="U8004"/>
    </row>
    <row r="8005" spans="21:21" ht="15.75">
      <c r="U8005"/>
    </row>
    <row r="8006" spans="21:21" ht="15.75">
      <c r="U8006"/>
    </row>
    <row r="8007" spans="21:21" ht="15.75">
      <c r="U8007"/>
    </row>
    <row r="8008" spans="21:21" ht="15.75">
      <c r="U8008"/>
    </row>
    <row r="8009" spans="21:21" ht="15.75">
      <c r="U8009"/>
    </row>
    <row r="8010" spans="21:21" ht="15.75">
      <c r="U8010"/>
    </row>
    <row r="8011" spans="21:21" ht="15.75">
      <c r="U8011"/>
    </row>
    <row r="8012" spans="21:21" ht="15.75">
      <c r="U8012"/>
    </row>
    <row r="8013" spans="21:21" ht="15.75">
      <c r="U8013"/>
    </row>
    <row r="8014" spans="21:21" ht="15.75">
      <c r="U8014"/>
    </row>
    <row r="8015" spans="21:21" ht="15.75">
      <c r="U8015"/>
    </row>
    <row r="8016" spans="21:21" ht="15.75">
      <c r="U8016"/>
    </row>
    <row r="8017" spans="21:21" ht="15.75">
      <c r="U8017"/>
    </row>
    <row r="8018" spans="21:21" ht="15.75">
      <c r="U8018"/>
    </row>
    <row r="8019" spans="21:21" ht="15.75">
      <c r="U8019"/>
    </row>
    <row r="8020" spans="21:21" ht="15.75">
      <c r="U8020"/>
    </row>
    <row r="8021" spans="21:21" ht="15.75">
      <c r="U8021"/>
    </row>
    <row r="8022" spans="21:21" ht="15.75">
      <c r="U8022"/>
    </row>
    <row r="8023" spans="21:21" ht="15.75">
      <c r="U8023"/>
    </row>
    <row r="8024" spans="21:21" ht="15.75">
      <c r="U8024"/>
    </row>
    <row r="8025" spans="21:21" ht="15.75">
      <c r="U8025"/>
    </row>
    <row r="8026" spans="21:21" ht="15.75">
      <c r="U8026"/>
    </row>
    <row r="8027" spans="21:21" ht="15.75">
      <c r="U8027"/>
    </row>
    <row r="8028" spans="21:21" ht="15.75">
      <c r="U8028"/>
    </row>
    <row r="8029" spans="21:21" ht="15.75">
      <c r="U8029"/>
    </row>
    <row r="8030" spans="21:21" ht="15.75">
      <c r="U8030"/>
    </row>
    <row r="8031" spans="21:21" ht="15.75">
      <c r="U8031"/>
    </row>
    <row r="8032" spans="21:21" ht="15.75">
      <c r="U8032"/>
    </row>
    <row r="8033" spans="21:21" ht="15.75">
      <c r="U8033"/>
    </row>
    <row r="8034" spans="21:21" ht="15.75">
      <c r="U8034"/>
    </row>
    <row r="8035" spans="21:21" ht="15.75">
      <c r="U8035"/>
    </row>
    <row r="8036" spans="21:21" ht="15.75">
      <c r="U8036"/>
    </row>
    <row r="8037" spans="21:21" ht="15.75">
      <c r="U8037"/>
    </row>
    <row r="8038" spans="21:21" ht="15.75">
      <c r="U8038"/>
    </row>
    <row r="8039" spans="21:21" ht="15.75">
      <c r="U8039"/>
    </row>
    <row r="8040" spans="21:21" ht="15.75">
      <c r="U8040"/>
    </row>
    <row r="8041" spans="21:21" ht="15.75">
      <c r="U8041"/>
    </row>
    <row r="8042" spans="21:21" ht="15.75">
      <c r="U8042"/>
    </row>
    <row r="8043" spans="21:21" ht="15.75">
      <c r="U8043"/>
    </row>
    <row r="8044" spans="21:21" ht="15.75">
      <c r="U8044"/>
    </row>
    <row r="8045" spans="21:21" ht="15.75">
      <c r="U8045"/>
    </row>
    <row r="8046" spans="21:21" ht="15.75">
      <c r="U8046"/>
    </row>
    <row r="8047" spans="21:21" ht="15.75">
      <c r="U8047"/>
    </row>
    <row r="8048" spans="21:21" ht="15.75">
      <c r="U8048"/>
    </row>
    <row r="8049" spans="21:21" ht="15.75">
      <c r="U8049"/>
    </row>
    <row r="8050" spans="21:21" ht="15.75">
      <c r="U8050"/>
    </row>
    <row r="8051" spans="21:21" ht="15.75">
      <c r="U8051"/>
    </row>
    <row r="8052" spans="21:21" ht="15.75">
      <c r="U8052"/>
    </row>
    <row r="8053" spans="21:21" ht="15.75">
      <c r="U8053"/>
    </row>
    <row r="8054" spans="21:21" ht="15.75">
      <c r="U8054"/>
    </row>
    <row r="8055" spans="21:21" ht="15.75">
      <c r="U8055"/>
    </row>
    <row r="8056" spans="21:21" ht="15.75">
      <c r="U8056"/>
    </row>
    <row r="8057" spans="21:21" ht="15.75">
      <c r="U8057"/>
    </row>
    <row r="8058" spans="21:21" ht="15.75">
      <c r="U8058"/>
    </row>
    <row r="8059" spans="21:21" ht="15.75">
      <c r="U8059"/>
    </row>
    <row r="8060" spans="21:21" ht="15.75">
      <c r="U8060"/>
    </row>
    <row r="8061" spans="21:21" ht="15.75">
      <c r="U8061"/>
    </row>
    <row r="8062" spans="21:21" ht="15.75">
      <c r="U8062"/>
    </row>
    <row r="8063" spans="21:21" ht="15.75">
      <c r="U8063"/>
    </row>
    <row r="8064" spans="21:21" ht="15.75">
      <c r="U8064"/>
    </row>
    <row r="8065" spans="21:21" ht="15.75">
      <c r="U8065"/>
    </row>
    <row r="8066" spans="21:21" ht="15.75">
      <c r="U8066"/>
    </row>
    <row r="8067" spans="21:21" ht="15.75">
      <c r="U8067"/>
    </row>
    <row r="8068" spans="21:21" ht="15.75">
      <c r="U8068"/>
    </row>
    <row r="8069" spans="21:21" ht="15.75">
      <c r="U8069"/>
    </row>
    <row r="8070" spans="21:21" ht="15.75">
      <c r="U8070"/>
    </row>
    <row r="8071" spans="21:21" ht="15.75">
      <c r="U8071"/>
    </row>
    <row r="8072" spans="21:21" ht="15.75">
      <c r="U8072"/>
    </row>
    <row r="8073" spans="21:21" ht="15.75">
      <c r="U8073"/>
    </row>
    <row r="8074" spans="21:21" ht="15.75">
      <c r="U8074"/>
    </row>
    <row r="8075" spans="21:21" ht="15.75">
      <c r="U8075"/>
    </row>
    <row r="8076" spans="21:21" ht="15.75">
      <c r="U8076"/>
    </row>
    <row r="8077" spans="21:21" ht="15.75">
      <c r="U8077"/>
    </row>
    <row r="8078" spans="21:21" ht="15.75">
      <c r="U8078"/>
    </row>
    <row r="8079" spans="21:21" ht="15.75">
      <c r="U8079"/>
    </row>
    <row r="8080" spans="21:21" ht="15.75">
      <c r="U8080"/>
    </row>
    <row r="8081" spans="21:21" ht="15.75">
      <c r="U8081"/>
    </row>
    <row r="8082" spans="21:21" ht="15.75">
      <c r="U8082"/>
    </row>
    <row r="8083" spans="21:21" ht="15.75">
      <c r="U8083"/>
    </row>
    <row r="8084" spans="21:21" ht="15.75">
      <c r="U8084"/>
    </row>
    <row r="8085" spans="21:21" ht="15.75">
      <c r="U8085"/>
    </row>
    <row r="8086" spans="21:21" ht="15.75">
      <c r="U8086"/>
    </row>
    <row r="8087" spans="21:21" ht="15.75">
      <c r="U8087"/>
    </row>
    <row r="8088" spans="21:21" ht="15.75">
      <c r="U8088"/>
    </row>
    <row r="8089" spans="21:21" ht="15.75">
      <c r="U8089"/>
    </row>
    <row r="8090" spans="21:21" ht="15.75">
      <c r="U8090"/>
    </row>
    <row r="8091" spans="21:21" ht="15.75">
      <c r="U8091"/>
    </row>
    <row r="8092" spans="21:21" ht="15.75">
      <c r="U8092"/>
    </row>
    <row r="8093" spans="21:21" ht="15.75">
      <c r="U8093"/>
    </row>
    <row r="8094" spans="21:21" ht="15.75">
      <c r="U8094"/>
    </row>
    <row r="8095" spans="21:21" ht="15.75">
      <c r="U8095"/>
    </row>
    <row r="8096" spans="21:21" ht="15.75">
      <c r="U8096"/>
    </row>
    <row r="8097" spans="21:21" ht="15.75">
      <c r="U8097"/>
    </row>
    <row r="8098" spans="21:21" ht="15.75">
      <c r="U8098"/>
    </row>
    <row r="8099" spans="21:21" ht="15.75">
      <c r="U8099"/>
    </row>
    <row r="8100" spans="21:21" ht="15.75">
      <c r="U8100"/>
    </row>
    <row r="8101" spans="21:21" ht="15.75">
      <c r="U8101"/>
    </row>
    <row r="8102" spans="21:21" ht="15.75">
      <c r="U8102"/>
    </row>
    <row r="8103" spans="21:21" ht="15.75">
      <c r="U8103"/>
    </row>
    <row r="8104" spans="21:21" ht="15.75">
      <c r="U8104"/>
    </row>
    <row r="8105" spans="21:21" ht="15.75">
      <c r="U8105"/>
    </row>
    <row r="8106" spans="21:21" ht="15.75">
      <c r="U8106"/>
    </row>
    <row r="8107" spans="21:21" ht="15.75">
      <c r="U8107"/>
    </row>
    <row r="8108" spans="21:21" ht="15.75">
      <c r="U8108"/>
    </row>
    <row r="8109" spans="21:21" ht="15.75">
      <c r="U8109"/>
    </row>
    <row r="8110" spans="21:21" ht="15.75">
      <c r="U8110"/>
    </row>
    <row r="8111" spans="21:21" ht="15.75">
      <c r="U8111"/>
    </row>
    <row r="8112" spans="21:21" ht="15.75">
      <c r="U8112"/>
    </row>
    <row r="8113" spans="21:21" ht="15.75">
      <c r="U8113"/>
    </row>
    <row r="8114" spans="21:21" ht="15.75">
      <c r="U8114"/>
    </row>
    <row r="8115" spans="21:21" ht="15.75">
      <c r="U8115"/>
    </row>
    <row r="8116" spans="21:21" ht="15.75">
      <c r="U8116"/>
    </row>
    <row r="8117" spans="21:21" ht="15.75">
      <c r="U8117"/>
    </row>
    <row r="8118" spans="21:21" ht="15.75">
      <c r="U8118"/>
    </row>
    <row r="8119" spans="21:21" ht="15.75">
      <c r="U8119"/>
    </row>
    <row r="8120" spans="21:21" ht="15.75">
      <c r="U8120"/>
    </row>
    <row r="8121" spans="21:21" ht="15.75">
      <c r="U8121"/>
    </row>
    <row r="8122" spans="21:21" ht="15.75">
      <c r="U8122"/>
    </row>
    <row r="8123" spans="21:21" ht="15.75">
      <c r="U8123"/>
    </row>
    <row r="8124" spans="21:21" ht="15.75">
      <c r="U8124"/>
    </row>
    <row r="8125" spans="21:21" ht="15.75">
      <c r="U8125"/>
    </row>
    <row r="8126" spans="21:21" ht="15.75">
      <c r="U8126"/>
    </row>
    <row r="8127" spans="21:21" ht="15.75">
      <c r="U8127"/>
    </row>
    <row r="8128" spans="21:21" ht="15.75">
      <c r="U8128"/>
    </row>
    <row r="8129" spans="21:21" ht="15.75">
      <c r="U8129"/>
    </row>
    <row r="8130" spans="21:21" ht="15.75">
      <c r="U8130"/>
    </row>
    <row r="8131" spans="21:21" ht="15.75">
      <c r="U8131"/>
    </row>
    <row r="8132" spans="21:21" ht="15.75">
      <c r="U8132"/>
    </row>
    <row r="8133" spans="21:21" ht="15.75">
      <c r="U8133"/>
    </row>
    <row r="8134" spans="21:21" ht="15.75">
      <c r="U8134"/>
    </row>
    <row r="8135" spans="21:21" ht="15.75">
      <c r="U8135"/>
    </row>
    <row r="8136" spans="21:21" ht="15.75">
      <c r="U8136"/>
    </row>
    <row r="8137" spans="21:21" ht="15.75">
      <c r="U8137"/>
    </row>
    <row r="8138" spans="21:21" ht="15.75">
      <c r="U8138"/>
    </row>
    <row r="8139" spans="21:21" ht="15.75">
      <c r="U8139"/>
    </row>
    <row r="8140" spans="21:21" ht="15.75">
      <c r="U8140"/>
    </row>
    <row r="8141" spans="21:21" ht="15.75">
      <c r="U8141"/>
    </row>
    <row r="8142" spans="21:21" ht="15.75">
      <c r="U8142"/>
    </row>
    <row r="8143" spans="21:21" ht="15.75">
      <c r="U8143"/>
    </row>
    <row r="8144" spans="21:21" ht="15.75">
      <c r="U8144"/>
    </row>
    <row r="8145" spans="21:21" ht="15.75">
      <c r="U8145"/>
    </row>
    <row r="8146" spans="21:21" ht="15.75">
      <c r="U8146"/>
    </row>
    <row r="8147" spans="21:21" ht="15.75">
      <c r="U8147"/>
    </row>
    <row r="8148" spans="21:21" ht="15.75">
      <c r="U8148"/>
    </row>
    <row r="8149" spans="21:21" ht="15.75">
      <c r="U8149"/>
    </row>
    <row r="8150" spans="21:21" ht="15.75">
      <c r="U8150"/>
    </row>
    <row r="8151" spans="21:21" ht="15.75">
      <c r="U8151"/>
    </row>
    <row r="8152" spans="21:21" ht="15.75">
      <c r="U8152"/>
    </row>
    <row r="8153" spans="21:21" ht="15.75">
      <c r="U8153"/>
    </row>
    <row r="8154" spans="21:21" ht="15.75">
      <c r="U8154"/>
    </row>
    <row r="8155" spans="21:21" ht="15.75">
      <c r="U8155"/>
    </row>
    <row r="8156" spans="21:21" ht="15.75">
      <c r="U8156"/>
    </row>
    <row r="8157" spans="21:21" ht="15.75">
      <c r="U8157"/>
    </row>
    <row r="8158" spans="21:21" ht="15.75">
      <c r="U8158"/>
    </row>
    <row r="8159" spans="21:21" ht="15.75">
      <c r="U8159"/>
    </row>
    <row r="8160" spans="21:21" ht="15.75">
      <c r="U8160"/>
    </row>
    <row r="8161" spans="21:21" ht="15.75">
      <c r="U8161"/>
    </row>
    <row r="8162" spans="21:21" ht="15.75">
      <c r="U8162"/>
    </row>
    <row r="8163" spans="21:21" ht="15.75">
      <c r="U8163"/>
    </row>
    <row r="8164" spans="21:21" ht="15.75">
      <c r="U8164"/>
    </row>
    <row r="8165" spans="21:21" ht="15.75">
      <c r="U8165"/>
    </row>
    <row r="8166" spans="21:21" ht="15.75">
      <c r="U8166"/>
    </row>
    <row r="8167" spans="21:21" ht="15.75">
      <c r="U8167"/>
    </row>
    <row r="8168" spans="21:21" ht="15.75">
      <c r="U8168"/>
    </row>
    <row r="8169" spans="21:21" ht="15.75">
      <c r="U8169"/>
    </row>
    <row r="8170" spans="21:21" ht="15.75">
      <c r="U8170"/>
    </row>
    <row r="8171" spans="21:21" ht="15.75">
      <c r="U8171"/>
    </row>
    <row r="8172" spans="21:21" ht="15.75">
      <c r="U8172"/>
    </row>
    <row r="8173" spans="21:21" ht="15.75">
      <c r="U8173"/>
    </row>
    <row r="8174" spans="21:21" ht="15.75">
      <c r="U8174"/>
    </row>
    <row r="8175" spans="21:21" ht="15.75">
      <c r="U8175"/>
    </row>
    <row r="8176" spans="21:21" ht="15.75">
      <c r="U8176"/>
    </row>
    <row r="8177" spans="21:21" ht="15.75">
      <c r="U8177"/>
    </row>
    <row r="8178" spans="21:21" ht="15.75">
      <c r="U8178"/>
    </row>
    <row r="8179" spans="21:21" ht="15.75">
      <c r="U8179"/>
    </row>
    <row r="8180" spans="21:21" ht="15.75">
      <c r="U8180"/>
    </row>
    <row r="8181" spans="21:21" ht="15.75">
      <c r="U8181"/>
    </row>
    <row r="8182" spans="21:21" ht="15.75">
      <c r="U8182"/>
    </row>
    <row r="8183" spans="21:21" ht="15.75">
      <c r="U8183"/>
    </row>
    <row r="8184" spans="21:21" ht="15.75">
      <c r="U8184"/>
    </row>
    <row r="8185" spans="21:21" ht="15.75">
      <c r="U8185"/>
    </row>
    <row r="8186" spans="21:21" ht="15.75">
      <c r="U8186"/>
    </row>
    <row r="8187" spans="21:21" ht="15.75">
      <c r="U8187"/>
    </row>
    <row r="8188" spans="21:21" ht="15.75">
      <c r="U8188"/>
    </row>
    <row r="8189" spans="21:21" ht="15.75">
      <c r="U8189"/>
    </row>
    <row r="8190" spans="21:21" ht="15.75">
      <c r="U8190"/>
    </row>
    <row r="8191" spans="21:21" ht="15.75">
      <c r="U8191"/>
    </row>
    <row r="8192" spans="21:21" ht="15.75">
      <c r="U8192"/>
    </row>
    <row r="8193" spans="21:21" ht="15.75">
      <c r="U8193"/>
    </row>
    <row r="8194" spans="21:21" ht="15.75">
      <c r="U8194"/>
    </row>
    <row r="8195" spans="21:21" ht="15.75">
      <c r="U8195"/>
    </row>
    <row r="8196" spans="21:21" ht="15.75">
      <c r="U8196"/>
    </row>
    <row r="8197" spans="21:21" ht="15.75">
      <c r="U8197"/>
    </row>
    <row r="8198" spans="21:21" ht="15.75">
      <c r="U8198"/>
    </row>
    <row r="8199" spans="21:21" ht="15.75">
      <c r="U8199"/>
    </row>
    <row r="8200" spans="21:21" ht="15.75">
      <c r="U8200"/>
    </row>
    <row r="8201" spans="21:21" ht="15.75">
      <c r="U8201"/>
    </row>
    <row r="8202" spans="21:21" ht="15.75">
      <c r="U8202"/>
    </row>
    <row r="8203" spans="21:21" ht="15.75">
      <c r="U8203"/>
    </row>
    <row r="8204" spans="21:21" ht="15.75">
      <c r="U8204"/>
    </row>
    <row r="8205" spans="21:21" ht="15.75">
      <c r="U8205"/>
    </row>
    <row r="8206" spans="21:21" ht="15.75">
      <c r="U8206"/>
    </row>
    <row r="8207" spans="21:21" ht="15.75">
      <c r="U8207"/>
    </row>
    <row r="8208" spans="21:21" ht="15.75">
      <c r="U8208"/>
    </row>
    <row r="8209" spans="21:21" ht="15.75">
      <c r="U8209"/>
    </row>
    <row r="8210" spans="21:21" ht="15.75">
      <c r="U8210"/>
    </row>
    <row r="8211" spans="21:21" ht="15.75">
      <c r="U8211"/>
    </row>
    <row r="8212" spans="21:21" ht="15.75">
      <c r="U8212"/>
    </row>
    <row r="8213" spans="21:21" ht="15.75">
      <c r="U8213"/>
    </row>
    <row r="8214" spans="21:21" ht="15.75">
      <c r="U8214"/>
    </row>
    <row r="8215" spans="21:21" ht="15.75">
      <c r="U8215"/>
    </row>
    <row r="8216" spans="21:21" ht="15.75">
      <c r="U8216"/>
    </row>
    <row r="8217" spans="21:21" ht="15.75">
      <c r="U8217"/>
    </row>
    <row r="8218" spans="21:21" ht="15.75">
      <c r="U8218"/>
    </row>
    <row r="8219" spans="21:21" ht="15.75">
      <c r="U8219"/>
    </row>
    <row r="8220" spans="21:21" ht="15.75">
      <c r="U8220"/>
    </row>
    <row r="8221" spans="21:21" ht="15.75">
      <c r="U8221"/>
    </row>
    <row r="8222" spans="21:21" ht="15.75">
      <c r="U8222"/>
    </row>
    <row r="8223" spans="21:21" ht="15.75">
      <c r="U8223"/>
    </row>
    <row r="8224" spans="21:21" ht="15.75">
      <c r="U8224"/>
    </row>
    <row r="8225" spans="21:21" ht="15.75">
      <c r="U8225"/>
    </row>
    <row r="8226" spans="21:21" ht="15.75">
      <c r="U8226"/>
    </row>
    <row r="8227" spans="21:21" ht="15.75">
      <c r="U8227"/>
    </row>
    <row r="8228" spans="21:21" ht="15.75">
      <c r="U8228"/>
    </row>
    <row r="8229" spans="21:21" ht="15.75">
      <c r="U8229"/>
    </row>
    <row r="8230" spans="21:21" ht="15.75">
      <c r="U8230"/>
    </row>
    <row r="8231" spans="21:21" ht="15.75">
      <c r="U8231"/>
    </row>
    <row r="8232" spans="21:21" ht="15.75">
      <c r="U8232"/>
    </row>
    <row r="8233" spans="21:21" ht="15.75">
      <c r="U8233"/>
    </row>
    <row r="8234" spans="21:21" ht="15.75">
      <c r="U8234"/>
    </row>
    <row r="8235" spans="21:21" ht="15.75">
      <c r="U8235"/>
    </row>
    <row r="8236" spans="21:21" ht="15.75">
      <c r="U8236"/>
    </row>
    <row r="8237" spans="21:21" ht="15.75">
      <c r="U8237"/>
    </row>
    <row r="8238" spans="21:21" ht="15.75">
      <c r="U8238"/>
    </row>
    <row r="8239" spans="21:21" ht="15.75">
      <c r="U8239"/>
    </row>
    <row r="8240" spans="21:21" ht="15.75">
      <c r="U8240"/>
    </row>
    <row r="8241" spans="21:21" ht="15.75">
      <c r="U8241"/>
    </row>
    <row r="8242" spans="21:21" ht="15.75">
      <c r="U8242"/>
    </row>
    <row r="8243" spans="21:21" ht="15.75">
      <c r="U8243"/>
    </row>
    <row r="8244" spans="21:21" ht="15.75">
      <c r="U8244"/>
    </row>
    <row r="8245" spans="21:21" ht="15.75">
      <c r="U8245"/>
    </row>
    <row r="8246" spans="21:21" ht="15.75">
      <c r="U8246"/>
    </row>
    <row r="8247" spans="21:21" ht="15.75">
      <c r="U8247"/>
    </row>
    <row r="8248" spans="21:21" ht="15.75">
      <c r="U8248"/>
    </row>
    <row r="8249" spans="21:21" ht="15.75">
      <c r="U8249"/>
    </row>
    <row r="8250" spans="21:21" ht="15.75">
      <c r="U8250"/>
    </row>
    <row r="8251" spans="21:21" ht="15.75">
      <c r="U8251"/>
    </row>
    <row r="8252" spans="21:21" ht="15.75">
      <c r="U8252"/>
    </row>
    <row r="8253" spans="21:21" ht="15.75">
      <c r="U8253"/>
    </row>
    <row r="8254" spans="21:21" ht="15.75">
      <c r="U8254"/>
    </row>
    <row r="8255" spans="21:21" ht="15.75">
      <c r="U8255"/>
    </row>
    <row r="8256" spans="21:21" ht="15.75">
      <c r="U8256"/>
    </row>
    <row r="8257" spans="21:21" ht="15.75">
      <c r="U8257"/>
    </row>
    <row r="8258" spans="21:21" ht="15.75">
      <c r="U8258"/>
    </row>
    <row r="8259" spans="21:21" ht="15.75">
      <c r="U8259"/>
    </row>
    <row r="8260" spans="21:21" ht="15.75">
      <c r="U8260"/>
    </row>
    <row r="8261" spans="21:21" ht="15.75">
      <c r="U8261"/>
    </row>
    <row r="8262" spans="21:21" ht="15.75">
      <c r="U8262"/>
    </row>
    <row r="8263" spans="21:21" ht="15.75">
      <c r="U8263"/>
    </row>
    <row r="8264" spans="21:21" ht="15.75">
      <c r="U8264"/>
    </row>
    <row r="8265" spans="21:21" ht="15.75">
      <c r="U8265"/>
    </row>
    <row r="8266" spans="21:21" ht="15.75">
      <c r="U8266"/>
    </row>
    <row r="8267" spans="21:21" ht="15.75">
      <c r="U8267"/>
    </row>
    <row r="8268" spans="21:21" ht="15.75">
      <c r="U8268"/>
    </row>
    <row r="8269" spans="21:21" ht="15.75">
      <c r="U8269"/>
    </row>
    <row r="8270" spans="21:21" ht="15.75">
      <c r="U8270"/>
    </row>
    <row r="8271" spans="21:21" ht="15.75">
      <c r="U8271"/>
    </row>
    <row r="8272" spans="21:21" ht="15.75">
      <c r="U8272"/>
    </row>
    <row r="8273" spans="21:21" ht="15.75">
      <c r="U8273"/>
    </row>
    <row r="8274" spans="21:21" ht="15.75">
      <c r="U8274"/>
    </row>
    <row r="8275" spans="21:21" ht="15.75">
      <c r="U8275"/>
    </row>
    <row r="8276" spans="21:21" ht="15.75">
      <c r="U8276"/>
    </row>
    <row r="8277" spans="21:21" ht="15.75">
      <c r="U8277"/>
    </row>
    <row r="8278" spans="21:21" ht="15.75">
      <c r="U8278"/>
    </row>
    <row r="8279" spans="21:21" ht="15.75">
      <c r="U8279"/>
    </row>
    <row r="8280" spans="21:21" ht="15.75">
      <c r="U8280"/>
    </row>
    <row r="8281" spans="21:21" ht="15.75">
      <c r="U8281"/>
    </row>
    <row r="8282" spans="21:21" ht="15.75">
      <c r="U8282"/>
    </row>
    <row r="8283" spans="21:21" ht="15.75">
      <c r="U8283"/>
    </row>
    <row r="8284" spans="21:21" ht="15.75">
      <c r="U8284"/>
    </row>
    <row r="8285" spans="21:21" ht="15.75">
      <c r="U8285"/>
    </row>
    <row r="8286" spans="21:21" ht="15.75">
      <c r="U8286"/>
    </row>
    <row r="8287" spans="21:21" ht="15.75">
      <c r="U8287"/>
    </row>
    <row r="8288" spans="21:21" ht="15.75">
      <c r="U8288"/>
    </row>
    <row r="8289" spans="21:21" ht="15.75">
      <c r="U8289"/>
    </row>
    <row r="8290" spans="21:21" ht="15.75">
      <c r="U8290"/>
    </row>
    <row r="8291" spans="21:21" ht="15.75">
      <c r="U8291"/>
    </row>
    <row r="8292" spans="21:21" ht="15.75">
      <c r="U8292"/>
    </row>
    <row r="8293" spans="21:21" ht="15.75">
      <c r="U8293"/>
    </row>
    <row r="8294" spans="21:21" ht="15.75">
      <c r="U8294"/>
    </row>
    <row r="8295" spans="21:21" ht="15.75">
      <c r="U8295"/>
    </row>
    <row r="8296" spans="21:21" ht="15.75">
      <c r="U8296"/>
    </row>
    <row r="8297" spans="21:21" ht="15.75">
      <c r="U8297"/>
    </row>
    <row r="8298" spans="21:21" ht="15.75">
      <c r="U8298"/>
    </row>
    <row r="8299" spans="21:21" ht="15.75">
      <c r="U8299"/>
    </row>
    <row r="8300" spans="21:21" ht="15.75">
      <c r="U8300"/>
    </row>
    <row r="8301" spans="21:21" ht="15.75">
      <c r="U8301"/>
    </row>
    <row r="8302" spans="21:21" ht="15.75">
      <c r="U8302"/>
    </row>
    <row r="8303" spans="21:21" ht="15.75">
      <c r="U8303"/>
    </row>
    <row r="8304" spans="21:21" ht="15.75">
      <c r="U8304"/>
    </row>
    <row r="8305" spans="21:21" ht="15.75">
      <c r="U8305"/>
    </row>
    <row r="8306" spans="21:21" ht="15.75">
      <c r="U8306"/>
    </row>
    <row r="8307" spans="21:21" ht="15.75">
      <c r="U8307"/>
    </row>
    <row r="8308" spans="21:21" ht="15.75">
      <c r="U8308"/>
    </row>
    <row r="8309" spans="21:21" ht="15.75">
      <c r="U8309"/>
    </row>
    <row r="8310" spans="21:21" ht="15.75">
      <c r="U8310"/>
    </row>
    <row r="8311" spans="21:21" ht="15.75">
      <c r="U8311"/>
    </row>
    <row r="8312" spans="21:21" ht="15.75">
      <c r="U8312"/>
    </row>
    <row r="8313" spans="21:21" ht="15.75">
      <c r="U8313"/>
    </row>
    <row r="8314" spans="21:21" ht="15.75">
      <c r="U8314"/>
    </row>
    <row r="8315" spans="21:21" ht="15.75">
      <c r="U8315"/>
    </row>
    <row r="8316" spans="21:21" ht="15.75">
      <c r="U8316"/>
    </row>
    <row r="8317" spans="21:21" ht="15.75">
      <c r="U8317"/>
    </row>
    <row r="8318" spans="21:21" ht="15.75">
      <c r="U8318"/>
    </row>
    <row r="8319" spans="21:21" ht="15.75">
      <c r="U8319"/>
    </row>
    <row r="8320" spans="21:21" ht="15.75">
      <c r="U8320"/>
    </row>
    <row r="8321" spans="21:21" ht="15.75">
      <c r="U8321"/>
    </row>
    <row r="8322" spans="21:21" ht="15.75">
      <c r="U8322"/>
    </row>
    <row r="8323" spans="21:21" ht="15.75">
      <c r="U8323"/>
    </row>
    <row r="8324" spans="21:21" ht="15.75">
      <c r="U8324"/>
    </row>
    <row r="8325" spans="21:21" ht="15.75">
      <c r="U8325"/>
    </row>
    <row r="8326" spans="21:21" ht="15.75">
      <c r="U8326"/>
    </row>
    <row r="8327" spans="21:21" ht="15.75">
      <c r="U8327"/>
    </row>
    <row r="8328" spans="21:21" ht="15.75">
      <c r="U8328"/>
    </row>
    <row r="8329" spans="21:21" ht="15.75">
      <c r="U8329"/>
    </row>
    <row r="8330" spans="21:21" ht="15.75">
      <c r="U8330"/>
    </row>
    <row r="8331" spans="21:21" ht="15.75">
      <c r="U8331"/>
    </row>
    <row r="8332" spans="21:21" ht="15.75">
      <c r="U8332"/>
    </row>
    <row r="8333" spans="21:21" ht="15.75">
      <c r="U8333"/>
    </row>
    <row r="8334" spans="21:21" ht="15.75">
      <c r="U8334"/>
    </row>
    <row r="8335" spans="21:21" ht="15.75">
      <c r="U8335"/>
    </row>
    <row r="8336" spans="21:21" ht="15.75">
      <c r="U8336"/>
    </row>
    <row r="8337" spans="21:21" ht="15.75">
      <c r="U8337"/>
    </row>
    <row r="8338" spans="21:21" ht="15.75">
      <c r="U8338"/>
    </row>
    <row r="8339" spans="21:21" ht="15.75">
      <c r="U8339"/>
    </row>
    <row r="8340" spans="21:21" ht="15.75">
      <c r="U8340"/>
    </row>
    <row r="8341" spans="21:21" ht="15.75">
      <c r="U8341"/>
    </row>
    <row r="8342" spans="21:21" ht="15.75">
      <c r="U8342"/>
    </row>
    <row r="8343" spans="21:21" ht="15.75">
      <c r="U8343"/>
    </row>
    <row r="8344" spans="21:21" ht="15.75">
      <c r="U8344"/>
    </row>
    <row r="8345" spans="21:21" ht="15.75">
      <c r="U8345"/>
    </row>
    <row r="8346" spans="21:21" ht="15.75">
      <c r="U8346"/>
    </row>
    <row r="8347" spans="21:21" ht="15.75">
      <c r="U8347"/>
    </row>
    <row r="8348" spans="21:21" ht="15.75">
      <c r="U8348"/>
    </row>
    <row r="8349" spans="21:21" ht="15.75">
      <c r="U8349"/>
    </row>
    <row r="8350" spans="21:21" ht="15.75">
      <c r="U8350"/>
    </row>
    <row r="8351" spans="21:21" ht="15.75">
      <c r="U8351"/>
    </row>
    <row r="8352" spans="21:21" ht="15.75">
      <c r="U8352"/>
    </row>
    <row r="8353" spans="21:21" ht="15.75">
      <c r="U8353"/>
    </row>
    <row r="8354" spans="21:21" ht="15.75">
      <c r="U8354"/>
    </row>
    <row r="8355" spans="21:21" ht="15.75">
      <c r="U8355"/>
    </row>
    <row r="8356" spans="21:21" ht="15.75">
      <c r="U8356"/>
    </row>
    <row r="8357" spans="21:21" ht="15.75">
      <c r="U8357"/>
    </row>
    <row r="8358" spans="21:21" ht="15.75">
      <c r="U8358"/>
    </row>
    <row r="8359" spans="21:21" ht="15.75">
      <c r="U8359"/>
    </row>
    <row r="8360" spans="21:21" ht="15.75">
      <c r="U8360"/>
    </row>
    <row r="8361" spans="21:21" ht="15.75">
      <c r="U8361"/>
    </row>
    <row r="8362" spans="21:21" ht="15.75">
      <c r="U8362"/>
    </row>
    <row r="8363" spans="21:21" ht="15.75">
      <c r="U8363"/>
    </row>
    <row r="8364" spans="21:21" ht="15.75">
      <c r="U8364"/>
    </row>
    <row r="8365" spans="21:21" ht="15.75">
      <c r="U8365"/>
    </row>
    <row r="8366" spans="21:21" ht="15.75">
      <c r="U8366"/>
    </row>
    <row r="8367" spans="21:21" ht="15.75">
      <c r="U8367"/>
    </row>
    <row r="8368" spans="21:21" ht="15.75">
      <c r="U8368"/>
    </row>
    <row r="8369" spans="21:21" ht="15.75">
      <c r="U8369"/>
    </row>
    <row r="8370" spans="21:21" ht="15.75">
      <c r="U8370"/>
    </row>
    <row r="8371" spans="21:21" ht="15.75">
      <c r="U8371"/>
    </row>
    <row r="8372" spans="21:21" ht="15.75">
      <c r="U8372"/>
    </row>
    <row r="8373" spans="21:21" ht="15.75">
      <c r="U8373"/>
    </row>
    <row r="8374" spans="21:21" ht="15.75">
      <c r="U8374"/>
    </row>
    <row r="8375" spans="21:21" ht="15.75">
      <c r="U8375"/>
    </row>
    <row r="8376" spans="21:21" ht="15.75">
      <c r="U8376"/>
    </row>
    <row r="8377" spans="21:21" ht="15.75">
      <c r="U8377"/>
    </row>
    <row r="8378" spans="21:21" ht="15.75">
      <c r="U8378"/>
    </row>
    <row r="8379" spans="21:21" ht="15.75">
      <c r="U8379"/>
    </row>
    <row r="8380" spans="21:21" ht="15.75">
      <c r="U8380"/>
    </row>
    <row r="8381" spans="21:21" ht="15.75">
      <c r="U8381"/>
    </row>
    <row r="8382" spans="21:21" ht="15.75">
      <c r="U8382"/>
    </row>
    <row r="8383" spans="21:21" ht="15.75">
      <c r="U8383"/>
    </row>
    <row r="8384" spans="21:21" ht="15.75">
      <c r="U8384"/>
    </row>
    <row r="8385" spans="21:21" ht="15.75">
      <c r="U8385"/>
    </row>
    <row r="8386" spans="21:21" ht="15.75">
      <c r="U8386"/>
    </row>
    <row r="8387" spans="21:21" ht="15.75">
      <c r="U8387"/>
    </row>
    <row r="8388" spans="21:21" ht="15.75">
      <c r="U8388"/>
    </row>
    <row r="8389" spans="21:21" ht="15.75">
      <c r="U8389"/>
    </row>
    <row r="8390" spans="21:21" ht="15.75">
      <c r="U8390"/>
    </row>
    <row r="8391" spans="21:21" ht="15.75">
      <c r="U8391"/>
    </row>
    <row r="8392" spans="21:21" ht="15.75">
      <c r="U8392"/>
    </row>
    <row r="8393" spans="21:21" ht="15.75">
      <c r="U8393"/>
    </row>
    <row r="8394" spans="21:21" ht="15.75">
      <c r="U8394"/>
    </row>
    <row r="8395" spans="21:21" ht="15.75">
      <c r="U8395"/>
    </row>
    <row r="8396" spans="21:21" ht="15.75">
      <c r="U8396"/>
    </row>
    <row r="8397" spans="21:21" ht="15.75">
      <c r="U8397"/>
    </row>
    <row r="8398" spans="21:21" ht="15.75">
      <c r="U8398"/>
    </row>
    <row r="8399" spans="21:21" ht="15.75">
      <c r="U8399"/>
    </row>
    <row r="8400" spans="21:21" ht="15.75">
      <c r="U8400"/>
    </row>
    <row r="8401" spans="21:21" ht="15.75">
      <c r="U8401"/>
    </row>
    <row r="8402" spans="21:21" ht="15.75">
      <c r="U8402"/>
    </row>
    <row r="8403" spans="21:21" ht="15.75">
      <c r="U8403"/>
    </row>
    <row r="8404" spans="21:21" ht="15.75">
      <c r="U8404"/>
    </row>
    <row r="8405" spans="21:21" ht="15.75">
      <c r="U8405"/>
    </row>
    <row r="8406" spans="21:21" ht="15.75">
      <c r="U8406"/>
    </row>
    <row r="8407" spans="21:21" ht="15.75">
      <c r="U8407"/>
    </row>
    <row r="8408" spans="21:21" ht="15.75">
      <c r="U8408"/>
    </row>
    <row r="8409" spans="21:21" ht="15.75">
      <c r="U8409"/>
    </row>
    <row r="8410" spans="21:21" ht="15.75">
      <c r="U8410"/>
    </row>
    <row r="8411" spans="21:21" ht="15.75">
      <c r="U8411"/>
    </row>
    <row r="8412" spans="21:21" ht="15.75">
      <c r="U8412"/>
    </row>
    <row r="8413" spans="21:21" ht="15.75">
      <c r="U8413"/>
    </row>
    <row r="8414" spans="21:21" ht="15.75">
      <c r="U8414"/>
    </row>
    <row r="8415" spans="21:21" ht="15.75">
      <c r="U8415"/>
    </row>
    <row r="8416" spans="21:21" ht="15.75">
      <c r="U8416"/>
    </row>
    <row r="8417" spans="21:21" ht="15.75">
      <c r="U8417"/>
    </row>
    <row r="8418" spans="21:21" ht="15.75">
      <c r="U8418"/>
    </row>
    <row r="8419" spans="21:21" ht="15.75">
      <c r="U8419"/>
    </row>
    <row r="8420" spans="21:21" ht="15.75">
      <c r="U8420"/>
    </row>
    <row r="8421" spans="21:21" ht="15.75">
      <c r="U8421"/>
    </row>
    <row r="8422" spans="21:21" ht="15.75">
      <c r="U8422"/>
    </row>
    <row r="8423" spans="21:21" ht="15.75">
      <c r="U8423"/>
    </row>
    <row r="8424" spans="21:21" ht="15.75">
      <c r="U8424"/>
    </row>
    <row r="8425" spans="21:21" ht="15.75">
      <c r="U8425"/>
    </row>
    <row r="8426" spans="21:21" ht="15.75">
      <c r="U8426"/>
    </row>
    <row r="8427" spans="21:21" ht="15.75">
      <c r="U8427"/>
    </row>
    <row r="8428" spans="21:21" ht="15.75">
      <c r="U8428"/>
    </row>
    <row r="8429" spans="21:21" ht="15.75">
      <c r="U8429"/>
    </row>
    <row r="8430" spans="21:21" ht="15.75">
      <c r="U8430"/>
    </row>
    <row r="8431" spans="21:21" ht="15.75">
      <c r="U8431"/>
    </row>
    <row r="8432" spans="21:21" ht="15.75">
      <c r="U8432"/>
    </row>
    <row r="8433" spans="21:21" ht="15.75">
      <c r="U8433"/>
    </row>
    <row r="8434" spans="21:21" ht="15.75">
      <c r="U8434"/>
    </row>
    <row r="8435" spans="21:21" ht="15.75">
      <c r="U8435"/>
    </row>
    <row r="8436" spans="21:21" ht="15.75">
      <c r="U8436"/>
    </row>
    <row r="8437" spans="21:21" ht="15.75">
      <c r="U8437"/>
    </row>
    <row r="8438" spans="21:21" ht="15.75">
      <c r="U8438"/>
    </row>
    <row r="8439" spans="21:21" ht="15.75">
      <c r="U8439"/>
    </row>
    <row r="8440" spans="21:21" ht="15.75">
      <c r="U8440"/>
    </row>
    <row r="8441" spans="21:21" ht="15.75">
      <c r="U8441"/>
    </row>
    <row r="8442" spans="21:21" ht="15.75">
      <c r="U8442"/>
    </row>
    <row r="8443" spans="21:21" ht="15.75">
      <c r="U8443"/>
    </row>
    <row r="8444" spans="21:21" ht="15.75">
      <c r="U8444"/>
    </row>
    <row r="8445" spans="21:21" ht="15.75">
      <c r="U8445"/>
    </row>
    <row r="8446" spans="21:21" ht="15.75">
      <c r="U8446"/>
    </row>
    <row r="8447" spans="21:21" ht="15.75">
      <c r="U8447"/>
    </row>
    <row r="8448" spans="21:21" ht="15.75">
      <c r="U8448"/>
    </row>
    <row r="8449" spans="21:21" ht="15.75">
      <c r="U8449"/>
    </row>
    <row r="8450" spans="21:21" ht="15.75">
      <c r="U8450"/>
    </row>
    <row r="8451" spans="21:21" ht="15.75">
      <c r="U8451"/>
    </row>
    <row r="8452" spans="21:21" ht="15.75">
      <c r="U8452"/>
    </row>
    <row r="8453" spans="21:21" ht="15.75">
      <c r="U8453"/>
    </row>
    <row r="8454" spans="21:21" ht="15.75">
      <c r="U8454"/>
    </row>
    <row r="8455" spans="21:21" ht="15.75">
      <c r="U8455"/>
    </row>
    <row r="8456" spans="21:21" ht="15.75">
      <c r="U8456"/>
    </row>
    <row r="8457" spans="21:21" ht="15.75">
      <c r="U8457"/>
    </row>
    <row r="8458" spans="21:21" ht="15.75">
      <c r="U8458"/>
    </row>
    <row r="8459" spans="21:21" ht="15.75">
      <c r="U8459"/>
    </row>
    <row r="8460" spans="21:21" ht="15.75">
      <c r="U8460"/>
    </row>
    <row r="8461" spans="21:21" ht="15.75">
      <c r="U8461"/>
    </row>
    <row r="8462" spans="21:21" ht="15.75">
      <c r="U8462"/>
    </row>
    <row r="8463" spans="21:21" ht="15.75">
      <c r="U8463"/>
    </row>
    <row r="8464" spans="21:21" ht="15.75">
      <c r="U8464"/>
    </row>
    <row r="8465" spans="21:21" ht="15.75">
      <c r="U8465"/>
    </row>
    <row r="8466" spans="21:21" ht="15.75">
      <c r="U8466"/>
    </row>
    <row r="8467" spans="21:21" ht="15.75">
      <c r="U8467"/>
    </row>
    <row r="8468" spans="21:21" ht="15.75">
      <c r="U8468"/>
    </row>
    <row r="8469" spans="21:21" ht="15.75">
      <c r="U8469"/>
    </row>
    <row r="8470" spans="21:21" ht="15.75">
      <c r="U8470"/>
    </row>
    <row r="8471" spans="21:21" ht="15.75">
      <c r="U8471"/>
    </row>
    <row r="8472" spans="21:21" ht="15.75">
      <c r="U8472"/>
    </row>
    <row r="8473" spans="21:21" ht="15.75">
      <c r="U8473"/>
    </row>
    <row r="8474" spans="21:21" ht="15.75">
      <c r="U8474"/>
    </row>
    <row r="8475" spans="21:21" ht="15.75">
      <c r="U8475"/>
    </row>
    <row r="8476" spans="21:21" ht="15.75">
      <c r="U8476"/>
    </row>
    <row r="8477" spans="21:21" ht="15.75">
      <c r="U8477"/>
    </row>
    <row r="8478" spans="21:21" ht="15.75">
      <c r="U8478"/>
    </row>
    <row r="8479" spans="21:21" ht="15.75">
      <c r="U8479"/>
    </row>
    <row r="8480" spans="21:21" ht="15.75">
      <c r="U8480"/>
    </row>
    <row r="8481" spans="21:21" ht="15.75">
      <c r="U8481"/>
    </row>
    <row r="8482" spans="21:21" ht="15.75">
      <c r="U8482"/>
    </row>
    <row r="8483" spans="21:21" ht="15.75">
      <c r="U8483"/>
    </row>
    <row r="8484" spans="21:21" ht="15.75">
      <c r="U8484"/>
    </row>
    <row r="8485" spans="21:21" ht="15.75">
      <c r="U8485"/>
    </row>
    <row r="8486" spans="21:21" ht="15.75">
      <c r="U8486"/>
    </row>
    <row r="8487" spans="21:21" ht="15.75">
      <c r="U8487"/>
    </row>
    <row r="8488" spans="21:21" ht="15.75">
      <c r="U8488"/>
    </row>
    <row r="8489" spans="21:21" ht="15.75">
      <c r="U8489"/>
    </row>
    <row r="8490" spans="21:21" ht="15.75">
      <c r="U8490"/>
    </row>
    <row r="8491" spans="21:21" ht="15.75">
      <c r="U8491"/>
    </row>
    <row r="8492" spans="21:21" ht="15.75">
      <c r="U8492"/>
    </row>
    <row r="8493" spans="21:21" ht="15.75">
      <c r="U8493"/>
    </row>
    <row r="8494" spans="21:21" ht="15.75">
      <c r="U8494"/>
    </row>
    <row r="8495" spans="21:21" ht="15.75">
      <c r="U8495"/>
    </row>
    <row r="8496" spans="21:21" ht="15.75">
      <c r="U8496"/>
    </row>
    <row r="8497" spans="21:21" ht="15.75">
      <c r="U8497"/>
    </row>
    <row r="8498" spans="21:21" ht="15.75">
      <c r="U8498"/>
    </row>
    <row r="8499" spans="21:21" ht="15.75">
      <c r="U8499"/>
    </row>
    <row r="8500" spans="21:21" ht="15.75">
      <c r="U8500"/>
    </row>
    <row r="8501" spans="21:21" ht="15.75">
      <c r="U8501"/>
    </row>
    <row r="8502" spans="21:21" ht="15.75">
      <c r="U8502"/>
    </row>
    <row r="8503" spans="21:21" ht="15.75">
      <c r="U8503"/>
    </row>
    <row r="8504" spans="21:21" ht="15.75">
      <c r="U8504"/>
    </row>
    <row r="8505" spans="21:21" ht="15.75">
      <c r="U8505"/>
    </row>
    <row r="8506" spans="21:21" ht="15.75">
      <c r="U8506"/>
    </row>
    <row r="8507" spans="21:21" ht="15.75">
      <c r="U8507"/>
    </row>
    <row r="8508" spans="21:21" ht="15.75">
      <c r="U8508"/>
    </row>
    <row r="8509" spans="21:21" ht="15.75">
      <c r="U8509"/>
    </row>
    <row r="8510" spans="21:21" ht="15.75">
      <c r="U8510"/>
    </row>
    <row r="8511" spans="21:21" ht="15.75">
      <c r="U8511"/>
    </row>
    <row r="8512" spans="21:21" ht="15.75">
      <c r="U8512"/>
    </row>
    <row r="8513" spans="21:21" ht="15.75">
      <c r="U8513"/>
    </row>
    <row r="8514" spans="21:21" ht="15.75">
      <c r="U8514"/>
    </row>
    <row r="8515" spans="21:21" ht="15.75">
      <c r="U8515"/>
    </row>
    <row r="8516" spans="21:21" ht="15.75">
      <c r="U8516"/>
    </row>
    <row r="8517" spans="21:21" ht="15.75">
      <c r="U8517"/>
    </row>
    <row r="8518" spans="21:21" ht="15.75">
      <c r="U8518"/>
    </row>
    <row r="8519" spans="21:21" ht="15.75">
      <c r="U8519"/>
    </row>
    <row r="8520" spans="21:21" ht="15.75">
      <c r="U8520"/>
    </row>
    <row r="8521" spans="21:21" ht="15.75">
      <c r="U8521"/>
    </row>
    <row r="8522" spans="21:21" ht="15.75">
      <c r="U8522"/>
    </row>
    <row r="8523" spans="21:21" ht="15.75">
      <c r="U8523"/>
    </row>
    <row r="8524" spans="21:21" ht="15.75">
      <c r="U8524"/>
    </row>
    <row r="8525" spans="21:21" ht="15.75">
      <c r="U8525"/>
    </row>
    <row r="8526" spans="21:21" ht="15.75">
      <c r="U8526"/>
    </row>
    <row r="8527" spans="21:21" ht="15.75">
      <c r="U8527"/>
    </row>
    <row r="8528" spans="21:21" ht="15.75">
      <c r="U8528"/>
    </row>
    <row r="8529" spans="21:21" ht="15.75">
      <c r="U8529"/>
    </row>
    <row r="8530" spans="21:21" ht="15.75">
      <c r="U8530"/>
    </row>
    <row r="8531" spans="21:21" ht="15.75">
      <c r="U8531"/>
    </row>
    <row r="8532" spans="21:21" ht="15.75">
      <c r="U8532"/>
    </row>
    <row r="8533" spans="21:21" ht="15.75">
      <c r="U8533"/>
    </row>
    <row r="8534" spans="21:21" ht="15.75">
      <c r="U8534"/>
    </row>
    <row r="8535" spans="21:21" ht="15.75">
      <c r="U8535"/>
    </row>
    <row r="8536" spans="21:21" ht="15.75">
      <c r="U8536"/>
    </row>
    <row r="8537" spans="21:21" ht="15.75">
      <c r="U8537"/>
    </row>
    <row r="8538" spans="21:21" ht="15.75">
      <c r="U8538"/>
    </row>
    <row r="8539" spans="21:21" ht="15.75">
      <c r="U8539"/>
    </row>
    <row r="8540" spans="21:21" ht="15.75">
      <c r="U8540"/>
    </row>
    <row r="8541" spans="21:21" ht="15.75">
      <c r="U8541"/>
    </row>
    <row r="8542" spans="21:21" ht="15.75">
      <c r="U8542"/>
    </row>
    <row r="8543" spans="21:21" ht="15.75">
      <c r="U8543"/>
    </row>
    <row r="8544" spans="21:21" ht="15.75">
      <c r="U8544"/>
    </row>
    <row r="8545" spans="21:21" ht="15.75">
      <c r="U8545"/>
    </row>
    <row r="8546" spans="21:21" ht="15.75">
      <c r="U8546"/>
    </row>
    <row r="8547" spans="21:21" ht="15.75">
      <c r="U8547"/>
    </row>
    <row r="8548" spans="21:21" ht="15.75">
      <c r="U8548"/>
    </row>
    <row r="8549" spans="21:21" ht="15.75">
      <c r="U8549"/>
    </row>
    <row r="8550" spans="21:21" ht="15.75">
      <c r="U8550"/>
    </row>
    <row r="8551" spans="21:21" ht="15.75">
      <c r="U8551"/>
    </row>
    <row r="8552" spans="21:21" ht="15.75">
      <c r="U8552"/>
    </row>
    <row r="8553" spans="21:21" ht="15.75">
      <c r="U8553"/>
    </row>
    <row r="8554" spans="21:21" ht="15.75">
      <c r="U8554"/>
    </row>
    <row r="8555" spans="21:21" ht="15.75">
      <c r="U8555"/>
    </row>
    <row r="8556" spans="21:21" ht="15.75">
      <c r="U8556"/>
    </row>
    <row r="8557" spans="21:21" ht="15.75">
      <c r="U8557"/>
    </row>
    <row r="8558" spans="21:21" ht="15.75">
      <c r="U8558"/>
    </row>
    <row r="8559" spans="21:21" ht="15.75">
      <c r="U8559"/>
    </row>
    <row r="8560" spans="21:21" ht="15.75">
      <c r="U8560"/>
    </row>
    <row r="8561" spans="21:21" ht="15.75">
      <c r="U8561"/>
    </row>
    <row r="8562" spans="21:21" ht="15.75">
      <c r="U8562"/>
    </row>
    <row r="8563" spans="21:21" ht="15.75">
      <c r="U8563"/>
    </row>
    <row r="8564" spans="21:21" ht="15.75">
      <c r="U8564"/>
    </row>
    <row r="8565" spans="21:21" ht="15.75">
      <c r="U8565"/>
    </row>
    <row r="8566" spans="21:21" ht="15.75">
      <c r="U8566"/>
    </row>
    <row r="8567" spans="21:21" ht="15.75">
      <c r="U8567"/>
    </row>
    <row r="8568" spans="21:21" ht="15.75">
      <c r="U8568"/>
    </row>
    <row r="8569" spans="21:21" ht="15.75">
      <c r="U8569"/>
    </row>
    <row r="8570" spans="21:21" ht="15.75">
      <c r="U8570"/>
    </row>
    <row r="8571" spans="21:21" ht="15.75">
      <c r="U8571"/>
    </row>
    <row r="8572" spans="21:21" ht="15.75">
      <c r="U8572"/>
    </row>
    <row r="8573" spans="21:21" ht="15.75">
      <c r="U8573"/>
    </row>
    <row r="8574" spans="21:21" ht="15.75">
      <c r="U8574"/>
    </row>
    <row r="8575" spans="21:21" ht="15.75">
      <c r="U8575"/>
    </row>
    <row r="8576" spans="21:21" ht="15.75">
      <c r="U8576"/>
    </row>
    <row r="8577" spans="21:21" ht="15.75">
      <c r="U8577"/>
    </row>
    <row r="8578" spans="21:21" ht="15.75">
      <c r="U8578"/>
    </row>
    <row r="8579" spans="21:21" ht="15.75">
      <c r="U8579"/>
    </row>
    <row r="8580" spans="21:21" ht="15.75">
      <c r="U8580"/>
    </row>
    <row r="8581" spans="21:21" ht="15.75">
      <c r="U8581"/>
    </row>
    <row r="8582" spans="21:21" ht="15.75">
      <c r="U8582"/>
    </row>
    <row r="8583" spans="21:21" ht="15.75">
      <c r="U8583"/>
    </row>
    <row r="8584" spans="21:21" ht="15.75">
      <c r="U8584"/>
    </row>
    <row r="8585" spans="21:21" ht="15.75">
      <c r="U8585"/>
    </row>
    <row r="8586" spans="21:21" ht="15.75">
      <c r="U8586"/>
    </row>
    <row r="8587" spans="21:21" ht="15.75">
      <c r="U8587"/>
    </row>
    <row r="8588" spans="21:21" ht="15.75">
      <c r="U8588"/>
    </row>
    <row r="8589" spans="21:21" ht="15.75">
      <c r="U8589"/>
    </row>
    <row r="8590" spans="21:21" ht="15.75">
      <c r="U8590"/>
    </row>
    <row r="8591" spans="21:21" ht="15.75">
      <c r="U8591"/>
    </row>
    <row r="8592" spans="21:21" ht="15.75">
      <c r="U8592"/>
    </row>
    <row r="8593" spans="21:21" ht="15.75">
      <c r="U8593"/>
    </row>
    <row r="8594" spans="21:21" ht="15.75">
      <c r="U8594"/>
    </row>
    <row r="8595" spans="21:21" ht="15.75">
      <c r="U8595"/>
    </row>
    <row r="8596" spans="21:21" ht="15.75">
      <c r="U8596"/>
    </row>
    <row r="8597" spans="21:21" ht="15.75">
      <c r="U8597"/>
    </row>
    <row r="8598" spans="21:21" ht="15.75">
      <c r="U8598"/>
    </row>
    <row r="8599" spans="21:21" ht="15.75">
      <c r="U8599"/>
    </row>
    <row r="8600" spans="21:21" ht="15.75">
      <c r="U8600"/>
    </row>
    <row r="8601" spans="21:21" ht="15.75">
      <c r="U8601"/>
    </row>
    <row r="8602" spans="21:21" ht="15.75">
      <c r="U8602"/>
    </row>
    <row r="8603" spans="21:21" ht="15.75">
      <c r="U8603"/>
    </row>
    <row r="8604" spans="21:21" ht="15.75">
      <c r="U8604"/>
    </row>
    <row r="8605" spans="21:21" ht="15.75">
      <c r="U8605"/>
    </row>
    <row r="8606" spans="21:21" ht="15.75">
      <c r="U8606"/>
    </row>
    <row r="8607" spans="21:21" ht="15.75">
      <c r="U8607"/>
    </row>
    <row r="8608" spans="21:21" ht="15.75">
      <c r="U8608"/>
    </row>
    <row r="8609" spans="21:21" ht="15.75">
      <c r="U8609"/>
    </row>
    <row r="8610" spans="21:21" ht="15.75">
      <c r="U8610"/>
    </row>
    <row r="8611" spans="21:21" ht="15.75">
      <c r="U8611"/>
    </row>
    <row r="8612" spans="21:21" ht="15.75">
      <c r="U8612"/>
    </row>
    <row r="8613" spans="21:21" ht="15.75">
      <c r="U8613"/>
    </row>
    <row r="8614" spans="21:21" ht="15.75">
      <c r="U8614"/>
    </row>
    <row r="8615" spans="21:21" ht="15.75">
      <c r="U8615"/>
    </row>
    <row r="8616" spans="21:21" ht="15.75">
      <c r="U8616"/>
    </row>
    <row r="8617" spans="21:21" ht="15.75">
      <c r="U8617"/>
    </row>
    <row r="8618" spans="21:21" ht="15.75">
      <c r="U8618"/>
    </row>
    <row r="8619" spans="21:21" ht="15.75">
      <c r="U8619"/>
    </row>
    <row r="8620" spans="21:21" ht="15.75">
      <c r="U8620"/>
    </row>
    <row r="8621" spans="21:21" ht="15.75">
      <c r="U8621"/>
    </row>
    <row r="8622" spans="21:21" ht="15.75">
      <c r="U8622"/>
    </row>
    <row r="8623" spans="21:21" ht="15.75">
      <c r="U8623"/>
    </row>
    <row r="8624" spans="21:21" ht="15.75">
      <c r="U8624"/>
    </row>
    <row r="8625" spans="21:21" ht="15.75">
      <c r="U8625"/>
    </row>
    <row r="8626" spans="21:21" ht="15.75">
      <c r="U8626"/>
    </row>
    <row r="8627" spans="21:21" ht="15.75">
      <c r="U8627"/>
    </row>
    <row r="8628" spans="21:21" ht="15.75">
      <c r="U8628"/>
    </row>
    <row r="8629" spans="21:21" ht="15.75">
      <c r="U8629"/>
    </row>
    <row r="8630" spans="21:21" ht="15.75">
      <c r="U8630"/>
    </row>
    <row r="8631" spans="21:21" ht="15.75">
      <c r="U8631"/>
    </row>
    <row r="8632" spans="21:21" ht="15.75">
      <c r="U8632"/>
    </row>
    <row r="8633" spans="21:21" ht="15.75">
      <c r="U8633"/>
    </row>
    <row r="8634" spans="21:21" ht="15.75">
      <c r="U8634"/>
    </row>
    <row r="8635" spans="21:21" ht="15.75">
      <c r="U8635"/>
    </row>
    <row r="8636" spans="21:21" ht="15.75">
      <c r="U8636"/>
    </row>
    <row r="8637" spans="21:21" ht="15.75">
      <c r="U8637"/>
    </row>
    <row r="8638" spans="21:21" ht="15.75">
      <c r="U8638"/>
    </row>
    <row r="8639" spans="21:21" ht="15.75">
      <c r="U8639"/>
    </row>
    <row r="8640" spans="21:21" ht="15.75">
      <c r="U8640"/>
    </row>
    <row r="8641" spans="21:21" ht="15.75">
      <c r="U8641"/>
    </row>
    <row r="8642" spans="21:21" ht="15.75">
      <c r="U8642"/>
    </row>
    <row r="8643" spans="21:21" ht="15.75">
      <c r="U8643"/>
    </row>
    <row r="8644" spans="21:21" ht="15.75">
      <c r="U8644"/>
    </row>
    <row r="8645" spans="21:21" ht="15.75">
      <c r="U8645"/>
    </row>
    <row r="8646" spans="21:21" ht="15.75">
      <c r="U8646"/>
    </row>
    <row r="8647" spans="21:21" ht="15.75">
      <c r="U8647"/>
    </row>
    <row r="8648" spans="21:21" ht="15.75">
      <c r="U8648"/>
    </row>
    <row r="8649" spans="21:21" ht="15.75">
      <c r="U8649"/>
    </row>
    <row r="8650" spans="21:21" ht="15.75">
      <c r="U8650"/>
    </row>
    <row r="8651" spans="21:21" ht="15.75">
      <c r="U8651"/>
    </row>
    <row r="8652" spans="21:21" ht="15.75">
      <c r="U8652"/>
    </row>
    <row r="8653" spans="21:21" ht="15.75">
      <c r="U8653"/>
    </row>
    <row r="8654" spans="21:21" ht="15.75">
      <c r="U8654"/>
    </row>
    <row r="8655" spans="21:21" ht="15.75">
      <c r="U8655"/>
    </row>
    <row r="8656" spans="21:21" ht="15.75">
      <c r="U8656"/>
    </row>
    <row r="8657" spans="21:21" ht="15.75">
      <c r="U8657"/>
    </row>
    <row r="8658" spans="21:21" ht="15.75">
      <c r="U8658"/>
    </row>
    <row r="8659" spans="21:21" ht="15.75">
      <c r="U8659"/>
    </row>
    <row r="8660" spans="21:21" ht="15.75">
      <c r="U8660"/>
    </row>
    <row r="8661" spans="21:21" ht="15.75">
      <c r="U8661"/>
    </row>
    <row r="8662" spans="21:21" ht="15.75">
      <c r="U8662"/>
    </row>
    <row r="8663" spans="21:21" ht="15.75">
      <c r="U8663"/>
    </row>
    <row r="8664" spans="21:21" ht="15.75">
      <c r="U8664"/>
    </row>
    <row r="8665" spans="21:21" ht="15.75">
      <c r="U8665"/>
    </row>
    <row r="8666" spans="21:21" ht="15.75">
      <c r="U8666"/>
    </row>
    <row r="8667" spans="21:21" ht="15.75">
      <c r="U8667"/>
    </row>
    <row r="8668" spans="21:21" ht="15.75">
      <c r="U8668"/>
    </row>
    <row r="8669" spans="21:21" ht="15.75">
      <c r="U8669"/>
    </row>
    <row r="8670" spans="21:21" ht="15.75">
      <c r="U8670"/>
    </row>
    <row r="8671" spans="21:21" ht="15.75">
      <c r="U8671"/>
    </row>
    <row r="8672" spans="21:21" ht="15.75">
      <c r="U8672"/>
    </row>
    <row r="8673" spans="21:21" ht="15.75">
      <c r="U8673"/>
    </row>
    <row r="8674" spans="21:21" ht="15.75">
      <c r="U8674"/>
    </row>
    <row r="8675" spans="21:21" ht="15.75">
      <c r="U8675"/>
    </row>
    <row r="8676" spans="21:21" ht="15.75">
      <c r="U8676"/>
    </row>
    <row r="8677" spans="21:21" ht="15.75">
      <c r="U8677"/>
    </row>
    <row r="8678" spans="21:21" ht="15.75">
      <c r="U8678"/>
    </row>
    <row r="8679" spans="21:21" ht="15.75">
      <c r="U8679"/>
    </row>
    <row r="8680" spans="21:21" ht="15.75">
      <c r="U8680"/>
    </row>
    <row r="8681" spans="21:21" ht="15.75">
      <c r="U8681"/>
    </row>
    <row r="8682" spans="21:21" ht="15.75">
      <c r="U8682"/>
    </row>
    <row r="8683" spans="21:21" ht="15.75">
      <c r="U8683"/>
    </row>
    <row r="8684" spans="21:21" ht="15.75">
      <c r="U8684"/>
    </row>
    <row r="8685" spans="21:21" ht="15.75">
      <c r="U8685"/>
    </row>
    <row r="8686" spans="21:21" ht="15.75">
      <c r="U8686"/>
    </row>
    <row r="8687" spans="21:21" ht="15.75">
      <c r="U8687"/>
    </row>
    <row r="8688" spans="21:21" ht="15.75">
      <c r="U8688"/>
    </row>
    <row r="8689" spans="21:21" ht="15.75">
      <c r="U8689"/>
    </row>
    <row r="8690" spans="21:21" ht="15.75">
      <c r="U8690"/>
    </row>
    <row r="8691" spans="21:21" ht="15.75">
      <c r="U8691"/>
    </row>
    <row r="8692" spans="21:21" ht="15.75">
      <c r="U8692"/>
    </row>
    <row r="8693" spans="21:21" ht="15.75">
      <c r="U8693"/>
    </row>
    <row r="8694" spans="21:21" ht="15.75">
      <c r="U8694"/>
    </row>
    <row r="8695" spans="21:21" ht="15.75">
      <c r="U8695"/>
    </row>
    <row r="8696" spans="21:21" ht="15.75">
      <c r="U8696"/>
    </row>
    <row r="8697" spans="21:21" ht="15.75">
      <c r="U8697"/>
    </row>
    <row r="8698" spans="21:21" ht="15.75">
      <c r="U8698"/>
    </row>
    <row r="8699" spans="21:21" ht="15.75">
      <c r="U8699"/>
    </row>
    <row r="8700" spans="21:21" ht="15.75">
      <c r="U8700"/>
    </row>
    <row r="8701" spans="21:21" ht="15.75">
      <c r="U8701"/>
    </row>
    <row r="8702" spans="21:21" ht="15.75">
      <c r="U8702"/>
    </row>
    <row r="8703" spans="21:21" ht="15.75">
      <c r="U8703"/>
    </row>
    <row r="8704" spans="21:21" ht="15.75">
      <c r="U8704"/>
    </row>
    <row r="8705" spans="21:21" ht="15.75">
      <c r="U8705"/>
    </row>
    <row r="8706" spans="21:21" ht="15.75">
      <c r="U8706"/>
    </row>
    <row r="8707" spans="21:21" ht="15.75">
      <c r="U8707"/>
    </row>
    <row r="8708" spans="21:21" ht="15.75">
      <c r="U8708"/>
    </row>
    <row r="8709" spans="21:21" ht="15.75">
      <c r="U8709"/>
    </row>
    <row r="8710" spans="21:21" ht="15.75">
      <c r="U8710"/>
    </row>
    <row r="8711" spans="21:21" ht="15.75">
      <c r="U8711"/>
    </row>
    <row r="8712" spans="21:21" ht="15.75">
      <c r="U8712"/>
    </row>
    <row r="8713" spans="21:21" ht="15.75">
      <c r="U8713"/>
    </row>
    <row r="8714" spans="21:21" ht="15.75">
      <c r="U8714"/>
    </row>
    <row r="8715" spans="21:21" ht="15.75">
      <c r="U8715"/>
    </row>
    <row r="8716" spans="21:21" ht="15.75">
      <c r="U8716"/>
    </row>
    <row r="8717" spans="21:21" ht="15.75">
      <c r="U8717"/>
    </row>
    <row r="8718" spans="21:21" ht="15.75">
      <c r="U8718"/>
    </row>
    <row r="8719" spans="21:21" ht="15.75">
      <c r="U8719"/>
    </row>
    <row r="8720" spans="21:21" ht="15.75">
      <c r="U8720"/>
    </row>
    <row r="8721" spans="21:21" ht="15.75">
      <c r="U8721"/>
    </row>
    <row r="8722" spans="21:21" ht="15.75">
      <c r="U8722"/>
    </row>
    <row r="8723" spans="21:21" ht="15.75">
      <c r="U8723"/>
    </row>
    <row r="8724" spans="21:21" ht="15.75">
      <c r="U8724"/>
    </row>
    <row r="8725" spans="21:21" ht="15.75">
      <c r="U8725"/>
    </row>
    <row r="8726" spans="21:21" ht="15.75">
      <c r="U8726"/>
    </row>
    <row r="8727" spans="21:21" ht="15.75">
      <c r="U8727"/>
    </row>
    <row r="8728" spans="21:21" ht="15.75">
      <c r="U8728"/>
    </row>
    <row r="8729" spans="21:21" ht="15.75">
      <c r="U8729"/>
    </row>
    <row r="8730" spans="21:21" ht="15.75">
      <c r="U8730"/>
    </row>
    <row r="8731" spans="21:21" ht="15.75">
      <c r="U8731"/>
    </row>
    <row r="8732" spans="21:21" ht="15.75">
      <c r="U8732"/>
    </row>
    <row r="8733" spans="21:21" ht="15.75">
      <c r="U8733"/>
    </row>
    <row r="8734" spans="21:21" ht="15.75">
      <c r="U8734"/>
    </row>
    <row r="8735" spans="21:21" ht="15.75">
      <c r="U8735"/>
    </row>
    <row r="8736" spans="21:21" ht="15.75">
      <c r="U8736"/>
    </row>
    <row r="8737" spans="21:21" ht="15.75">
      <c r="U8737"/>
    </row>
    <row r="8738" spans="21:21" ht="15.75">
      <c r="U8738"/>
    </row>
    <row r="8739" spans="21:21" ht="15.75">
      <c r="U8739"/>
    </row>
    <row r="8740" spans="21:21" ht="15.75">
      <c r="U8740"/>
    </row>
    <row r="8741" spans="21:21" ht="15.75">
      <c r="U8741"/>
    </row>
    <row r="8742" spans="21:21" ht="15.75">
      <c r="U8742"/>
    </row>
    <row r="8743" spans="21:21" ht="15.75">
      <c r="U8743"/>
    </row>
    <row r="8744" spans="21:21" ht="15.75">
      <c r="U8744"/>
    </row>
    <row r="8745" spans="21:21" ht="15.75">
      <c r="U8745"/>
    </row>
    <row r="8746" spans="21:21" ht="15.75">
      <c r="U8746"/>
    </row>
    <row r="8747" spans="21:21" ht="15.75">
      <c r="U8747"/>
    </row>
    <row r="8748" spans="21:21" ht="15.75">
      <c r="U8748"/>
    </row>
    <row r="8749" spans="21:21" ht="15.75">
      <c r="U8749"/>
    </row>
    <row r="8750" spans="21:21" ht="15.75">
      <c r="U8750"/>
    </row>
    <row r="8751" spans="21:21" ht="15.75">
      <c r="U8751"/>
    </row>
    <row r="8752" spans="21:21" ht="15.75">
      <c r="U8752"/>
    </row>
    <row r="8753" spans="21:21" ht="15.75">
      <c r="U8753"/>
    </row>
    <row r="8754" spans="21:21" ht="15.75">
      <c r="U8754"/>
    </row>
    <row r="8755" spans="21:21" ht="15.75">
      <c r="U8755"/>
    </row>
    <row r="8756" spans="21:21" ht="15.75">
      <c r="U8756"/>
    </row>
    <row r="8757" spans="21:21" ht="15.75">
      <c r="U8757"/>
    </row>
    <row r="8758" spans="21:21" ht="15.75">
      <c r="U8758"/>
    </row>
    <row r="8759" spans="21:21" ht="15.75">
      <c r="U8759"/>
    </row>
    <row r="8760" spans="21:21" ht="15.75">
      <c r="U8760"/>
    </row>
    <row r="8761" spans="21:21" ht="15.75">
      <c r="U8761"/>
    </row>
    <row r="8762" spans="21:21" ht="15.75">
      <c r="U8762"/>
    </row>
    <row r="8763" spans="21:21" ht="15.75">
      <c r="U8763"/>
    </row>
    <row r="8764" spans="21:21" ht="15.75">
      <c r="U8764"/>
    </row>
    <row r="8765" spans="21:21" ht="15.75">
      <c r="U8765"/>
    </row>
    <row r="8766" spans="21:21" ht="15.75">
      <c r="U8766"/>
    </row>
    <row r="8767" spans="21:21" ht="15.75">
      <c r="U8767"/>
    </row>
    <row r="8768" spans="21:21" ht="15.75">
      <c r="U8768"/>
    </row>
    <row r="8769" spans="21:21" ht="15.75">
      <c r="U8769"/>
    </row>
    <row r="8770" spans="21:21" ht="15.75">
      <c r="U8770"/>
    </row>
    <row r="8771" spans="21:21" ht="15.75">
      <c r="U8771"/>
    </row>
    <row r="8772" spans="21:21" ht="15.75">
      <c r="U8772"/>
    </row>
    <row r="8773" spans="21:21" ht="15.75">
      <c r="U8773"/>
    </row>
    <row r="8774" spans="21:21" ht="15.75">
      <c r="U8774"/>
    </row>
    <row r="8775" spans="21:21" ht="15.75">
      <c r="U8775"/>
    </row>
    <row r="8776" spans="21:21" ht="15.75">
      <c r="U8776"/>
    </row>
    <row r="8777" spans="21:21" ht="15.75">
      <c r="U8777"/>
    </row>
    <row r="8778" spans="21:21" ht="15.75">
      <c r="U8778"/>
    </row>
    <row r="8779" spans="21:21" ht="15.75">
      <c r="U8779"/>
    </row>
    <row r="8780" spans="21:21" ht="15.75">
      <c r="U8780"/>
    </row>
    <row r="8781" spans="21:21" ht="15.75">
      <c r="U8781"/>
    </row>
    <row r="8782" spans="21:21" ht="15.75">
      <c r="U8782"/>
    </row>
    <row r="8783" spans="21:21" ht="15.75">
      <c r="U8783"/>
    </row>
    <row r="8784" spans="21:21" ht="15.75">
      <c r="U8784"/>
    </row>
    <row r="8785" spans="21:21" ht="15.75">
      <c r="U8785"/>
    </row>
    <row r="8786" spans="21:21" ht="15.75">
      <c r="U8786"/>
    </row>
    <row r="8787" spans="21:21" ht="15.75">
      <c r="U8787"/>
    </row>
    <row r="8788" spans="21:21" ht="15.75">
      <c r="U8788"/>
    </row>
    <row r="8789" spans="21:21" ht="15.75">
      <c r="U8789"/>
    </row>
    <row r="8790" spans="21:21" ht="15.75">
      <c r="U8790"/>
    </row>
    <row r="8791" spans="21:21" ht="15.75">
      <c r="U8791"/>
    </row>
    <row r="8792" spans="21:21" ht="15.75">
      <c r="U8792"/>
    </row>
    <row r="8793" spans="21:21" ht="15.75">
      <c r="U8793"/>
    </row>
    <row r="8794" spans="21:21" ht="15.75">
      <c r="U8794"/>
    </row>
    <row r="8795" spans="21:21" ht="15.75">
      <c r="U8795"/>
    </row>
    <row r="8796" spans="21:21" ht="15.75">
      <c r="U8796"/>
    </row>
    <row r="8797" spans="21:21" ht="15.75">
      <c r="U8797"/>
    </row>
    <row r="8798" spans="21:21" ht="15.75">
      <c r="U8798"/>
    </row>
    <row r="8799" spans="21:21" ht="15.75">
      <c r="U8799"/>
    </row>
    <row r="8800" spans="21:21" ht="15.75">
      <c r="U8800"/>
    </row>
    <row r="8801" spans="21:21" ht="15.75">
      <c r="U8801"/>
    </row>
    <row r="8802" spans="21:21" ht="15.75">
      <c r="U8802"/>
    </row>
    <row r="8803" spans="21:21" ht="15.75">
      <c r="U8803"/>
    </row>
    <row r="8804" spans="21:21" ht="15.75">
      <c r="U8804"/>
    </row>
    <row r="8805" spans="21:21" ht="15.75">
      <c r="U8805"/>
    </row>
    <row r="8806" spans="21:21" ht="15.75">
      <c r="U8806"/>
    </row>
    <row r="8807" spans="21:21" ht="15.75">
      <c r="U8807"/>
    </row>
    <row r="8808" spans="21:21" ht="15.75">
      <c r="U8808"/>
    </row>
    <row r="8809" spans="21:21" ht="15.75">
      <c r="U8809"/>
    </row>
    <row r="8810" spans="21:21" ht="15.75">
      <c r="U8810"/>
    </row>
    <row r="8811" spans="21:21" ht="15.75">
      <c r="U8811"/>
    </row>
    <row r="8812" spans="21:21" ht="15.75">
      <c r="U8812"/>
    </row>
    <row r="8813" spans="21:21" ht="15.75">
      <c r="U8813"/>
    </row>
    <row r="8814" spans="21:21" ht="15.75">
      <c r="U8814"/>
    </row>
    <row r="8815" spans="21:21" ht="15.75">
      <c r="U8815"/>
    </row>
    <row r="8816" spans="21:21" ht="15.75">
      <c r="U8816"/>
    </row>
    <row r="8817" spans="21:21" ht="15.75">
      <c r="U8817"/>
    </row>
    <row r="8818" spans="21:21" ht="15.75">
      <c r="U8818"/>
    </row>
    <row r="8819" spans="21:21" ht="15.75">
      <c r="U8819"/>
    </row>
    <row r="8820" spans="21:21" ht="15.75">
      <c r="U8820"/>
    </row>
    <row r="8821" spans="21:21" ht="15.75">
      <c r="U8821"/>
    </row>
    <row r="8822" spans="21:21" ht="15.75">
      <c r="U8822"/>
    </row>
    <row r="8823" spans="21:21" ht="15.75">
      <c r="U8823"/>
    </row>
    <row r="8824" spans="21:21" ht="15.75">
      <c r="U8824"/>
    </row>
    <row r="8825" spans="21:21" ht="15.75">
      <c r="U8825"/>
    </row>
    <row r="8826" spans="21:21" ht="15.75">
      <c r="U8826"/>
    </row>
    <row r="8827" spans="21:21" ht="15.75">
      <c r="U8827"/>
    </row>
    <row r="8828" spans="21:21" ht="15.75">
      <c r="U8828"/>
    </row>
    <row r="8829" spans="21:21" ht="15.75">
      <c r="U8829"/>
    </row>
    <row r="8830" spans="21:21" ht="15.75">
      <c r="U8830"/>
    </row>
    <row r="8831" spans="21:21" ht="15.75">
      <c r="U8831"/>
    </row>
    <row r="8832" spans="21:21" ht="15.75">
      <c r="U8832"/>
    </row>
    <row r="8833" spans="21:21" ht="15.75">
      <c r="U8833"/>
    </row>
    <row r="8834" spans="21:21" ht="15.75">
      <c r="U8834"/>
    </row>
    <row r="8835" spans="21:21" ht="15.75">
      <c r="U8835"/>
    </row>
    <row r="8836" spans="21:21" ht="15.75">
      <c r="U8836"/>
    </row>
    <row r="8837" spans="21:21" ht="15.75">
      <c r="U8837"/>
    </row>
    <row r="8838" spans="21:21" ht="15.75">
      <c r="U8838"/>
    </row>
    <row r="8839" spans="21:21" ht="15.75">
      <c r="U8839"/>
    </row>
    <row r="8840" spans="21:21" ht="15.75">
      <c r="U8840"/>
    </row>
    <row r="8841" spans="21:21" ht="15.75">
      <c r="U8841"/>
    </row>
    <row r="8842" spans="21:21" ht="15.75">
      <c r="U8842"/>
    </row>
    <row r="8843" spans="21:21" ht="15.75">
      <c r="U8843"/>
    </row>
    <row r="8844" spans="21:21" ht="15.75">
      <c r="U8844"/>
    </row>
    <row r="8845" spans="21:21" ht="15.75">
      <c r="U8845"/>
    </row>
    <row r="8846" spans="21:21" ht="15.75">
      <c r="U8846"/>
    </row>
    <row r="8847" spans="21:21" ht="15.75">
      <c r="U8847"/>
    </row>
    <row r="8848" spans="21:21" ht="15.75">
      <c r="U8848"/>
    </row>
    <row r="8849" spans="21:21" ht="15.75">
      <c r="U8849"/>
    </row>
    <row r="8850" spans="21:21" ht="15.75">
      <c r="U8850"/>
    </row>
    <row r="8851" spans="21:21" ht="15.75">
      <c r="U8851"/>
    </row>
    <row r="8852" spans="21:21" ht="15.75">
      <c r="U8852"/>
    </row>
    <row r="8853" spans="21:21" ht="15.75">
      <c r="U8853"/>
    </row>
    <row r="8854" spans="21:21" ht="15.75">
      <c r="U8854"/>
    </row>
    <row r="8855" spans="21:21" ht="15.75">
      <c r="U8855"/>
    </row>
    <row r="8856" spans="21:21" ht="15.75">
      <c r="U8856"/>
    </row>
    <row r="8857" spans="21:21" ht="15.75">
      <c r="U8857"/>
    </row>
    <row r="8858" spans="21:21" ht="15.75">
      <c r="U8858"/>
    </row>
    <row r="8859" spans="21:21" ht="15.75">
      <c r="U8859"/>
    </row>
    <row r="8860" spans="21:21" ht="15.75">
      <c r="U8860"/>
    </row>
    <row r="8861" spans="21:21" ht="15.75">
      <c r="U8861"/>
    </row>
    <row r="8862" spans="21:21" ht="15.75">
      <c r="U8862"/>
    </row>
    <row r="8863" spans="21:21" ht="15.75">
      <c r="U8863"/>
    </row>
    <row r="8864" spans="21:21" ht="15.75">
      <c r="U8864"/>
    </row>
    <row r="8865" spans="21:21" ht="15.75">
      <c r="U8865"/>
    </row>
    <row r="8866" spans="21:21" ht="15.75">
      <c r="U8866"/>
    </row>
    <row r="8867" spans="21:21" ht="15.75">
      <c r="U8867"/>
    </row>
    <row r="8868" spans="21:21" ht="15.75">
      <c r="U8868"/>
    </row>
    <row r="8869" spans="21:21" ht="15.75">
      <c r="U8869"/>
    </row>
    <row r="8870" spans="21:21" ht="15.75">
      <c r="U8870"/>
    </row>
    <row r="8871" spans="21:21" ht="15.75">
      <c r="U8871"/>
    </row>
    <row r="8872" spans="21:21" ht="15.75">
      <c r="U8872"/>
    </row>
    <row r="8873" spans="21:21" ht="15.75">
      <c r="U8873"/>
    </row>
    <row r="8874" spans="21:21" ht="15.75">
      <c r="U8874"/>
    </row>
    <row r="8875" spans="21:21" ht="15.75">
      <c r="U8875"/>
    </row>
    <row r="8876" spans="21:21" ht="15.75">
      <c r="U8876"/>
    </row>
    <row r="8877" spans="21:21" ht="15.75">
      <c r="U8877"/>
    </row>
    <row r="8878" spans="21:21" ht="15.75">
      <c r="U8878"/>
    </row>
    <row r="8879" spans="21:21" ht="15.75">
      <c r="U8879"/>
    </row>
    <row r="8880" spans="21:21" ht="15.75">
      <c r="U8880"/>
    </row>
    <row r="8881" spans="21:21" ht="15.75">
      <c r="U8881"/>
    </row>
    <row r="8882" spans="21:21" ht="15.75">
      <c r="U8882"/>
    </row>
    <row r="8883" spans="21:21" ht="15.75">
      <c r="U8883"/>
    </row>
    <row r="8884" spans="21:21" ht="15.75">
      <c r="U8884"/>
    </row>
    <row r="8885" spans="21:21" ht="15.75">
      <c r="U8885"/>
    </row>
    <row r="8886" spans="21:21" ht="15.75">
      <c r="U8886"/>
    </row>
    <row r="8887" spans="21:21" ht="15.75">
      <c r="U8887"/>
    </row>
    <row r="8888" spans="21:21" ht="15.75">
      <c r="U8888"/>
    </row>
    <row r="8889" spans="21:21" ht="15.75">
      <c r="U8889"/>
    </row>
    <row r="8890" spans="21:21" ht="15.75">
      <c r="U8890"/>
    </row>
    <row r="8891" spans="21:21" ht="15.75">
      <c r="U8891"/>
    </row>
    <row r="8892" spans="21:21" ht="15.75">
      <c r="U8892"/>
    </row>
    <row r="8893" spans="21:21" ht="15.75">
      <c r="U8893"/>
    </row>
    <row r="8894" spans="21:21" ht="15.75">
      <c r="U8894"/>
    </row>
    <row r="8895" spans="21:21" ht="15.75">
      <c r="U8895"/>
    </row>
    <row r="8896" spans="21:21" ht="15.75">
      <c r="U8896"/>
    </row>
    <row r="8897" spans="21:21" ht="15.75">
      <c r="U8897"/>
    </row>
    <row r="8898" spans="21:21" ht="15.75">
      <c r="U8898"/>
    </row>
    <row r="8899" spans="21:21" ht="15.75">
      <c r="U8899"/>
    </row>
    <row r="8900" spans="21:21" ht="15.75">
      <c r="U8900"/>
    </row>
    <row r="8901" spans="21:21" ht="15.75">
      <c r="U8901"/>
    </row>
    <row r="8902" spans="21:21" ht="15.75">
      <c r="U8902"/>
    </row>
    <row r="8903" spans="21:21" ht="15.75">
      <c r="U8903"/>
    </row>
    <row r="8904" spans="21:21" ht="15.75">
      <c r="U8904"/>
    </row>
    <row r="8905" spans="21:21" ht="15.75">
      <c r="U8905"/>
    </row>
    <row r="8906" spans="21:21" ht="15.75">
      <c r="U8906"/>
    </row>
    <row r="8907" spans="21:21" ht="15.75">
      <c r="U8907"/>
    </row>
    <row r="8908" spans="21:21" ht="15.75">
      <c r="U8908"/>
    </row>
    <row r="8909" spans="21:21" ht="15.75">
      <c r="U8909"/>
    </row>
    <row r="8910" spans="21:21" ht="15.75">
      <c r="U8910"/>
    </row>
    <row r="8911" spans="21:21" ht="15.75">
      <c r="U8911"/>
    </row>
    <row r="8912" spans="21:21" ht="15.75">
      <c r="U8912"/>
    </row>
    <row r="8913" spans="21:21" ht="15.75">
      <c r="U8913"/>
    </row>
    <row r="8914" spans="21:21" ht="15.75">
      <c r="U8914"/>
    </row>
    <row r="8915" spans="21:21" ht="15.75">
      <c r="U8915"/>
    </row>
    <row r="8916" spans="21:21" ht="15.75">
      <c r="U8916"/>
    </row>
    <row r="8917" spans="21:21" ht="15.75">
      <c r="U8917"/>
    </row>
    <row r="8918" spans="21:21" ht="15.75">
      <c r="U8918"/>
    </row>
    <row r="8919" spans="21:21" ht="15.75">
      <c r="U8919"/>
    </row>
    <row r="8920" spans="21:21" ht="15.75">
      <c r="U8920"/>
    </row>
    <row r="8921" spans="21:21" ht="15.75">
      <c r="U8921"/>
    </row>
    <row r="8922" spans="21:21" ht="15.75">
      <c r="U8922"/>
    </row>
    <row r="8923" spans="21:21" ht="15.75">
      <c r="U8923"/>
    </row>
    <row r="8924" spans="21:21" ht="15.75">
      <c r="U8924"/>
    </row>
    <row r="8925" spans="21:21" ht="15.75">
      <c r="U8925"/>
    </row>
    <row r="8926" spans="21:21" ht="15.75">
      <c r="U8926"/>
    </row>
    <row r="8927" spans="21:21" ht="15.75">
      <c r="U8927"/>
    </row>
    <row r="8928" spans="21:21" ht="15.75">
      <c r="U8928"/>
    </row>
    <row r="8929" spans="21:21" ht="15.75">
      <c r="U8929"/>
    </row>
    <row r="8930" spans="21:21" ht="15.75">
      <c r="U8930"/>
    </row>
    <row r="8931" spans="21:21" ht="15.75">
      <c r="U8931"/>
    </row>
    <row r="8932" spans="21:21" ht="15.75">
      <c r="U8932"/>
    </row>
    <row r="8933" spans="21:21" ht="15.75">
      <c r="U8933"/>
    </row>
    <row r="8934" spans="21:21" ht="15.75">
      <c r="U8934"/>
    </row>
    <row r="8935" spans="21:21" ht="15.75">
      <c r="U8935"/>
    </row>
    <row r="8936" spans="21:21" ht="15.75">
      <c r="U8936"/>
    </row>
    <row r="8937" spans="21:21" ht="15.75">
      <c r="U8937"/>
    </row>
    <row r="8938" spans="21:21" ht="15.75">
      <c r="U8938"/>
    </row>
    <row r="8939" spans="21:21" ht="15.75">
      <c r="U8939"/>
    </row>
    <row r="8940" spans="21:21" ht="15.75">
      <c r="U8940"/>
    </row>
    <row r="8941" spans="21:21" ht="15.75">
      <c r="U8941"/>
    </row>
    <row r="8942" spans="21:21" ht="15.75">
      <c r="U8942"/>
    </row>
    <row r="8943" spans="21:21" ht="15.75">
      <c r="U8943"/>
    </row>
    <row r="8944" spans="21:21" ht="15.75">
      <c r="U8944"/>
    </row>
    <row r="8945" spans="21:21" ht="15.75">
      <c r="U8945"/>
    </row>
    <row r="8946" spans="21:21" ht="15.75">
      <c r="U8946"/>
    </row>
    <row r="8947" spans="21:21" ht="15.75">
      <c r="U8947"/>
    </row>
    <row r="8948" spans="21:21" ht="15.75">
      <c r="U8948"/>
    </row>
    <row r="8949" spans="21:21" ht="15.75">
      <c r="U8949"/>
    </row>
    <row r="8950" spans="21:21" ht="15.75">
      <c r="U8950"/>
    </row>
    <row r="8951" spans="21:21" ht="15.75">
      <c r="U8951"/>
    </row>
    <row r="8952" spans="21:21" ht="15.75">
      <c r="U8952"/>
    </row>
    <row r="8953" spans="21:21" ht="15.75">
      <c r="U8953"/>
    </row>
    <row r="8954" spans="21:21" ht="15.75">
      <c r="U8954"/>
    </row>
    <row r="8955" spans="21:21" ht="15.75">
      <c r="U8955"/>
    </row>
    <row r="8956" spans="21:21" ht="15.75">
      <c r="U8956"/>
    </row>
    <row r="8957" spans="21:21" ht="15.75">
      <c r="U8957"/>
    </row>
    <row r="8958" spans="21:21" ht="15.75">
      <c r="U8958"/>
    </row>
    <row r="8959" spans="21:21" ht="15.75">
      <c r="U8959"/>
    </row>
    <row r="8960" spans="21:21" ht="15.75">
      <c r="U8960"/>
    </row>
    <row r="8961" spans="21:21" ht="15.75">
      <c r="U8961"/>
    </row>
    <row r="8962" spans="21:21" ht="15.75">
      <c r="U8962"/>
    </row>
    <row r="8963" spans="21:21" ht="15.75">
      <c r="U8963"/>
    </row>
    <row r="8964" spans="21:21" ht="15.75">
      <c r="U8964"/>
    </row>
    <row r="8965" spans="21:21" ht="15.75">
      <c r="U8965"/>
    </row>
    <row r="8966" spans="21:21" ht="15.75">
      <c r="U8966"/>
    </row>
    <row r="8967" spans="21:21" ht="15.75">
      <c r="U8967"/>
    </row>
    <row r="8968" spans="21:21" ht="15.75">
      <c r="U8968"/>
    </row>
    <row r="8969" spans="21:21" ht="15.75">
      <c r="U8969"/>
    </row>
    <row r="8970" spans="21:21" ht="15.75">
      <c r="U8970"/>
    </row>
    <row r="8971" spans="21:21" ht="15.75">
      <c r="U8971"/>
    </row>
    <row r="8972" spans="21:21" ht="15.75">
      <c r="U8972"/>
    </row>
    <row r="8973" spans="21:21" ht="15.75">
      <c r="U8973"/>
    </row>
    <row r="8974" spans="21:21" ht="15.75">
      <c r="U8974"/>
    </row>
    <row r="8975" spans="21:21" ht="15.75">
      <c r="U8975"/>
    </row>
    <row r="8976" spans="21:21" ht="15.75">
      <c r="U8976"/>
    </row>
    <row r="8977" spans="21:21" ht="15.75">
      <c r="U8977"/>
    </row>
    <row r="8978" spans="21:21" ht="15.75">
      <c r="U8978"/>
    </row>
    <row r="8979" spans="21:21" ht="15.75">
      <c r="U8979"/>
    </row>
    <row r="8980" spans="21:21" ht="15.75">
      <c r="U8980"/>
    </row>
    <row r="8981" spans="21:21" ht="15.75">
      <c r="U8981"/>
    </row>
    <row r="8982" spans="21:21" ht="15.75">
      <c r="U8982"/>
    </row>
    <row r="8983" spans="21:21" ht="15.75">
      <c r="U8983"/>
    </row>
    <row r="8984" spans="21:21" ht="15.75">
      <c r="U8984"/>
    </row>
    <row r="8985" spans="21:21" ht="15.75">
      <c r="U8985"/>
    </row>
    <row r="8986" spans="21:21" ht="15.75">
      <c r="U8986"/>
    </row>
    <row r="8987" spans="21:21" ht="15.75">
      <c r="U8987"/>
    </row>
    <row r="8988" spans="21:21" ht="15.75">
      <c r="U8988"/>
    </row>
    <row r="8989" spans="21:21" ht="15.75">
      <c r="U8989"/>
    </row>
    <row r="8990" spans="21:21" ht="15.75">
      <c r="U8990"/>
    </row>
    <row r="8991" spans="21:21" ht="15.75">
      <c r="U8991"/>
    </row>
    <row r="8992" spans="21:21" ht="15.75">
      <c r="U8992"/>
    </row>
    <row r="8993" spans="21:21" ht="15.75">
      <c r="U8993"/>
    </row>
    <row r="8994" spans="21:21" ht="15.75">
      <c r="U8994"/>
    </row>
    <row r="8995" spans="21:21" ht="15.75">
      <c r="U8995"/>
    </row>
    <row r="8996" spans="21:21" ht="15.75">
      <c r="U8996"/>
    </row>
    <row r="8997" spans="21:21" ht="15.75">
      <c r="U8997"/>
    </row>
    <row r="8998" spans="21:21" ht="15.75">
      <c r="U8998"/>
    </row>
    <row r="8999" spans="21:21" ht="15.75">
      <c r="U8999"/>
    </row>
    <row r="9000" spans="21:21" ht="15.75">
      <c r="U9000"/>
    </row>
    <row r="9001" spans="21:21" ht="15.75">
      <c r="U9001"/>
    </row>
    <row r="9002" spans="21:21" ht="15.75">
      <c r="U9002"/>
    </row>
    <row r="9003" spans="21:21" ht="15.75">
      <c r="U9003"/>
    </row>
    <row r="9004" spans="21:21" ht="15.75">
      <c r="U9004"/>
    </row>
    <row r="9005" spans="21:21" ht="15.75">
      <c r="U9005"/>
    </row>
    <row r="9006" spans="21:21" ht="15.75">
      <c r="U9006"/>
    </row>
    <row r="9007" spans="21:21" ht="15.75">
      <c r="U9007"/>
    </row>
    <row r="9008" spans="21:21" ht="15.75">
      <c r="U9008"/>
    </row>
    <row r="9009" spans="21:21" ht="15.75">
      <c r="U9009"/>
    </row>
    <row r="9010" spans="21:21" ht="15.75">
      <c r="U9010"/>
    </row>
    <row r="9011" spans="21:21" ht="15.75">
      <c r="U9011"/>
    </row>
    <row r="9012" spans="21:21" ht="15.75">
      <c r="U9012"/>
    </row>
    <row r="9013" spans="21:21" ht="15.75">
      <c r="U9013"/>
    </row>
    <row r="9014" spans="21:21" ht="15.75">
      <c r="U9014"/>
    </row>
    <row r="9015" spans="21:21" ht="15.75">
      <c r="U9015"/>
    </row>
    <row r="9016" spans="21:21" ht="15.75">
      <c r="U9016"/>
    </row>
    <row r="9017" spans="21:21" ht="15.75">
      <c r="U9017"/>
    </row>
    <row r="9018" spans="21:21" ht="15.75">
      <c r="U9018"/>
    </row>
    <row r="9019" spans="21:21" ht="15.75">
      <c r="U9019"/>
    </row>
    <row r="9020" spans="21:21" ht="15.75">
      <c r="U9020"/>
    </row>
    <row r="9021" spans="21:21" ht="15.75">
      <c r="U9021"/>
    </row>
    <row r="9022" spans="21:21" ht="15.75">
      <c r="U9022"/>
    </row>
    <row r="9023" spans="21:21" ht="15.75">
      <c r="U9023"/>
    </row>
    <row r="9024" spans="21:21" ht="15.75">
      <c r="U9024"/>
    </row>
    <row r="9025" spans="21:21" ht="15.75">
      <c r="U9025"/>
    </row>
    <row r="9026" spans="21:21" ht="15.75">
      <c r="U9026"/>
    </row>
    <row r="9027" spans="21:21" ht="15.75">
      <c r="U9027"/>
    </row>
    <row r="9028" spans="21:21" ht="15.75">
      <c r="U9028"/>
    </row>
    <row r="9029" spans="21:21" ht="15.75">
      <c r="U9029"/>
    </row>
    <row r="9030" spans="21:21" ht="15.75">
      <c r="U9030"/>
    </row>
    <row r="9031" spans="21:21" ht="15.75">
      <c r="U9031"/>
    </row>
    <row r="9032" spans="21:21" ht="15.75">
      <c r="U9032"/>
    </row>
    <row r="9033" spans="21:21" ht="15.75">
      <c r="U9033"/>
    </row>
    <row r="9034" spans="21:21" ht="15.75">
      <c r="U9034"/>
    </row>
    <row r="9035" spans="21:21" ht="15.75">
      <c r="U9035"/>
    </row>
    <row r="9036" spans="21:21" ht="15.75">
      <c r="U9036"/>
    </row>
    <row r="9037" spans="21:21" ht="15.75">
      <c r="U9037"/>
    </row>
    <row r="9038" spans="21:21" ht="15.75">
      <c r="U9038"/>
    </row>
    <row r="9039" spans="21:21" ht="15.75">
      <c r="U9039"/>
    </row>
    <row r="9040" spans="21:21" ht="15.75">
      <c r="U9040"/>
    </row>
    <row r="9041" spans="21:21" ht="15.75">
      <c r="U9041"/>
    </row>
    <row r="9042" spans="21:21" ht="15.75">
      <c r="U9042"/>
    </row>
    <row r="9043" spans="21:21" ht="15.75">
      <c r="U9043"/>
    </row>
    <row r="9044" spans="21:21" ht="15.75">
      <c r="U9044"/>
    </row>
    <row r="9045" spans="21:21" ht="15.75">
      <c r="U9045"/>
    </row>
    <row r="9046" spans="21:21" ht="15.75">
      <c r="U9046"/>
    </row>
    <row r="9047" spans="21:21" ht="15.75">
      <c r="U9047"/>
    </row>
    <row r="9048" spans="21:21" ht="15.75">
      <c r="U9048"/>
    </row>
    <row r="9049" spans="21:21" ht="15.75">
      <c r="U9049"/>
    </row>
    <row r="9050" spans="21:21" ht="15.75">
      <c r="U9050"/>
    </row>
    <row r="9051" spans="21:21" ht="15.75">
      <c r="U9051"/>
    </row>
    <row r="9052" spans="21:21" ht="15.75">
      <c r="U9052"/>
    </row>
    <row r="9053" spans="21:21" ht="15.75">
      <c r="U9053"/>
    </row>
    <row r="9054" spans="21:21" ht="15.75">
      <c r="U9054"/>
    </row>
    <row r="9055" spans="21:21" ht="15.75">
      <c r="U9055"/>
    </row>
    <row r="9056" spans="21:21" ht="15.75">
      <c r="U9056"/>
    </row>
    <row r="9057" spans="21:21" ht="15.75">
      <c r="U9057"/>
    </row>
    <row r="9058" spans="21:21" ht="15.75">
      <c r="U9058"/>
    </row>
    <row r="9059" spans="21:21" ht="15.75">
      <c r="U9059"/>
    </row>
    <row r="9060" spans="21:21" ht="15.75">
      <c r="U9060"/>
    </row>
    <row r="9061" spans="21:21" ht="15.75">
      <c r="U9061"/>
    </row>
    <row r="9062" spans="21:21" ht="15.75">
      <c r="U9062"/>
    </row>
    <row r="9063" spans="21:21" ht="15.75">
      <c r="U9063"/>
    </row>
    <row r="9064" spans="21:21" ht="15.75">
      <c r="U9064"/>
    </row>
    <row r="9065" spans="21:21" ht="15.75">
      <c r="U9065"/>
    </row>
    <row r="9066" spans="21:21" ht="15.75">
      <c r="U9066"/>
    </row>
    <row r="9067" spans="21:21" ht="15.75">
      <c r="U9067"/>
    </row>
    <row r="9068" spans="21:21" ht="15.75">
      <c r="U9068"/>
    </row>
    <row r="9069" spans="21:21" ht="15.75">
      <c r="U9069"/>
    </row>
    <row r="9070" spans="21:21" ht="15.75">
      <c r="U9070"/>
    </row>
    <row r="9071" spans="21:21" ht="15.75">
      <c r="U9071"/>
    </row>
    <row r="9072" spans="21:21" ht="15.75">
      <c r="U9072"/>
    </row>
    <row r="9073" spans="21:21" ht="15.75">
      <c r="U9073"/>
    </row>
    <row r="9074" spans="21:21" ht="15.75">
      <c r="U9074"/>
    </row>
    <row r="9075" spans="21:21" ht="15.75">
      <c r="U9075"/>
    </row>
    <row r="9076" spans="21:21" ht="15.75">
      <c r="U9076"/>
    </row>
    <row r="9077" spans="21:21" ht="15.75">
      <c r="U9077"/>
    </row>
    <row r="9078" spans="21:21" ht="15.75">
      <c r="U9078"/>
    </row>
    <row r="9079" spans="21:21" ht="15.75">
      <c r="U9079"/>
    </row>
    <row r="9080" spans="21:21" ht="15.75">
      <c r="U9080"/>
    </row>
    <row r="9081" spans="21:21" ht="15.75">
      <c r="U9081"/>
    </row>
    <row r="9082" spans="21:21" ht="15.75">
      <c r="U9082"/>
    </row>
    <row r="9083" spans="21:21" ht="15.75">
      <c r="U9083"/>
    </row>
    <row r="9084" spans="21:21" ht="15.75">
      <c r="U9084"/>
    </row>
    <row r="9085" spans="21:21" ht="15.75">
      <c r="U9085"/>
    </row>
    <row r="9086" spans="21:21" ht="15.75">
      <c r="U9086"/>
    </row>
    <row r="9087" spans="21:21" ht="15.75">
      <c r="U9087"/>
    </row>
    <row r="9088" spans="21:21" ht="15.75">
      <c r="U9088"/>
    </row>
    <row r="9089" spans="21:21" ht="15.75">
      <c r="U9089"/>
    </row>
    <row r="9090" spans="21:21" ht="15.75">
      <c r="U9090"/>
    </row>
    <row r="9091" spans="21:21" ht="15.75">
      <c r="U9091"/>
    </row>
    <row r="9092" spans="21:21" ht="15.75">
      <c r="U9092"/>
    </row>
    <row r="9093" spans="21:21" ht="15.75">
      <c r="U9093"/>
    </row>
    <row r="9094" spans="21:21" ht="15.75">
      <c r="U9094"/>
    </row>
    <row r="9095" spans="21:21" ht="15.75">
      <c r="U9095"/>
    </row>
    <row r="9096" spans="21:21" ht="15.75">
      <c r="U9096"/>
    </row>
    <row r="9097" spans="21:21" ht="15.75">
      <c r="U9097"/>
    </row>
    <row r="9098" spans="21:21" ht="15.75">
      <c r="U9098"/>
    </row>
    <row r="9099" spans="21:21" ht="15.75">
      <c r="U9099"/>
    </row>
    <row r="9100" spans="21:21" ht="15.75">
      <c r="U9100"/>
    </row>
    <row r="9101" spans="21:21" ht="15.75">
      <c r="U9101"/>
    </row>
    <row r="9102" spans="21:21" ht="15.75">
      <c r="U9102"/>
    </row>
    <row r="9103" spans="21:21" ht="15.75">
      <c r="U9103"/>
    </row>
    <row r="9104" spans="21:21" ht="15.75">
      <c r="U9104"/>
    </row>
    <row r="9105" spans="21:21" ht="15.75">
      <c r="U9105"/>
    </row>
    <row r="9106" spans="21:21" ht="15.75">
      <c r="U9106"/>
    </row>
    <row r="9107" spans="21:21" ht="15.75">
      <c r="U9107"/>
    </row>
    <row r="9108" spans="21:21" ht="15.75">
      <c r="U9108"/>
    </row>
    <row r="9109" spans="21:21" ht="15.75">
      <c r="U9109"/>
    </row>
    <row r="9110" spans="21:21" ht="15.75">
      <c r="U9110"/>
    </row>
    <row r="9111" spans="21:21" ht="15.75">
      <c r="U9111"/>
    </row>
    <row r="9112" spans="21:21" ht="15.75">
      <c r="U9112"/>
    </row>
    <row r="9113" spans="21:21" ht="15.75">
      <c r="U9113"/>
    </row>
    <row r="9114" spans="21:21" ht="15.75">
      <c r="U9114"/>
    </row>
    <row r="9115" spans="21:21" ht="15.75">
      <c r="U9115"/>
    </row>
    <row r="9116" spans="21:21" ht="15.75">
      <c r="U9116"/>
    </row>
    <row r="9117" spans="21:21" ht="15.75">
      <c r="U9117"/>
    </row>
    <row r="9118" spans="21:21" ht="15.75">
      <c r="U9118"/>
    </row>
    <row r="9119" spans="21:21" ht="15.75">
      <c r="U9119"/>
    </row>
    <row r="9120" spans="21:21" ht="15.75">
      <c r="U9120"/>
    </row>
    <row r="9121" spans="21:21" ht="15.75">
      <c r="U9121"/>
    </row>
    <row r="9122" spans="21:21" ht="15.75">
      <c r="U9122"/>
    </row>
    <row r="9123" spans="21:21" ht="15.75">
      <c r="U9123"/>
    </row>
    <row r="9124" spans="21:21" ht="15.75">
      <c r="U9124"/>
    </row>
    <row r="9125" spans="21:21" ht="15.75">
      <c r="U9125"/>
    </row>
    <row r="9126" spans="21:21" ht="15.75">
      <c r="U9126"/>
    </row>
    <row r="9127" spans="21:21" ht="15.75">
      <c r="U9127"/>
    </row>
    <row r="9128" spans="21:21" ht="15.75">
      <c r="U9128"/>
    </row>
    <row r="9129" spans="21:21" ht="15.75">
      <c r="U9129"/>
    </row>
    <row r="9130" spans="21:21" ht="15.75">
      <c r="U9130"/>
    </row>
    <row r="9131" spans="21:21" ht="15.75">
      <c r="U9131"/>
    </row>
    <row r="9132" spans="21:21" ht="15.75">
      <c r="U9132"/>
    </row>
    <row r="9133" spans="21:21" ht="15.75">
      <c r="U9133"/>
    </row>
    <row r="9134" spans="21:21" ht="15.75">
      <c r="U9134"/>
    </row>
    <row r="9135" spans="21:21" ht="15.75">
      <c r="U9135"/>
    </row>
    <row r="9136" spans="21:21" ht="15.75">
      <c r="U9136"/>
    </row>
    <row r="9137" spans="21:21" ht="15.75">
      <c r="U9137"/>
    </row>
    <row r="9138" spans="21:21" ht="15.75">
      <c r="U9138"/>
    </row>
    <row r="9139" spans="21:21" ht="15.75">
      <c r="U9139"/>
    </row>
    <row r="9140" spans="21:21" ht="15.75">
      <c r="U9140"/>
    </row>
    <row r="9141" spans="21:21" ht="15.75">
      <c r="U9141"/>
    </row>
    <row r="9142" spans="21:21" ht="15.75">
      <c r="U9142"/>
    </row>
    <row r="9143" spans="21:21" ht="15.75">
      <c r="U9143"/>
    </row>
    <row r="9144" spans="21:21" ht="15.75">
      <c r="U9144"/>
    </row>
    <row r="9145" spans="21:21" ht="15.75">
      <c r="U9145"/>
    </row>
    <row r="9146" spans="21:21" ht="15.75">
      <c r="U9146"/>
    </row>
    <row r="9147" spans="21:21" ht="15.75">
      <c r="U9147"/>
    </row>
    <row r="9148" spans="21:21" ht="15.75">
      <c r="U9148"/>
    </row>
    <row r="9149" spans="21:21" ht="15.75">
      <c r="U9149"/>
    </row>
    <row r="9150" spans="21:21" ht="15.75">
      <c r="U9150"/>
    </row>
    <row r="9151" spans="21:21" ht="15.75">
      <c r="U9151"/>
    </row>
    <row r="9152" spans="21:21" ht="15.75">
      <c r="U9152"/>
    </row>
    <row r="9153" spans="21:21" ht="15.75">
      <c r="U9153"/>
    </row>
    <row r="9154" spans="21:21" ht="15.75">
      <c r="U9154"/>
    </row>
    <row r="9155" spans="21:21" ht="15.75">
      <c r="U9155"/>
    </row>
    <row r="9156" spans="21:21" ht="15.75">
      <c r="U9156"/>
    </row>
    <row r="9157" spans="21:21" ht="15.75">
      <c r="U9157"/>
    </row>
    <row r="9158" spans="21:21" ht="15.75">
      <c r="U9158"/>
    </row>
    <row r="9159" spans="21:21" ht="15.75">
      <c r="U9159"/>
    </row>
    <row r="9160" spans="21:21" ht="15.75">
      <c r="U9160"/>
    </row>
    <row r="9161" spans="21:21" ht="15.75">
      <c r="U9161"/>
    </row>
    <row r="9162" spans="21:21" ht="15.75">
      <c r="U9162"/>
    </row>
    <row r="9163" spans="21:21" ht="15.75">
      <c r="U9163"/>
    </row>
    <row r="9164" spans="21:21" ht="15.75">
      <c r="U9164"/>
    </row>
    <row r="9165" spans="21:21" ht="15.75">
      <c r="U9165"/>
    </row>
    <row r="9166" spans="21:21" ht="15.75">
      <c r="U9166"/>
    </row>
    <row r="9167" spans="21:21" ht="15.75">
      <c r="U9167"/>
    </row>
    <row r="9168" spans="21:21" ht="15.75">
      <c r="U9168"/>
    </row>
    <row r="9169" spans="21:21" ht="15.75">
      <c r="U9169"/>
    </row>
    <row r="9170" spans="21:21" ht="15.75">
      <c r="U9170"/>
    </row>
    <row r="9171" spans="21:21" ht="15.75">
      <c r="U9171"/>
    </row>
    <row r="9172" spans="21:21" ht="15.75">
      <c r="U9172"/>
    </row>
    <row r="9173" spans="21:21" ht="15.75">
      <c r="U9173"/>
    </row>
    <row r="9174" spans="21:21" ht="15.75">
      <c r="U9174"/>
    </row>
    <row r="9175" spans="21:21" ht="15.75">
      <c r="U9175"/>
    </row>
    <row r="9176" spans="21:21" ht="15.75">
      <c r="U9176"/>
    </row>
    <row r="9177" spans="21:21" ht="15.75">
      <c r="U9177"/>
    </row>
    <row r="9178" spans="21:21" ht="15.75">
      <c r="U9178"/>
    </row>
    <row r="9179" spans="21:21" ht="15.75">
      <c r="U9179"/>
    </row>
    <row r="9180" spans="21:21" ht="15.75">
      <c r="U9180"/>
    </row>
    <row r="9181" spans="21:21" ht="15.75">
      <c r="U9181"/>
    </row>
    <row r="9182" spans="21:21" ht="15.75">
      <c r="U9182"/>
    </row>
    <row r="9183" spans="21:21" ht="15.75">
      <c r="U9183"/>
    </row>
    <row r="9184" spans="21:21" ht="15.75">
      <c r="U9184"/>
    </row>
    <row r="9185" spans="21:21" ht="15.75">
      <c r="U9185"/>
    </row>
    <row r="9186" spans="21:21" ht="15.75">
      <c r="U9186"/>
    </row>
    <row r="9187" spans="21:21" ht="15.75">
      <c r="U9187"/>
    </row>
    <row r="9188" spans="21:21" ht="15.75">
      <c r="U9188"/>
    </row>
    <row r="9189" spans="21:21" ht="15.75">
      <c r="U9189"/>
    </row>
    <row r="9190" spans="21:21" ht="15.75">
      <c r="U9190"/>
    </row>
    <row r="9191" spans="21:21" ht="15.75">
      <c r="U9191"/>
    </row>
    <row r="9192" spans="21:21" ht="15.75">
      <c r="U9192"/>
    </row>
    <row r="9193" spans="21:21" ht="15.75">
      <c r="U9193"/>
    </row>
    <row r="9194" spans="21:21" ht="15.75">
      <c r="U9194"/>
    </row>
    <row r="9195" spans="21:21" ht="15.75">
      <c r="U9195"/>
    </row>
    <row r="9196" spans="21:21" ht="15.75">
      <c r="U9196"/>
    </row>
    <row r="9197" spans="21:21" ht="15.75">
      <c r="U9197"/>
    </row>
    <row r="9198" spans="21:21" ht="15.75">
      <c r="U9198"/>
    </row>
    <row r="9199" spans="21:21" ht="15.75">
      <c r="U9199"/>
    </row>
    <row r="9200" spans="21:21" ht="15.75">
      <c r="U9200"/>
    </row>
    <row r="9201" spans="21:21" ht="15.75">
      <c r="U9201"/>
    </row>
    <row r="9202" spans="21:21" ht="15.75">
      <c r="U9202"/>
    </row>
    <row r="9203" spans="21:21" ht="15.75">
      <c r="U9203"/>
    </row>
    <row r="9204" spans="21:21" ht="15.75">
      <c r="U9204"/>
    </row>
    <row r="9205" spans="21:21" ht="15.75">
      <c r="U9205"/>
    </row>
    <row r="9206" spans="21:21" ht="15.75">
      <c r="U9206"/>
    </row>
    <row r="9207" spans="21:21" ht="15.75">
      <c r="U9207"/>
    </row>
    <row r="9208" spans="21:21" ht="15.75">
      <c r="U9208"/>
    </row>
    <row r="9209" spans="21:21" ht="15.75">
      <c r="U9209"/>
    </row>
    <row r="9210" spans="21:21" ht="15.75">
      <c r="U9210"/>
    </row>
    <row r="9211" spans="21:21" ht="15.75">
      <c r="U9211"/>
    </row>
    <row r="9212" spans="21:21" ht="15.75">
      <c r="U9212"/>
    </row>
    <row r="9213" spans="21:21" ht="15.75">
      <c r="U9213"/>
    </row>
    <row r="9214" spans="21:21" ht="15.75">
      <c r="U9214"/>
    </row>
    <row r="9215" spans="21:21" ht="15.75">
      <c r="U9215"/>
    </row>
    <row r="9216" spans="21:21" ht="15.75">
      <c r="U9216"/>
    </row>
    <row r="9217" spans="21:21" ht="15.75">
      <c r="U9217"/>
    </row>
    <row r="9218" spans="21:21" ht="15.75">
      <c r="U9218"/>
    </row>
    <row r="9219" spans="21:21" ht="15.75">
      <c r="U9219"/>
    </row>
    <row r="9220" spans="21:21" ht="15.75">
      <c r="U9220"/>
    </row>
    <row r="9221" spans="21:21" ht="15.75">
      <c r="U9221"/>
    </row>
    <row r="9222" spans="21:21" ht="15.75">
      <c r="U9222"/>
    </row>
    <row r="9223" spans="21:21" ht="15.75">
      <c r="U9223"/>
    </row>
    <row r="9224" spans="21:21" ht="15.75">
      <c r="U9224"/>
    </row>
    <row r="9225" spans="21:21" ht="15.75">
      <c r="U9225"/>
    </row>
    <row r="9226" spans="21:21" ht="15.75">
      <c r="U9226"/>
    </row>
    <row r="9227" spans="21:21" ht="15.75">
      <c r="U9227"/>
    </row>
    <row r="9228" spans="21:21" ht="15.75">
      <c r="U9228"/>
    </row>
    <row r="9229" spans="21:21" ht="15.75">
      <c r="U9229"/>
    </row>
    <row r="9230" spans="21:21" ht="15.75">
      <c r="U9230"/>
    </row>
    <row r="9231" spans="21:21" ht="15.75">
      <c r="U9231"/>
    </row>
    <row r="9232" spans="21:21" ht="15.75">
      <c r="U9232"/>
    </row>
    <row r="9233" spans="21:21" ht="15.75">
      <c r="U9233"/>
    </row>
    <row r="9234" spans="21:21" ht="15.75">
      <c r="U9234"/>
    </row>
    <row r="9235" spans="21:21" ht="15.75">
      <c r="U9235"/>
    </row>
    <row r="9236" spans="21:21" ht="15.75">
      <c r="U9236"/>
    </row>
    <row r="9237" spans="21:21" ht="15.75">
      <c r="U9237"/>
    </row>
    <row r="9238" spans="21:21" ht="15.75">
      <c r="U9238"/>
    </row>
    <row r="9239" spans="21:21" ht="15.75">
      <c r="U9239"/>
    </row>
    <row r="9240" spans="21:21" ht="15.75">
      <c r="U9240"/>
    </row>
    <row r="9241" spans="21:21" ht="15.75">
      <c r="U9241"/>
    </row>
    <row r="9242" spans="21:21" ht="15.75">
      <c r="U9242"/>
    </row>
    <row r="9243" spans="21:21" ht="15.75">
      <c r="U9243"/>
    </row>
    <row r="9244" spans="21:21" ht="15.75">
      <c r="U9244"/>
    </row>
    <row r="9245" spans="21:21" ht="15.75">
      <c r="U9245"/>
    </row>
    <row r="9246" spans="21:21" ht="15.75">
      <c r="U9246"/>
    </row>
    <row r="9247" spans="21:21" ht="15.75">
      <c r="U9247"/>
    </row>
    <row r="9248" spans="21:21" ht="15.75">
      <c r="U9248"/>
    </row>
    <row r="9249" spans="21:21" ht="15.75">
      <c r="U9249"/>
    </row>
    <row r="9250" spans="21:21" ht="15.75">
      <c r="U9250"/>
    </row>
    <row r="9251" spans="21:21" ht="15.75">
      <c r="U9251"/>
    </row>
    <row r="9252" spans="21:21" ht="15.75">
      <c r="U9252"/>
    </row>
    <row r="9253" spans="21:21" ht="15.75">
      <c r="U9253"/>
    </row>
    <row r="9254" spans="21:21" ht="15.75">
      <c r="U9254"/>
    </row>
    <row r="9255" spans="21:21" ht="15.75">
      <c r="U9255"/>
    </row>
    <row r="9256" spans="21:21" ht="15.75">
      <c r="U9256"/>
    </row>
    <row r="9257" spans="21:21" ht="15.75">
      <c r="U9257"/>
    </row>
    <row r="9258" spans="21:21" ht="15.75">
      <c r="U9258"/>
    </row>
    <row r="9259" spans="21:21" ht="15.75">
      <c r="U9259"/>
    </row>
    <row r="9260" spans="21:21" ht="15.75">
      <c r="U9260"/>
    </row>
    <row r="9261" spans="21:21" ht="15.75">
      <c r="U9261"/>
    </row>
    <row r="9262" spans="21:21" ht="15.75">
      <c r="U9262"/>
    </row>
    <row r="9263" spans="21:21" ht="15.75">
      <c r="U9263"/>
    </row>
    <row r="9264" spans="21:21" ht="15.75">
      <c r="U9264"/>
    </row>
    <row r="9265" spans="21:21" ht="15.75">
      <c r="U9265"/>
    </row>
    <row r="9266" spans="21:21" ht="15.75">
      <c r="U9266"/>
    </row>
    <row r="9267" spans="21:21" ht="15.75">
      <c r="U9267"/>
    </row>
    <row r="9268" spans="21:21" ht="15.75">
      <c r="U9268"/>
    </row>
    <row r="9269" spans="21:21" ht="15.75">
      <c r="U9269"/>
    </row>
    <row r="9270" spans="21:21" ht="15.75">
      <c r="U9270"/>
    </row>
    <row r="9271" spans="21:21" ht="15.75">
      <c r="U9271"/>
    </row>
    <row r="9272" spans="21:21" ht="15.75">
      <c r="U9272"/>
    </row>
    <row r="9273" spans="21:21" ht="15.75">
      <c r="U9273"/>
    </row>
    <row r="9274" spans="21:21" ht="15.75">
      <c r="U9274"/>
    </row>
    <row r="9275" spans="21:21" ht="15.75">
      <c r="U9275"/>
    </row>
    <row r="9276" spans="21:21" ht="15.75">
      <c r="U9276"/>
    </row>
    <row r="9277" spans="21:21" ht="15.75">
      <c r="U9277"/>
    </row>
    <row r="9278" spans="21:21" ht="15.75">
      <c r="U9278"/>
    </row>
    <row r="9279" spans="21:21" ht="15.75">
      <c r="U9279"/>
    </row>
    <row r="9280" spans="21:21" ht="15.75">
      <c r="U9280"/>
    </row>
    <row r="9281" spans="21:21" ht="15.75">
      <c r="U9281"/>
    </row>
    <row r="9282" spans="21:21" ht="15.75">
      <c r="U9282"/>
    </row>
    <row r="9283" spans="21:21" ht="15.75">
      <c r="U9283"/>
    </row>
    <row r="9284" spans="21:21" ht="15.75">
      <c r="U9284"/>
    </row>
    <row r="9285" spans="21:21" ht="15.75">
      <c r="U9285"/>
    </row>
    <row r="9286" spans="21:21" ht="15.75">
      <c r="U9286"/>
    </row>
    <row r="9287" spans="21:21" ht="15.75">
      <c r="U9287"/>
    </row>
    <row r="9288" spans="21:21" ht="15.75">
      <c r="U9288"/>
    </row>
    <row r="9289" spans="21:21" ht="15.75">
      <c r="U9289"/>
    </row>
    <row r="9290" spans="21:21" ht="15.75">
      <c r="U9290"/>
    </row>
    <row r="9291" spans="21:21" ht="15.75">
      <c r="U9291"/>
    </row>
    <row r="9292" spans="21:21" ht="15.75">
      <c r="U9292"/>
    </row>
    <row r="9293" spans="21:21" ht="15.75">
      <c r="U9293"/>
    </row>
    <row r="9294" spans="21:21" ht="15.75">
      <c r="U9294"/>
    </row>
    <row r="9295" spans="21:21" ht="15.75">
      <c r="U9295"/>
    </row>
    <row r="9296" spans="21:21" ht="15.75">
      <c r="U9296"/>
    </row>
    <row r="9297" spans="21:21" ht="15.75">
      <c r="U9297"/>
    </row>
    <row r="9298" spans="21:21" ht="15.75">
      <c r="U9298"/>
    </row>
    <row r="9299" spans="21:21" ht="15.75">
      <c r="U9299"/>
    </row>
    <row r="9300" spans="21:21" ht="15.75">
      <c r="U9300"/>
    </row>
    <row r="9301" spans="21:21" ht="15.75">
      <c r="U9301"/>
    </row>
    <row r="9302" spans="21:21" ht="15.75">
      <c r="U9302"/>
    </row>
    <row r="9303" spans="21:21" ht="15.75">
      <c r="U9303"/>
    </row>
    <row r="9304" spans="21:21" ht="15.75">
      <c r="U9304"/>
    </row>
    <row r="9305" spans="21:21" ht="15.75">
      <c r="U9305"/>
    </row>
    <row r="9306" spans="21:21" ht="15.75">
      <c r="U9306"/>
    </row>
    <row r="9307" spans="21:21" ht="15.75">
      <c r="U9307"/>
    </row>
    <row r="9308" spans="21:21" ht="15.75">
      <c r="U9308"/>
    </row>
    <row r="9309" spans="21:21" ht="15.75">
      <c r="U9309"/>
    </row>
    <row r="9310" spans="21:21" ht="15.75">
      <c r="U9310"/>
    </row>
    <row r="9311" spans="21:21" ht="15.75">
      <c r="U9311"/>
    </row>
    <row r="9312" spans="21:21" ht="15.75">
      <c r="U9312"/>
    </row>
    <row r="9313" spans="21:21" ht="15.75">
      <c r="U9313"/>
    </row>
    <row r="9314" spans="21:21" ht="15.75">
      <c r="U9314"/>
    </row>
    <row r="9315" spans="21:21" ht="15.75">
      <c r="U9315"/>
    </row>
    <row r="9316" spans="21:21" ht="15.75">
      <c r="U9316"/>
    </row>
    <row r="9317" spans="21:21" ht="15.75">
      <c r="U9317"/>
    </row>
    <row r="9318" spans="21:21" ht="15.75">
      <c r="U9318"/>
    </row>
    <row r="9319" spans="21:21" ht="15.75">
      <c r="U9319"/>
    </row>
    <row r="9320" spans="21:21" ht="15.75">
      <c r="U9320"/>
    </row>
    <row r="9321" spans="21:21" ht="15.75">
      <c r="U9321"/>
    </row>
    <row r="9322" spans="21:21" ht="15.75">
      <c r="U9322"/>
    </row>
    <row r="9323" spans="21:21" ht="15.75">
      <c r="U9323"/>
    </row>
    <row r="9324" spans="21:21" ht="15.75">
      <c r="U9324"/>
    </row>
    <row r="9325" spans="21:21" ht="15.75">
      <c r="U9325"/>
    </row>
    <row r="9326" spans="21:21" ht="15.75">
      <c r="U9326"/>
    </row>
    <row r="9327" spans="21:21" ht="15.75">
      <c r="U9327"/>
    </row>
    <row r="9328" spans="21:21" ht="15.75">
      <c r="U9328"/>
    </row>
    <row r="9329" spans="21:21" ht="15.75">
      <c r="U9329"/>
    </row>
    <row r="9330" spans="21:21" ht="15.75">
      <c r="U9330"/>
    </row>
    <row r="9331" spans="21:21" ht="15.75">
      <c r="U9331"/>
    </row>
    <row r="9332" spans="21:21" ht="15.75">
      <c r="U9332"/>
    </row>
    <row r="9333" spans="21:21" ht="15.75">
      <c r="U9333"/>
    </row>
    <row r="9334" spans="21:21" ht="15.75">
      <c r="U9334"/>
    </row>
    <row r="9335" spans="21:21" ht="15.75">
      <c r="U9335"/>
    </row>
    <row r="9336" spans="21:21" ht="15.75">
      <c r="U9336"/>
    </row>
    <row r="9337" spans="21:21" ht="15.75">
      <c r="U9337"/>
    </row>
    <row r="9338" spans="21:21" ht="15.75">
      <c r="U9338"/>
    </row>
    <row r="9339" spans="21:21" ht="15.75">
      <c r="U9339"/>
    </row>
    <row r="9340" spans="21:21" ht="15.75">
      <c r="U9340"/>
    </row>
    <row r="9341" spans="21:21" ht="15.75">
      <c r="U9341"/>
    </row>
    <row r="9342" spans="21:21" ht="15.75">
      <c r="U9342"/>
    </row>
    <row r="9343" spans="21:21" ht="15.75">
      <c r="U9343"/>
    </row>
    <row r="9344" spans="21:21" ht="15.75">
      <c r="U9344"/>
    </row>
    <row r="9345" spans="21:21" ht="15.75">
      <c r="U9345"/>
    </row>
    <row r="9346" spans="21:21" ht="15.75">
      <c r="U9346"/>
    </row>
    <row r="9347" spans="21:21" ht="15.75">
      <c r="U9347"/>
    </row>
    <row r="9348" spans="21:21" ht="15.75">
      <c r="U9348"/>
    </row>
    <row r="9349" spans="21:21" ht="15.75">
      <c r="U9349"/>
    </row>
    <row r="9350" spans="21:21" ht="15.75">
      <c r="U9350"/>
    </row>
    <row r="9351" spans="21:21" ht="15.75">
      <c r="U9351"/>
    </row>
    <row r="9352" spans="21:21" ht="15.75">
      <c r="U9352"/>
    </row>
    <row r="9353" spans="21:21" ht="15.75">
      <c r="U9353"/>
    </row>
    <row r="9354" spans="21:21" ht="15.75">
      <c r="U9354"/>
    </row>
    <row r="9355" spans="21:21" ht="15.75">
      <c r="U9355"/>
    </row>
    <row r="9356" spans="21:21" ht="15.75">
      <c r="U9356"/>
    </row>
    <row r="9357" spans="21:21" ht="15.75">
      <c r="U9357"/>
    </row>
    <row r="9358" spans="21:21" ht="15.75">
      <c r="U9358"/>
    </row>
    <row r="9359" spans="21:21" ht="15.75">
      <c r="U9359"/>
    </row>
    <row r="9360" spans="21:21" ht="15.75">
      <c r="U9360"/>
    </row>
    <row r="9361" spans="21:21" ht="15.75">
      <c r="U9361"/>
    </row>
    <row r="9362" spans="21:21" ht="15.75">
      <c r="U9362"/>
    </row>
    <row r="9363" spans="21:21" ht="15.75">
      <c r="U9363"/>
    </row>
    <row r="9364" spans="21:21" ht="15.75">
      <c r="U9364"/>
    </row>
    <row r="9365" spans="21:21" ht="15.75">
      <c r="U9365"/>
    </row>
    <row r="9366" spans="21:21" ht="15.75">
      <c r="U9366"/>
    </row>
    <row r="9367" spans="21:21" ht="15.75">
      <c r="U9367"/>
    </row>
    <row r="9368" spans="21:21" ht="15.75">
      <c r="U9368"/>
    </row>
    <row r="9369" spans="21:21" ht="15.75">
      <c r="U9369"/>
    </row>
    <row r="9370" spans="21:21" ht="15.75">
      <c r="U9370"/>
    </row>
    <row r="9371" spans="21:21" ht="15.75">
      <c r="U9371"/>
    </row>
    <row r="9372" spans="21:21" ht="15.75">
      <c r="U9372"/>
    </row>
    <row r="9373" spans="21:21" ht="15.75">
      <c r="U9373"/>
    </row>
    <row r="9374" spans="21:21" ht="15.75">
      <c r="U9374"/>
    </row>
    <row r="9375" spans="21:21" ht="15.75">
      <c r="U9375"/>
    </row>
    <row r="9376" spans="21:21" ht="15.75">
      <c r="U9376"/>
    </row>
    <row r="9377" spans="21:21" ht="15.75">
      <c r="U9377"/>
    </row>
    <row r="9378" spans="21:21" ht="15.75">
      <c r="U9378"/>
    </row>
    <row r="9379" spans="21:21" ht="15.75">
      <c r="U9379"/>
    </row>
    <row r="9380" spans="21:21" ht="15.75">
      <c r="U9380"/>
    </row>
    <row r="9381" spans="21:21" ht="15.75">
      <c r="U9381"/>
    </row>
    <row r="9382" spans="21:21" ht="15.75">
      <c r="U9382"/>
    </row>
    <row r="9383" spans="21:21" ht="15.75">
      <c r="U9383"/>
    </row>
    <row r="9384" spans="21:21" ht="15.75">
      <c r="U9384"/>
    </row>
    <row r="9385" spans="21:21" ht="15.75">
      <c r="U9385"/>
    </row>
    <row r="9386" spans="21:21" ht="15.75">
      <c r="U9386"/>
    </row>
    <row r="9387" spans="21:21" ht="15.75">
      <c r="U9387"/>
    </row>
    <row r="9388" spans="21:21" ht="15.75">
      <c r="U9388"/>
    </row>
    <row r="9389" spans="21:21" ht="15.75">
      <c r="U9389"/>
    </row>
    <row r="9390" spans="21:21" ht="15.75">
      <c r="U9390"/>
    </row>
    <row r="9391" spans="21:21" ht="15.75">
      <c r="U9391"/>
    </row>
    <row r="9392" spans="21:21" ht="15.75">
      <c r="U9392"/>
    </row>
    <row r="9393" spans="21:21" ht="15.75">
      <c r="U9393"/>
    </row>
    <row r="9394" spans="21:21" ht="15.75">
      <c r="U9394"/>
    </row>
    <row r="9395" spans="21:21" ht="15.75">
      <c r="U9395"/>
    </row>
    <row r="9396" spans="21:21" ht="15.75">
      <c r="U9396"/>
    </row>
    <row r="9397" spans="21:21" ht="15.75">
      <c r="U9397"/>
    </row>
    <row r="9398" spans="21:21" ht="15.75">
      <c r="U9398"/>
    </row>
    <row r="9399" spans="21:21" ht="15.75">
      <c r="U9399"/>
    </row>
    <row r="9400" spans="21:21" ht="15.75">
      <c r="U9400"/>
    </row>
    <row r="9401" spans="21:21" ht="15.75">
      <c r="U9401"/>
    </row>
    <row r="9402" spans="21:21" ht="15.75">
      <c r="U9402"/>
    </row>
    <row r="9403" spans="21:21" ht="15.75">
      <c r="U9403"/>
    </row>
    <row r="9404" spans="21:21" ht="15.75">
      <c r="U9404"/>
    </row>
    <row r="9405" spans="21:21" ht="15.75">
      <c r="U9405"/>
    </row>
    <row r="9406" spans="21:21" ht="15.75">
      <c r="U9406"/>
    </row>
    <row r="9407" spans="21:21" ht="15.75">
      <c r="U9407"/>
    </row>
    <row r="9408" spans="21:21" ht="15.75">
      <c r="U9408"/>
    </row>
    <row r="9409" spans="21:21" ht="15.75">
      <c r="U9409"/>
    </row>
    <row r="9410" spans="21:21" ht="15.75">
      <c r="U9410"/>
    </row>
    <row r="9411" spans="21:21" ht="15.75">
      <c r="U9411"/>
    </row>
    <row r="9412" spans="21:21" ht="15.75">
      <c r="U9412"/>
    </row>
    <row r="9413" spans="21:21" ht="15.75">
      <c r="U9413"/>
    </row>
    <row r="9414" spans="21:21" ht="15.75">
      <c r="U9414"/>
    </row>
    <row r="9415" spans="21:21" ht="15.75">
      <c r="U9415"/>
    </row>
    <row r="9416" spans="21:21" ht="15.75">
      <c r="U9416"/>
    </row>
    <row r="9417" spans="21:21" ht="15.75">
      <c r="U9417"/>
    </row>
    <row r="9418" spans="21:21" ht="15.75">
      <c r="U9418"/>
    </row>
    <row r="9419" spans="21:21" ht="15.75">
      <c r="U9419"/>
    </row>
    <row r="9420" spans="21:21" ht="15.75">
      <c r="U9420"/>
    </row>
    <row r="9421" spans="21:21" ht="15.75">
      <c r="U9421"/>
    </row>
    <row r="9422" spans="21:21" ht="15.75">
      <c r="U9422"/>
    </row>
    <row r="9423" spans="21:21" ht="15.75">
      <c r="U9423"/>
    </row>
    <row r="9424" spans="21:21" ht="15.75">
      <c r="U9424"/>
    </row>
    <row r="9425" spans="21:21" ht="15.75">
      <c r="U9425"/>
    </row>
    <row r="9426" spans="21:21" ht="15.75">
      <c r="U9426"/>
    </row>
    <row r="9427" spans="21:21" ht="15.75">
      <c r="U9427"/>
    </row>
    <row r="9428" spans="21:21" ht="15.75">
      <c r="U9428"/>
    </row>
    <row r="9429" spans="21:21" ht="15.75">
      <c r="U9429"/>
    </row>
    <row r="9430" spans="21:21" ht="15.75">
      <c r="U9430"/>
    </row>
    <row r="9431" spans="21:21" ht="15.75">
      <c r="U9431"/>
    </row>
    <row r="9432" spans="21:21" ht="15.75">
      <c r="U9432"/>
    </row>
    <row r="9433" spans="21:21" ht="15.75">
      <c r="U9433"/>
    </row>
    <row r="9434" spans="21:21" ht="15.75">
      <c r="U9434"/>
    </row>
    <row r="9435" spans="21:21" ht="15.75">
      <c r="U9435"/>
    </row>
    <row r="9436" spans="21:21" ht="15.75">
      <c r="U9436"/>
    </row>
    <row r="9437" spans="21:21" ht="15.75">
      <c r="U9437"/>
    </row>
    <row r="9438" spans="21:21" ht="15.75">
      <c r="U9438"/>
    </row>
    <row r="9439" spans="21:21" ht="15.75">
      <c r="U9439"/>
    </row>
    <row r="9440" spans="21:21" ht="15.75">
      <c r="U9440"/>
    </row>
    <row r="9441" spans="21:21" ht="15.75">
      <c r="U9441"/>
    </row>
    <row r="9442" spans="21:21" ht="15.75">
      <c r="U9442"/>
    </row>
    <row r="9443" spans="21:21" ht="15.75">
      <c r="U9443"/>
    </row>
    <row r="9444" spans="21:21" ht="15.75">
      <c r="U9444"/>
    </row>
    <row r="9445" spans="21:21" ht="15.75">
      <c r="U9445"/>
    </row>
    <row r="9446" spans="21:21" ht="15.75">
      <c r="U9446"/>
    </row>
    <row r="9447" spans="21:21" ht="15.75">
      <c r="U9447"/>
    </row>
    <row r="9448" spans="21:21" ht="15.75">
      <c r="U9448"/>
    </row>
    <row r="9449" spans="21:21" ht="15.75">
      <c r="U9449"/>
    </row>
    <row r="9450" spans="21:21" ht="15.75">
      <c r="U9450"/>
    </row>
    <row r="9451" spans="21:21" ht="15.75">
      <c r="U9451"/>
    </row>
    <row r="9452" spans="21:21" ht="15.75">
      <c r="U9452"/>
    </row>
    <row r="9453" spans="21:21" ht="15.75">
      <c r="U9453"/>
    </row>
    <row r="9454" spans="21:21" ht="15.75">
      <c r="U9454"/>
    </row>
    <row r="9455" spans="21:21" ht="15.75">
      <c r="U9455"/>
    </row>
    <row r="9456" spans="21:21" ht="15.75">
      <c r="U9456"/>
    </row>
    <row r="9457" spans="21:21" ht="15.75">
      <c r="U9457"/>
    </row>
    <row r="9458" spans="21:21" ht="15.75">
      <c r="U9458"/>
    </row>
    <row r="9459" spans="21:21" ht="15.75">
      <c r="U9459"/>
    </row>
    <row r="9460" spans="21:21" ht="15.75">
      <c r="U9460"/>
    </row>
    <row r="9461" spans="21:21" ht="15.75">
      <c r="U9461"/>
    </row>
    <row r="9462" spans="21:21" ht="15.75">
      <c r="U9462"/>
    </row>
    <row r="9463" spans="21:21" ht="15.75">
      <c r="U9463"/>
    </row>
    <row r="9464" spans="21:21" ht="15.75">
      <c r="U9464"/>
    </row>
    <row r="9465" spans="21:21" ht="15.75">
      <c r="U9465"/>
    </row>
    <row r="9466" spans="21:21" ht="15.75">
      <c r="U9466"/>
    </row>
    <row r="9467" spans="21:21" ht="15.75">
      <c r="U9467"/>
    </row>
    <row r="9468" spans="21:21" ht="15.75">
      <c r="U9468"/>
    </row>
    <row r="9469" spans="21:21" ht="15.75">
      <c r="U9469"/>
    </row>
    <row r="9470" spans="21:21" ht="15.75">
      <c r="U9470"/>
    </row>
    <row r="9471" spans="21:21" ht="15.75">
      <c r="U9471"/>
    </row>
    <row r="9472" spans="21:21" ht="15.75">
      <c r="U9472"/>
    </row>
    <row r="9473" spans="21:21" ht="15.75">
      <c r="U9473"/>
    </row>
    <row r="9474" spans="21:21" ht="15.75">
      <c r="U9474"/>
    </row>
    <row r="9475" spans="21:21" ht="15.75">
      <c r="U9475"/>
    </row>
    <row r="9476" spans="21:21" ht="15.75">
      <c r="U9476"/>
    </row>
    <row r="9477" spans="21:21" ht="15.75">
      <c r="U9477"/>
    </row>
    <row r="9478" spans="21:21" ht="15.75">
      <c r="U9478"/>
    </row>
    <row r="9479" spans="21:21" ht="15.75">
      <c r="U9479"/>
    </row>
    <row r="9480" spans="21:21" ht="15.75">
      <c r="U9480"/>
    </row>
    <row r="9481" spans="21:21" ht="15.75">
      <c r="U9481"/>
    </row>
    <row r="9482" spans="21:21" ht="15.75">
      <c r="U9482"/>
    </row>
    <row r="9483" spans="21:21" ht="15.75">
      <c r="U9483"/>
    </row>
    <row r="9484" spans="21:21" ht="15.75">
      <c r="U9484"/>
    </row>
    <row r="9485" spans="21:21" ht="15.75">
      <c r="U9485"/>
    </row>
    <row r="9486" spans="21:21" ht="15.75">
      <c r="U9486"/>
    </row>
    <row r="9487" spans="21:21" ht="15.75">
      <c r="U9487"/>
    </row>
    <row r="9488" spans="21:21" ht="15.75">
      <c r="U9488"/>
    </row>
    <row r="9489" spans="21:21" ht="15.75">
      <c r="U9489"/>
    </row>
    <row r="9490" spans="21:21" ht="15.75">
      <c r="U9490"/>
    </row>
    <row r="9491" spans="21:21" ht="15.75">
      <c r="U9491"/>
    </row>
    <row r="9492" spans="21:21" ht="15.75">
      <c r="U9492"/>
    </row>
    <row r="9493" spans="21:21" ht="15.75">
      <c r="U9493"/>
    </row>
    <row r="9494" spans="21:21" ht="15.75">
      <c r="U9494"/>
    </row>
    <row r="9495" spans="21:21" ht="15.75">
      <c r="U9495"/>
    </row>
    <row r="9496" spans="21:21" ht="15.75">
      <c r="U9496"/>
    </row>
    <row r="9497" spans="21:21" ht="15.75">
      <c r="U9497"/>
    </row>
    <row r="9498" spans="21:21" ht="15.75">
      <c r="U9498"/>
    </row>
    <row r="9499" spans="21:21" ht="15.75">
      <c r="U9499"/>
    </row>
    <row r="9500" spans="21:21" ht="15.75">
      <c r="U9500"/>
    </row>
    <row r="9501" spans="21:21" ht="15.75">
      <c r="U9501"/>
    </row>
    <row r="9502" spans="21:21" ht="15.75">
      <c r="U9502"/>
    </row>
    <row r="9503" spans="21:21" ht="15.75">
      <c r="U9503"/>
    </row>
    <row r="9504" spans="21:21" ht="15.75">
      <c r="U9504"/>
    </row>
    <row r="9505" spans="21:21" ht="15.75">
      <c r="U9505"/>
    </row>
    <row r="9506" spans="21:21" ht="15.75">
      <c r="U9506"/>
    </row>
    <row r="9507" spans="21:21" ht="15.75">
      <c r="U9507"/>
    </row>
    <row r="9508" spans="21:21" ht="15.75">
      <c r="U9508"/>
    </row>
    <row r="9509" spans="21:21" ht="15.75">
      <c r="U9509"/>
    </row>
    <row r="9510" spans="21:21" ht="15.75">
      <c r="U9510"/>
    </row>
    <row r="9511" spans="21:21" ht="15.75">
      <c r="U9511"/>
    </row>
    <row r="9512" spans="21:21" ht="15.75">
      <c r="U9512"/>
    </row>
    <row r="9513" spans="21:21" ht="15.75">
      <c r="U9513"/>
    </row>
    <row r="9514" spans="21:21" ht="15.75">
      <c r="U9514"/>
    </row>
    <row r="9515" spans="21:21" ht="15.75">
      <c r="U9515"/>
    </row>
    <row r="9516" spans="21:21" ht="15.75">
      <c r="U9516"/>
    </row>
    <row r="9517" spans="21:21" ht="15.75">
      <c r="U9517"/>
    </row>
    <row r="9518" spans="21:21" ht="15.75">
      <c r="U9518"/>
    </row>
    <row r="9519" spans="21:21" ht="15.75">
      <c r="U9519"/>
    </row>
    <row r="9520" spans="21:21" ht="15.75">
      <c r="U9520"/>
    </row>
    <row r="9521" spans="21:21" ht="15.75">
      <c r="U9521"/>
    </row>
    <row r="9522" spans="21:21" ht="15.75">
      <c r="U9522"/>
    </row>
    <row r="9523" spans="21:21" ht="15.75">
      <c r="U9523"/>
    </row>
    <row r="9524" spans="21:21" ht="15.75">
      <c r="U9524"/>
    </row>
    <row r="9525" spans="21:21" ht="15.75">
      <c r="U9525"/>
    </row>
    <row r="9526" spans="21:21" ht="15.75">
      <c r="U9526"/>
    </row>
    <row r="9527" spans="21:21" ht="15.75">
      <c r="U9527"/>
    </row>
    <row r="9528" spans="21:21" ht="15.75">
      <c r="U9528"/>
    </row>
    <row r="9529" spans="21:21" ht="15.75">
      <c r="U9529"/>
    </row>
    <row r="9530" spans="21:21" ht="15.75">
      <c r="U9530"/>
    </row>
    <row r="9531" spans="21:21" ht="15.75">
      <c r="U9531"/>
    </row>
    <row r="9532" spans="21:21" ht="15.75">
      <c r="U9532"/>
    </row>
    <row r="9533" spans="21:21" ht="15.75">
      <c r="U9533"/>
    </row>
    <row r="9534" spans="21:21" ht="15.75">
      <c r="U9534"/>
    </row>
    <row r="9535" spans="21:21" ht="15.75">
      <c r="U9535"/>
    </row>
    <row r="9536" spans="21:21" ht="15.75">
      <c r="U9536"/>
    </row>
    <row r="9537" spans="21:21" ht="15.75">
      <c r="U9537"/>
    </row>
    <row r="9538" spans="21:21" ht="15.75">
      <c r="U9538"/>
    </row>
    <row r="9539" spans="21:21" ht="15.75">
      <c r="U9539"/>
    </row>
    <row r="9540" spans="21:21" ht="15.75">
      <c r="U9540"/>
    </row>
    <row r="9541" spans="21:21" ht="15.75">
      <c r="U9541"/>
    </row>
    <row r="9542" spans="21:21" ht="15.75">
      <c r="U9542"/>
    </row>
    <row r="9543" spans="21:21" ht="15.75">
      <c r="U9543"/>
    </row>
    <row r="9544" spans="21:21" ht="15.75">
      <c r="U9544"/>
    </row>
    <row r="9545" spans="21:21" ht="15.75">
      <c r="U9545"/>
    </row>
    <row r="9546" spans="21:21" ht="15.75">
      <c r="U9546"/>
    </row>
    <row r="9547" spans="21:21" ht="15.75">
      <c r="U9547"/>
    </row>
    <row r="9548" spans="21:21" ht="15.75">
      <c r="U9548"/>
    </row>
    <row r="9549" spans="21:21" ht="15.75">
      <c r="U9549"/>
    </row>
    <row r="9550" spans="21:21" ht="15.75">
      <c r="U9550"/>
    </row>
    <row r="9551" spans="21:21" ht="15.75">
      <c r="U9551"/>
    </row>
    <row r="9552" spans="21:21" ht="15.75">
      <c r="U9552"/>
    </row>
    <row r="9553" spans="21:21" ht="15.75">
      <c r="U9553"/>
    </row>
    <row r="9554" spans="21:21" ht="15.75">
      <c r="U9554"/>
    </row>
    <row r="9555" spans="21:21" ht="15.75">
      <c r="U9555"/>
    </row>
    <row r="9556" spans="21:21" ht="15.75">
      <c r="U9556"/>
    </row>
    <row r="9557" spans="21:21" ht="15.75">
      <c r="U9557"/>
    </row>
    <row r="9558" spans="21:21" ht="15.75">
      <c r="U9558"/>
    </row>
    <row r="9559" spans="21:21" ht="15.75">
      <c r="U9559"/>
    </row>
    <row r="9560" spans="21:21" ht="15.75">
      <c r="U9560"/>
    </row>
    <row r="9561" spans="21:21" ht="15.75">
      <c r="U9561"/>
    </row>
    <row r="9562" spans="21:21" ht="15.75">
      <c r="U9562"/>
    </row>
    <row r="9563" spans="21:21" ht="15.75">
      <c r="U9563"/>
    </row>
    <row r="9564" spans="21:21" ht="15.75">
      <c r="U9564"/>
    </row>
    <row r="9565" spans="21:21" ht="15.75">
      <c r="U9565"/>
    </row>
    <row r="9566" spans="21:21" ht="15.75">
      <c r="U9566"/>
    </row>
    <row r="9567" spans="21:21" ht="15.75">
      <c r="U9567"/>
    </row>
    <row r="9568" spans="21:21" ht="15.75">
      <c r="U9568"/>
    </row>
    <row r="9569" spans="21:21" ht="15.75">
      <c r="U9569"/>
    </row>
    <row r="9570" spans="21:21" ht="15.75">
      <c r="U9570"/>
    </row>
    <row r="9571" spans="21:21" ht="15.75">
      <c r="U9571"/>
    </row>
    <row r="9572" spans="21:21" ht="15.75">
      <c r="U9572"/>
    </row>
    <row r="9573" spans="21:21" ht="15.75">
      <c r="U9573"/>
    </row>
    <row r="9574" spans="21:21" ht="15.75">
      <c r="U9574"/>
    </row>
    <row r="9575" spans="21:21" ht="15.75">
      <c r="U9575"/>
    </row>
    <row r="9576" spans="21:21" ht="15.75">
      <c r="U9576"/>
    </row>
    <row r="9577" spans="21:21" ht="15.75">
      <c r="U9577"/>
    </row>
    <row r="9578" spans="21:21" ht="15.75">
      <c r="U9578"/>
    </row>
    <row r="9579" spans="21:21" ht="15.75">
      <c r="U9579"/>
    </row>
    <row r="9580" spans="21:21" ht="15.75">
      <c r="U9580"/>
    </row>
    <row r="9581" spans="21:21" ht="15.75">
      <c r="U9581"/>
    </row>
    <row r="9582" spans="21:21" ht="15.75">
      <c r="U9582"/>
    </row>
    <row r="9583" spans="21:21" ht="15.75">
      <c r="U9583"/>
    </row>
    <row r="9584" spans="21:21" ht="15.75">
      <c r="U9584"/>
    </row>
    <row r="9585" spans="21:21" ht="15.75">
      <c r="U9585"/>
    </row>
    <row r="9586" spans="21:21" ht="15.75">
      <c r="U9586"/>
    </row>
    <row r="9587" spans="21:21" ht="15.75">
      <c r="U9587"/>
    </row>
    <row r="9588" spans="21:21" ht="15.75">
      <c r="U9588"/>
    </row>
    <row r="9589" spans="21:21" ht="15.75">
      <c r="U9589"/>
    </row>
    <row r="9590" spans="21:21" ht="15.75">
      <c r="U9590"/>
    </row>
    <row r="9591" spans="21:21" ht="15.75">
      <c r="U9591"/>
    </row>
    <row r="9592" spans="21:21" ht="15.75">
      <c r="U9592"/>
    </row>
    <row r="9593" spans="21:21" ht="15.75">
      <c r="U9593"/>
    </row>
    <row r="9594" spans="21:21" ht="15.75">
      <c r="U9594"/>
    </row>
    <row r="9595" spans="21:21" ht="15.75">
      <c r="U9595"/>
    </row>
    <row r="9596" spans="21:21" ht="15.75">
      <c r="U9596"/>
    </row>
    <row r="9597" spans="21:21" ht="15.75">
      <c r="U9597"/>
    </row>
    <row r="9598" spans="21:21" ht="15.75">
      <c r="U9598"/>
    </row>
    <row r="9599" spans="21:21" ht="15.75">
      <c r="U9599"/>
    </row>
    <row r="9600" spans="21:21" ht="15.75">
      <c r="U9600"/>
    </row>
    <row r="9601" spans="21:21" ht="15.75">
      <c r="U9601"/>
    </row>
    <row r="9602" spans="21:21" ht="15.75">
      <c r="U9602"/>
    </row>
    <row r="9603" spans="21:21" ht="15.75">
      <c r="U9603"/>
    </row>
    <row r="9604" spans="21:21" ht="15.75">
      <c r="U9604"/>
    </row>
    <row r="9605" spans="21:21" ht="15.75">
      <c r="U9605"/>
    </row>
    <row r="9606" spans="21:21" ht="15.75">
      <c r="U9606"/>
    </row>
    <row r="9607" spans="21:21" ht="15.75">
      <c r="U9607"/>
    </row>
    <row r="9608" spans="21:21" ht="15.75">
      <c r="U9608"/>
    </row>
    <row r="9609" spans="21:21" ht="15.75">
      <c r="U9609"/>
    </row>
    <row r="9610" spans="21:21" ht="15.75">
      <c r="U9610"/>
    </row>
    <row r="9611" spans="21:21" ht="15.75">
      <c r="U9611"/>
    </row>
    <row r="9612" spans="21:21" ht="15.75">
      <c r="U9612"/>
    </row>
    <row r="9613" spans="21:21" ht="15.75">
      <c r="U9613"/>
    </row>
    <row r="9614" spans="21:21" ht="15.75">
      <c r="U9614"/>
    </row>
    <row r="9615" spans="21:21" ht="15.75">
      <c r="U9615"/>
    </row>
    <row r="9616" spans="21:21" ht="15.75">
      <c r="U9616"/>
    </row>
    <row r="9617" spans="21:21" ht="15.75">
      <c r="U9617"/>
    </row>
    <row r="9618" spans="21:21" ht="15.75">
      <c r="U9618"/>
    </row>
    <row r="9619" spans="21:21" ht="15.75">
      <c r="U9619"/>
    </row>
    <row r="9620" spans="21:21" ht="15.75">
      <c r="U9620"/>
    </row>
    <row r="9621" spans="21:21" ht="15.75">
      <c r="U9621"/>
    </row>
    <row r="9622" spans="21:21" ht="15.75">
      <c r="U9622"/>
    </row>
    <row r="9623" spans="21:21" ht="15.75">
      <c r="U9623"/>
    </row>
    <row r="9624" spans="21:21" ht="15.75">
      <c r="U9624"/>
    </row>
    <row r="9625" spans="21:21" ht="15.75">
      <c r="U9625"/>
    </row>
    <row r="9626" spans="21:21" ht="15.75">
      <c r="U9626"/>
    </row>
    <row r="9627" spans="21:21" ht="15.75">
      <c r="U9627"/>
    </row>
    <row r="9628" spans="21:21" ht="15.75">
      <c r="U9628"/>
    </row>
    <row r="9629" spans="21:21" ht="15.75">
      <c r="U9629"/>
    </row>
    <row r="9630" spans="21:21" ht="15.75">
      <c r="U9630"/>
    </row>
    <row r="9631" spans="21:21" ht="15.75">
      <c r="U9631"/>
    </row>
    <row r="9632" spans="21:21" ht="15.75">
      <c r="U9632"/>
    </row>
    <row r="9633" spans="21:21" ht="15.75">
      <c r="U9633"/>
    </row>
    <row r="9634" spans="21:21" ht="15.75">
      <c r="U9634"/>
    </row>
    <row r="9635" spans="21:21" ht="15.75">
      <c r="U9635"/>
    </row>
    <row r="9636" spans="21:21" ht="15.75">
      <c r="U9636"/>
    </row>
    <row r="9637" spans="21:21" ht="15.75">
      <c r="U9637"/>
    </row>
    <row r="9638" spans="21:21" ht="15.75">
      <c r="U9638"/>
    </row>
    <row r="9639" spans="21:21" ht="15.75">
      <c r="U9639"/>
    </row>
    <row r="9640" spans="21:21" ht="15.75">
      <c r="U9640"/>
    </row>
    <row r="9641" spans="21:21" ht="15.75">
      <c r="U9641"/>
    </row>
    <row r="9642" spans="21:21" ht="15.75">
      <c r="U9642"/>
    </row>
    <row r="9643" spans="21:21" ht="15.75">
      <c r="U9643"/>
    </row>
    <row r="9644" spans="21:21" ht="15.75">
      <c r="U9644"/>
    </row>
    <row r="9645" spans="21:21" ht="15.75">
      <c r="U9645"/>
    </row>
    <row r="9646" spans="21:21" ht="15.75">
      <c r="U9646"/>
    </row>
    <row r="9647" spans="21:21" ht="15.75">
      <c r="U9647"/>
    </row>
    <row r="9648" spans="21:21" ht="15.75">
      <c r="U9648"/>
    </row>
    <row r="9649" spans="21:21" ht="15.75">
      <c r="U9649"/>
    </row>
    <row r="9650" spans="21:21" ht="15.75">
      <c r="U9650"/>
    </row>
    <row r="9651" spans="21:21" ht="15.75">
      <c r="U9651"/>
    </row>
    <row r="9652" spans="21:21" ht="15.75">
      <c r="U9652"/>
    </row>
    <row r="9653" spans="21:21" ht="15.75">
      <c r="U9653"/>
    </row>
    <row r="9654" spans="21:21" ht="15.75">
      <c r="U9654"/>
    </row>
    <row r="9655" spans="21:21" ht="15.75">
      <c r="U9655"/>
    </row>
    <row r="9656" spans="21:21" ht="15.75">
      <c r="U9656"/>
    </row>
    <row r="9657" spans="21:21" ht="15.75">
      <c r="U9657"/>
    </row>
    <row r="9658" spans="21:21" ht="15.75">
      <c r="U9658"/>
    </row>
    <row r="9659" spans="21:21" ht="15.75">
      <c r="U9659"/>
    </row>
    <row r="9660" spans="21:21" ht="15.75">
      <c r="U9660"/>
    </row>
    <row r="9661" spans="21:21" ht="15.75">
      <c r="U9661"/>
    </row>
    <row r="9662" spans="21:21" ht="15.75">
      <c r="U9662"/>
    </row>
    <row r="9663" spans="21:21" ht="15.75">
      <c r="U9663"/>
    </row>
    <row r="9664" spans="21:21" ht="15.75">
      <c r="U9664"/>
    </row>
    <row r="9665" spans="21:21" ht="15.75">
      <c r="U9665"/>
    </row>
    <row r="9666" spans="21:21" ht="15.75">
      <c r="U9666"/>
    </row>
    <row r="9667" spans="21:21" ht="15.75">
      <c r="U9667"/>
    </row>
    <row r="9668" spans="21:21" ht="15.75">
      <c r="U9668"/>
    </row>
    <row r="9669" spans="21:21" ht="15.75">
      <c r="U9669"/>
    </row>
    <row r="9670" spans="21:21" ht="15.75">
      <c r="U9670"/>
    </row>
    <row r="9671" spans="21:21" ht="15.75">
      <c r="U9671"/>
    </row>
    <row r="9672" spans="21:21" ht="15.75">
      <c r="U9672"/>
    </row>
    <row r="9673" spans="21:21" ht="15.75">
      <c r="U9673"/>
    </row>
    <row r="9674" spans="21:21" ht="15.75">
      <c r="U9674"/>
    </row>
    <row r="9675" spans="21:21" ht="15.75">
      <c r="U9675"/>
    </row>
    <row r="9676" spans="21:21" ht="15.75">
      <c r="U9676"/>
    </row>
    <row r="9677" spans="21:21" ht="15.75">
      <c r="U9677"/>
    </row>
    <row r="9678" spans="21:21" ht="15.75">
      <c r="U9678"/>
    </row>
    <row r="9679" spans="21:21" ht="15.75">
      <c r="U9679"/>
    </row>
    <row r="9680" spans="21:21" ht="15.75">
      <c r="U9680"/>
    </row>
    <row r="9681" spans="21:21" ht="15.75">
      <c r="U9681"/>
    </row>
    <row r="9682" spans="21:21" ht="15.75">
      <c r="U9682"/>
    </row>
    <row r="9683" spans="21:21" ht="15.75">
      <c r="U9683"/>
    </row>
    <row r="9684" spans="21:21" ht="15.75">
      <c r="U9684"/>
    </row>
    <row r="9685" spans="21:21" ht="15.75">
      <c r="U9685"/>
    </row>
    <row r="9686" spans="21:21" ht="15.75">
      <c r="U9686"/>
    </row>
    <row r="9687" spans="21:21" ht="15.75">
      <c r="U9687"/>
    </row>
    <row r="9688" spans="21:21" ht="15.75">
      <c r="U9688"/>
    </row>
    <row r="9689" spans="21:21" ht="15.75">
      <c r="U9689"/>
    </row>
    <row r="9690" spans="21:21" ht="15.75">
      <c r="U9690"/>
    </row>
    <row r="9691" spans="21:21" ht="15.75">
      <c r="U9691"/>
    </row>
    <row r="9692" spans="21:21" ht="15.75">
      <c r="U9692"/>
    </row>
    <row r="9693" spans="21:21" ht="15.75">
      <c r="U9693"/>
    </row>
    <row r="9694" spans="21:21" ht="15.75">
      <c r="U9694"/>
    </row>
    <row r="9695" spans="21:21" ht="15.75">
      <c r="U9695"/>
    </row>
    <row r="9696" spans="21:21" ht="15.75">
      <c r="U9696"/>
    </row>
    <row r="9697" spans="21:21" ht="15.75">
      <c r="U9697"/>
    </row>
    <row r="9698" spans="21:21" ht="15.75">
      <c r="U9698"/>
    </row>
    <row r="9699" spans="21:21" ht="15.75">
      <c r="U9699"/>
    </row>
    <row r="9700" spans="21:21" ht="15.75">
      <c r="U9700"/>
    </row>
    <row r="9701" spans="21:21" ht="15.75">
      <c r="U9701"/>
    </row>
    <row r="9702" spans="21:21" ht="15.75">
      <c r="U9702"/>
    </row>
    <row r="9703" spans="21:21" ht="15.75">
      <c r="U9703"/>
    </row>
    <row r="9704" spans="21:21" ht="15.75">
      <c r="U9704"/>
    </row>
    <row r="9705" spans="21:21" ht="15.75">
      <c r="U9705"/>
    </row>
    <row r="9706" spans="21:21" ht="15.75">
      <c r="U9706"/>
    </row>
    <row r="9707" spans="21:21" ht="15.75">
      <c r="U9707"/>
    </row>
    <row r="9708" spans="21:21" ht="15.75">
      <c r="U9708"/>
    </row>
    <row r="9709" spans="21:21" ht="15.75">
      <c r="U9709"/>
    </row>
    <row r="9710" spans="21:21" ht="15.75">
      <c r="U9710"/>
    </row>
    <row r="9711" spans="21:21" ht="15.75">
      <c r="U9711"/>
    </row>
    <row r="9712" spans="21:21" ht="15.75">
      <c r="U9712"/>
    </row>
    <row r="9713" spans="21:21" ht="15.75">
      <c r="U9713"/>
    </row>
    <row r="9714" spans="21:21" ht="15.75">
      <c r="U9714"/>
    </row>
    <row r="9715" spans="21:21" ht="15.75">
      <c r="U9715"/>
    </row>
    <row r="9716" spans="21:21" ht="15.75">
      <c r="U9716"/>
    </row>
    <row r="9717" spans="21:21" ht="15.75">
      <c r="U9717"/>
    </row>
    <row r="9718" spans="21:21" ht="15.75">
      <c r="U9718"/>
    </row>
    <row r="9719" spans="21:21" ht="15.75">
      <c r="U9719"/>
    </row>
    <row r="9720" spans="21:21" ht="15.75">
      <c r="U9720"/>
    </row>
    <row r="9721" spans="21:21" ht="15.75">
      <c r="U9721"/>
    </row>
    <row r="9722" spans="21:21" ht="15.75">
      <c r="U9722"/>
    </row>
    <row r="9723" spans="21:21" ht="15.75">
      <c r="U9723"/>
    </row>
    <row r="9724" spans="21:21" ht="15.75">
      <c r="U9724"/>
    </row>
    <row r="9725" spans="21:21" ht="15.75">
      <c r="U9725"/>
    </row>
    <row r="9726" spans="21:21" ht="15.75">
      <c r="U9726"/>
    </row>
    <row r="9727" spans="21:21" ht="15.75">
      <c r="U9727"/>
    </row>
    <row r="9728" spans="21:21" ht="15.75">
      <c r="U9728"/>
    </row>
    <row r="9729" spans="21:21" ht="15.75">
      <c r="U9729"/>
    </row>
    <row r="9730" spans="21:21" ht="15.75">
      <c r="U9730"/>
    </row>
    <row r="9731" spans="21:21" ht="15.75">
      <c r="U9731"/>
    </row>
    <row r="9732" spans="21:21" ht="15.75">
      <c r="U9732"/>
    </row>
    <row r="9733" spans="21:21" ht="15.75">
      <c r="U9733"/>
    </row>
    <row r="9734" spans="21:21" ht="15.75">
      <c r="U9734"/>
    </row>
    <row r="9735" spans="21:21" ht="15.75">
      <c r="U9735"/>
    </row>
    <row r="9736" spans="21:21" ht="15.75">
      <c r="U9736"/>
    </row>
    <row r="9737" spans="21:21" ht="15.75">
      <c r="U9737"/>
    </row>
    <row r="9738" spans="21:21" ht="15.75">
      <c r="U9738"/>
    </row>
    <row r="9739" spans="21:21" ht="15.75">
      <c r="U9739"/>
    </row>
    <row r="9740" spans="21:21" ht="15.75">
      <c r="U9740"/>
    </row>
    <row r="9741" spans="21:21" ht="15.75">
      <c r="U9741"/>
    </row>
    <row r="9742" spans="21:21" ht="15.75">
      <c r="U9742"/>
    </row>
    <row r="9743" spans="21:21" ht="15.75">
      <c r="U9743"/>
    </row>
    <row r="9744" spans="21:21" ht="15.75">
      <c r="U9744"/>
    </row>
    <row r="9745" spans="21:21" ht="15.75">
      <c r="U9745"/>
    </row>
    <row r="9746" spans="21:21" ht="15.75">
      <c r="U9746"/>
    </row>
    <row r="9747" spans="21:21" ht="15.75">
      <c r="U9747"/>
    </row>
    <row r="9748" spans="21:21" ht="15.75">
      <c r="U9748"/>
    </row>
    <row r="9749" spans="21:21" ht="15.75">
      <c r="U9749"/>
    </row>
    <row r="9750" spans="21:21" ht="15.75">
      <c r="U9750"/>
    </row>
    <row r="9751" spans="21:21" ht="15.75">
      <c r="U9751"/>
    </row>
    <row r="9752" spans="21:21" ht="15.75">
      <c r="U9752"/>
    </row>
    <row r="9753" spans="21:21" ht="15.75">
      <c r="U9753"/>
    </row>
    <row r="9754" spans="21:21" ht="15.75">
      <c r="U9754"/>
    </row>
    <row r="9755" spans="21:21" ht="15.75">
      <c r="U9755"/>
    </row>
    <row r="9756" spans="21:21" ht="15.75">
      <c r="U9756"/>
    </row>
    <row r="9757" spans="21:21" ht="15.75">
      <c r="U9757"/>
    </row>
    <row r="9758" spans="21:21" ht="15.75">
      <c r="U9758"/>
    </row>
    <row r="9759" spans="21:21" ht="15.75">
      <c r="U9759"/>
    </row>
    <row r="9760" spans="21:21" ht="15.75">
      <c r="U9760"/>
    </row>
    <row r="9761" spans="21:21" ht="15.75">
      <c r="U9761"/>
    </row>
    <row r="9762" spans="21:21" ht="15.75">
      <c r="U9762"/>
    </row>
    <row r="9763" spans="21:21" ht="15.75">
      <c r="U9763"/>
    </row>
    <row r="9764" spans="21:21" ht="15.75">
      <c r="U9764"/>
    </row>
    <row r="9765" spans="21:21" ht="15.75">
      <c r="U9765"/>
    </row>
    <row r="9766" spans="21:21" ht="15.75">
      <c r="U9766"/>
    </row>
    <row r="9767" spans="21:21" ht="15.75">
      <c r="U9767"/>
    </row>
    <row r="9768" spans="21:21" ht="15.75">
      <c r="U9768"/>
    </row>
    <row r="9769" spans="21:21" ht="15.75">
      <c r="U9769"/>
    </row>
    <row r="9770" spans="21:21" ht="15.75">
      <c r="U9770"/>
    </row>
    <row r="9771" spans="21:21" ht="15.75">
      <c r="U9771"/>
    </row>
    <row r="9772" spans="21:21" ht="15.75">
      <c r="U9772"/>
    </row>
    <row r="9773" spans="21:21" ht="15.75">
      <c r="U9773"/>
    </row>
    <row r="9774" spans="21:21" ht="15.75">
      <c r="U9774"/>
    </row>
    <row r="9775" spans="21:21" ht="15.75">
      <c r="U9775"/>
    </row>
    <row r="9776" spans="21:21" ht="15.75">
      <c r="U9776"/>
    </row>
    <row r="9777" spans="21:21" ht="15.75">
      <c r="U9777"/>
    </row>
    <row r="9778" spans="21:21" ht="15.75">
      <c r="U9778"/>
    </row>
    <row r="9779" spans="21:21" ht="15.75">
      <c r="U9779"/>
    </row>
    <row r="9780" spans="21:21" ht="15.75">
      <c r="U9780"/>
    </row>
    <row r="9781" spans="21:21" ht="15.75">
      <c r="U9781"/>
    </row>
    <row r="9782" spans="21:21" ht="15.75">
      <c r="U9782"/>
    </row>
    <row r="9783" spans="21:21" ht="15.75">
      <c r="U9783"/>
    </row>
    <row r="9784" spans="21:21" ht="15.75">
      <c r="U9784"/>
    </row>
    <row r="9785" spans="21:21" ht="15.75">
      <c r="U9785"/>
    </row>
    <row r="9786" spans="21:21" ht="15.75">
      <c r="U9786"/>
    </row>
    <row r="9787" spans="21:21" ht="15.75">
      <c r="U9787"/>
    </row>
    <row r="9788" spans="21:21" ht="15.75">
      <c r="U9788"/>
    </row>
    <row r="9789" spans="21:21" ht="15.75">
      <c r="U9789"/>
    </row>
    <row r="9790" spans="21:21" ht="15.75">
      <c r="U9790"/>
    </row>
    <row r="9791" spans="21:21" ht="15.75">
      <c r="U9791"/>
    </row>
    <row r="9792" spans="21:21" ht="15.75">
      <c r="U9792"/>
    </row>
    <row r="9793" spans="21:21" ht="15.75">
      <c r="U9793"/>
    </row>
    <row r="9794" spans="21:21" ht="15.75">
      <c r="U9794"/>
    </row>
    <row r="9795" spans="21:21" ht="15.75">
      <c r="U9795"/>
    </row>
    <row r="9796" spans="21:21" ht="15.75">
      <c r="U9796"/>
    </row>
    <row r="9797" spans="21:21" ht="15.75">
      <c r="U9797"/>
    </row>
    <row r="9798" spans="21:21" ht="15.75">
      <c r="U9798"/>
    </row>
    <row r="9799" spans="21:21" ht="15.75">
      <c r="U9799"/>
    </row>
    <row r="9800" spans="21:21" ht="15.75">
      <c r="U9800"/>
    </row>
    <row r="9801" spans="21:21" ht="15.75">
      <c r="U9801"/>
    </row>
    <row r="9802" spans="21:21" ht="15.75">
      <c r="U9802"/>
    </row>
    <row r="9803" spans="21:21" ht="15.75">
      <c r="U9803"/>
    </row>
    <row r="9804" spans="21:21" ht="15.75">
      <c r="U9804"/>
    </row>
    <row r="9805" spans="21:21" ht="15.75">
      <c r="U9805"/>
    </row>
    <row r="9806" spans="21:21" ht="15.75">
      <c r="U9806"/>
    </row>
    <row r="9807" spans="21:21" ht="15.75">
      <c r="U9807"/>
    </row>
    <row r="9808" spans="21:21" ht="15.75">
      <c r="U9808"/>
    </row>
    <row r="9809" spans="21:21" ht="15.75">
      <c r="U9809"/>
    </row>
    <row r="9810" spans="21:21" ht="15.75">
      <c r="U9810"/>
    </row>
    <row r="9811" spans="21:21" ht="15.75">
      <c r="U9811"/>
    </row>
    <row r="9812" spans="21:21" ht="15.75">
      <c r="U9812"/>
    </row>
    <row r="9813" spans="21:21" ht="15.75">
      <c r="U9813"/>
    </row>
    <row r="9814" spans="21:21" ht="15.75">
      <c r="U9814"/>
    </row>
    <row r="9815" spans="21:21" ht="15.75">
      <c r="U9815"/>
    </row>
    <row r="9816" spans="21:21" ht="15.75">
      <c r="U9816"/>
    </row>
    <row r="9817" spans="21:21" ht="15.75">
      <c r="U9817"/>
    </row>
    <row r="9818" spans="21:21" ht="15.75">
      <c r="U9818"/>
    </row>
    <row r="9819" spans="21:21" ht="15.75">
      <c r="U9819"/>
    </row>
    <row r="9820" spans="21:21" ht="15.75">
      <c r="U9820"/>
    </row>
    <row r="9821" spans="21:21" ht="15.75">
      <c r="U9821"/>
    </row>
    <row r="9822" spans="21:21" ht="15.75">
      <c r="U9822"/>
    </row>
    <row r="9823" spans="21:21" ht="15.75">
      <c r="U9823"/>
    </row>
    <row r="9824" spans="21:21" ht="15.75">
      <c r="U9824"/>
    </row>
    <row r="9825" spans="21:21" ht="15.75">
      <c r="U9825"/>
    </row>
    <row r="9826" spans="21:21" ht="15.75">
      <c r="U9826"/>
    </row>
    <row r="9827" spans="21:21" ht="15.75">
      <c r="U9827"/>
    </row>
    <row r="9828" spans="21:21" ht="15.75">
      <c r="U9828"/>
    </row>
    <row r="9829" spans="21:21" ht="15.75">
      <c r="U9829"/>
    </row>
    <row r="9830" spans="21:21" ht="15.75">
      <c r="U9830"/>
    </row>
    <row r="9831" spans="21:21" ht="15.75">
      <c r="U9831"/>
    </row>
    <row r="9832" spans="21:21" ht="15.75">
      <c r="U9832"/>
    </row>
    <row r="9833" spans="21:21" ht="15.75">
      <c r="U9833"/>
    </row>
    <row r="9834" spans="21:21" ht="15.75">
      <c r="U9834"/>
    </row>
    <row r="9835" spans="21:21" ht="15.75">
      <c r="U9835"/>
    </row>
    <row r="9836" spans="21:21" ht="15.75">
      <c r="U9836"/>
    </row>
    <row r="9837" spans="21:21" ht="15.75">
      <c r="U9837"/>
    </row>
    <row r="9838" spans="21:21" ht="15.75">
      <c r="U9838"/>
    </row>
    <row r="9839" spans="21:21" ht="15.75">
      <c r="U9839"/>
    </row>
    <row r="9840" spans="21:21" ht="15.75">
      <c r="U9840"/>
    </row>
    <row r="9841" spans="21:21" ht="15.75">
      <c r="U9841"/>
    </row>
    <row r="9842" spans="21:21" ht="15.75">
      <c r="U9842"/>
    </row>
    <row r="9843" spans="21:21" ht="15.75">
      <c r="U9843"/>
    </row>
    <row r="9844" spans="21:21" ht="15.75">
      <c r="U9844"/>
    </row>
    <row r="9845" spans="21:21" ht="15.75">
      <c r="U9845"/>
    </row>
    <row r="9846" spans="21:21" ht="15.75">
      <c r="U9846"/>
    </row>
    <row r="9847" spans="21:21" ht="15.75">
      <c r="U9847"/>
    </row>
    <row r="9848" spans="21:21" ht="15.75">
      <c r="U9848"/>
    </row>
    <row r="9849" spans="21:21" ht="15.75">
      <c r="U9849"/>
    </row>
    <row r="9850" spans="21:21" ht="15.75">
      <c r="U9850"/>
    </row>
    <row r="9851" spans="21:21" ht="15.75">
      <c r="U9851"/>
    </row>
    <row r="9852" spans="21:21" ht="15.75">
      <c r="U9852"/>
    </row>
    <row r="9853" spans="21:21" ht="15.75">
      <c r="U9853"/>
    </row>
    <row r="9854" spans="21:21" ht="15.75">
      <c r="U9854"/>
    </row>
    <row r="9855" spans="21:21" ht="15.75">
      <c r="U9855"/>
    </row>
    <row r="9856" spans="21:21" ht="15.75">
      <c r="U9856"/>
    </row>
    <row r="9857" spans="21:21" ht="15.75">
      <c r="U9857"/>
    </row>
    <row r="9858" spans="21:21" ht="15.75">
      <c r="U9858"/>
    </row>
    <row r="9859" spans="21:21" ht="15.75">
      <c r="U9859"/>
    </row>
    <row r="9860" spans="21:21" ht="15.75">
      <c r="U9860"/>
    </row>
    <row r="9861" spans="21:21" ht="15.75">
      <c r="U9861"/>
    </row>
    <row r="9862" spans="21:21" ht="15.75">
      <c r="U9862"/>
    </row>
    <row r="9863" spans="21:21" ht="15.75">
      <c r="U9863"/>
    </row>
    <row r="9864" spans="21:21" ht="15.75">
      <c r="U9864"/>
    </row>
    <row r="9865" spans="21:21" ht="15.75">
      <c r="U9865"/>
    </row>
    <row r="9866" spans="21:21" ht="15.75">
      <c r="U9866"/>
    </row>
    <row r="9867" spans="21:21" ht="15.75">
      <c r="U9867"/>
    </row>
    <row r="9868" spans="21:21" ht="15.75">
      <c r="U9868"/>
    </row>
    <row r="9869" spans="21:21" ht="15.75">
      <c r="U9869"/>
    </row>
    <row r="9870" spans="21:21" ht="15.75">
      <c r="U9870"/>
    </row>
    <row r="9871" spans="21:21" ht="15.75">
      <c r="U9871"/>
    </row>
    <row r="9872" spans="21:21" ht="15.75">
      <c r="U9872"/>
    </row>
    <row r="9873" spans="21:21" ht="15.75">
      <c r="U9873"/>
    </row>
    <row r="9874" spans="21:21" ht="15.75">
      <c r="U9874"/>
    </row>
    <row r="9875" spans="21:21" ht="15.75">
      <c r="U9875"/>
    </row>
    <row r="9876" spans="21:21" ht="15.75">
      <c r="U9876"/>
    </row>
    <row r="9877" spans="21:21" ht="15.75">
      <c r="U9877"/>
    </row>
    <row r="9878" spans="21:21" ht="15.75">
      <c r="U9878"/>
    </row>
    <row r="9879" spans="21:21" ht="15.75">
      <c r="U9879"/>
    </row>
    <row r="9880" spans="21:21" ht="15.75">
      <c r="U9880"/>
    </row>
    <row r="9881" spans="21:21" ht="15.75">
      <c r="U9881"/>
    </row>
    <row r="9882" spans="21:21" ht="15.75">
      <c r="U9882"/>
    </row>
    <row r="9883" spans="21:21" ht="15.75">
      <c r="U9883"/>
    </row>
    <row r="9884" spans="21:21" ht="15.75">
      <c r="U9884"/>
    </row>
    <row r="9885" spans="21:21" ht="15.75">
      <c r="U9885"/>
    </row>
    <row r="9886" spans="21:21" ht="15.75">
      <c r="U9886"/>
    </row>
    <row r="9887" spans="21:21" ht="15.75">
      <c r="U9887"/>
    </row>
    <row r="9888" spans="21:21" ht="15.75">
      <c r="U9888"/>
    </row>
    <row r="9889" spans="21:21" ht="15.75">
      <c r="U9889"/>
    </row>
    <row r="9890" spans="21:21" ht="15.75">
      <c r="U9890"/>
    </row>
    <row r="9891" spans="21:21" ht="15.75">
      <c r="U9891"/>
    </row>
    <row r="9892" spans="21:21" ht="15.75">
      <c r="U9892"/>
    </row>
    <row r="9893" spans="21:21" ht="15.75">
      <c r="U9893"/>
    </row>
    <row r="9894" spans="21:21" ht="15.75">
      <c r="U9894"/>
    </row>
    <row r="9895" spans="21:21" ht="15.75">
      <c r="U9895"/>
    </row>
    <row r="9896" spans="21:21" ht="15.75">
      <c r="U9896"/>
    </row>
    <row r="9897" spans="21:21" ht="15.75">
      <c r="U9897"/>
    </row>
    <row r="9898" spans="21:21" ht="15.75">
      <c r="U9898"/>
    </row>
    <row r="9899" spans="21:21" ht="15.75">
      <c r="U9899"/>
    </row>
    <row r="9900" spans="21:21" ht="15.75">
      <c r="U9900"/>
    </row>
    <row r="9901" spans="21:21" ht="15.75">
      <c r="U9901"/>
    </row>
    <row r="9902" spans="21:21" ht="15.75">
      <c r="U9902"/>
    </row>
    <row r="9903" spans="21:21" ht="15.75">
      <c r="U9903"/>
    </row>
    <row r="9904" spans="21:21" ht="15.75">
      <c r="U9904"/>
    </row>
    <row r="9905" spans="21:21" ht="15.75">
      <c r="U9905"/>
    </row>
    <row r="9906" spans="21:21" ht="15.75">
      <c r="U9906"/>
    </row>
    <row r="9907" spans="21:21" ht="15.75">
      <c r="U9907"/>
    </row>
    <row r="9908" spans="21:21" ht="15.75">
      <c r="U9908"/>
    </row>
    <row r="9909" spans="21:21" ht="15.75">
      <c r="U9909"/>
    </row>
    <row r="9910" spans="21:21" ht="15.75">
      <c r="U9910"/>
    </row>
    <row r="9911" spans="21:21" ht="15.75">
      <c r="U9911"/>
    </row>
    <row r="9912" spans="21:21" ht="15.75">
      <c r="U9912"/>
    </row>
    <row r="9913" spans="21:21" ht="15.75">
      <c r="U9913"/>
    </row>
    <row r="9914" spans="21:21" ht="15.75">
      <c r="U9914"/>
    </row>
    <row r="9915" spans="21:21" ht="15.75">
      <c r="U9915"/>
    </row>
    <row r="9916" spans="21:21" ht="15.75">
      <c r="U9916"/>
    </row>
    <row r="9917" spans="21:21" ht="15.75">
      <c r="U9917"/>
    </row>
    <row r="9918" spans="21:21" ht="15.75">
      <c r="U9918"/>
    </row>
    <row r="9919" spans="21:21" ht="15.75">
      <c r="U9919"/>
    </row>
    <row r="9920" spans="21:21" ht="15.75">
      <c r="U9920"/>
    </row>
    <row r="9921" spans="21:21" ht="15.75">
      <c r="U9921"/>
    </row>
    <row r="9922" spans="21:21" ht="15.75">
      <c r="U9922"/>
    </row>
    <row r="9923" spans="21:21" ht="15.75">
      <c r="U9923"/>
    </row>
    <row r="9924" spans="21:21" ht="15.75">
      <c r="U9924"/>
    </row>
    <row r="9925" spans="21:21" ht="15.75">
      <c r="U9925"/>
    </row>
    <row r="9926" spans="21:21" ht="15.75">
      <c r="U9926"/>
    </row>
    <row r="9927" spans="21:21" ht="15.75">
      <c r="U9927"/>
    </row>
    <row r="9928" spans="21:21" ht="15.75">
      <c r="U9928"/>
    </row>
    <row r="9929" spans="21:21" ht="15.75">
      <c r="U9929"/>
    </row>
    <row r="9930" spans="21:21" ht="15.75">
      <c r="U9930"/>
    </row>
    <row r="9931" spans="21:21" ht="15.75">
      <c r="U9931"/>
    </row>
    <row r="9932" spans="21:21" ht="15.75">
      <c r="U9932"/>
    </row>
    <row r="9933" spans="21:21" ht="15.75">
      <c r="U9933"/>
    </row>
    <row r="9934" spans="21:21" ht="15.75">
      <c r="U9934"/>
    </row>
    <row r="9935" spans="21:21" ht="15.75">
      <c r="U9935"/>
    </row>
    <row r="9936" spans="21:21" ht="15.75">
      <c r="U9936"/>
    </row>
    <row r="9937" spans="21:21" ht="15.75">
      <c r="U9937"/>
    </row>
    <row r="9938" spans="21:21" ht="15.75">
      <c r="U9938"/>
    </row>
    <row r="9939" spans="21:21" ht="15.75">
      <c r="U9939"/>
    </row>
    <row r="9940" spans="21:21" ht="15.75">
      <c r="U9940"/>
    </row>
    <row r="9941" spans="21:21" ht="15.75">
      <c r="U9941"/>
    </row>
    <row r="9942" spans="21:21" ht="15.75">
      <c r="U9942"/>
    </row>
    <row r="9943" spans="21:21" ht="15.75">
      <c r="U9943"/>
    </row>
    <row r="9944" spans="21:21" ht="15.75">
      <c r="U9944"/>
    </row>
    <row r="9945" spans="21:21" ht="15.75">
      <c r="U9945"/>
    </row>
    <row r="9946" spans="21:21" ht="15.75">
      <c r="U9946"/>
    </row>
    <row r="9947" spans="21:21" ht="15.75">
      <c r="U9947"/>
    </row>
    <row r="9948" spans="21:21" ht="15.75">
      <c r="U9948"/>
    </row>
    <row r="9949" spans="21:21" ht="15.75">
      <c r="U9949"/>
    </row>
    <row r="9950" spans="21:21" ht="15.75">
      <c r="U9950"/>
    </row>
    <row r="9951" spans="21:21" ht="15.75">
      <c r="U9951"/>
    </row>
    <row r="9952" spans="21:21" ht="15.75">
      <c r="U9952"/>
    </row>
    <row r="9953" spans="21:21" ht="15.75">
      <c r="U9953"/>
    </row>
    <row r="9954" spans="21:21" ht="15.75">
      <c r="U9954"/>
    </row>
    <row r="9955" spans="21:21" ht="15.75">
      <c r="U9955"/>
    </row>
    <row r="9956" spans="21:21" ht="15.75">
      <c r="U9956"/>
    </row>
    <row r="9957" spans="21:21" ht="15.75">
      <c r="U9957"/>
    </row>
    <row r="9958" spans="21:21" ht="15.75">
      <c r="U9958"/>
    </row>
    <row r="9959" spans="21:21" ht="15.75">
      <c r="U9959"/>
    </row>
    <row r="9960" spans="21:21" ht="15.75">
      <c r="U9960"/>
    </row>
    <row r="9961" spans="21:21" ht="15.75">
      <c r="U9961"/>
    </row>
    <row r="9962" spans="21:21" ht="15.75">
      <c r="U9962"/>
    </row>
    <row r="9963" spans="21:21" ht="15.75">
      <c r="U9963"/>
    </row>
    <row r="9964" spans="21:21" ht="15.75">
      <c r="U9964"/>
    </row>
    <row r="9965" spans="21:21" ht="15.75">
      <c r="U9965"/>
    </row>
    <row r="9966" spans="21:21" ht="15.75">
      <c r="U9966"/>
    </row>
    <row r="9967" spans="21:21" ht="15.75">
      <c r="U9967"/>
    </row>
    <row r="9968" spans="21:21" ht="15.75">
      <c r="U9968"/>
    </row>
    <row r="9969" spans="21:21" ht="15.75">
      <c r="U9969"/>
    </row>
    <row r="9970" spans="21:21" ht="15.75">
      <c r="U9970"/>
    </row>
    <row r="9971" spans="21:21" ht="15.75">
      <c r="U9971"/>
    </row>
    <row r="9972" spans="21:21" ht="15.75">
      <c r="U9972"/>
    </row>
    <row r="9973" spans="21:21" ht="15.75">
      <c r="U9973"/>
    </row>
    <row r="9974" spans="21:21" ht="15.75">
      <c r="U9974"/>
    </row>
    <row r="9975" spans="21:21" ht="15.75">
      <c r="U9975"/>
    </row>
    <row r="9976" spans="21:21" ht="15.75">
      <c r="U9976"/>
    </row>
    <row r="9977" spans="21:21" ht="15.75">
      <c r="U9977"/>
    </row>
    <row r="9978" spans="21:21" ht="15.75">
      <c r="U9978"/>
    </row>
    <row r="9979" spans="21:21" ht="15.75">
      <c r="U9979"/>
    </row>
    <row r="9980" spans="21:21" ht="15.75">
      <c r="U9980"/>
    </row>
    <row r="9981" spans="21:21" ht="15.75">
      <c r="U9981"/>
    </row>
    <row r="9982" spans="21:21" ht="15.75">
      <c r="U9982"/>
    </row>
    <row r="9983" spans="21:21" ht="15.75">
      <c r="U9983"/>
    </row>
    <row r="9984" spans="21:21" ht="15.75">
      <c r="U9984"/>
    </row>
    <row r="9985" spans="21:21" ht="15.75">
      <c r="U9985"/>
    </row>
    <row r="9986" spans="21:21" ht="15.75">
      <c r="U9986"/>
    </row>
    <row r="9987" spans="21:21" ht="15.75">
      <c r="U9987"/>
    </row>
    <row r="9988" spans="21:21" ht="15.75">
      <c r="U9988"/>
    </row>
    <row r="9989" spans="21:21" ht="15.75">
      <c r="U9989"/>
    </row>
    <row r="9990" spans="21:21" ht="15.75">
      <c r="U9990"/>
    </row>
    <row r="9991" spans="21:21" ht="15.75">
      <c r="U9991"/>
    </row>
    <row r="9992" spans="21:21" ht="15.75">
      <c r="U9992"/>
    </row>
    <row r="9993" spans="21:21" ht="15.75">
      <c r="U9993"/>
    </row>
    <row r="9994" spans="21:21" ht="15.75">
      <c r="U9994"/>
    </row>
    <row r="9995" spans="21:21" ht="15.75">
      <c r="U9995"/>
    </row>
    <row r="9996" spans="21:21" ht="15.75">
      <c r="U9996"/>
    </row>
    <row r="9997" spans="21:21" ht="15.75">
      <c r="U9997"/>
    </row>
    <row r="9998" spans="21:21" ht="15.75">
      <c r="U9998"/>
    </row>
    <row r="9999" spans="21:21" ht="15.75">
      <c r="U9999"/>
    </row>
    <row r="10000" spans="21:21" ht="15.75">
      <c r="U10000"/>
    </row>
    <row r="10001" spans="21:21" ht="15.75">
      <c r="U10001"/>
    </row>
    <row r="10002" spans="21:21" ht="15.75">
      <c r="U10002"/>
    </row>
    <row r="10003" spans="21:21" ht="15.75">
      <c r="U10003"/>
    </row>
    <row r="10004" spans="21:21" ht="15.75">
      <c r="U10004"/>
    </row>
    <row r="10005" spans="21:21" ht="15.75">
      <c r="U10005"/>
    </row>
    <row r="10006" spans="21:21" ht="15.75">
      <c r="U10006"/>
    </row>
    <row r="10007" spans="21:21" ht="15.75">
      <c r="U10007"/>
    </row>
    <row r="10008" spans="21:21" ht="15.75">
      <c r="U10008"/>
    </row>
    <row r="10009" spans="21:21" ht="15.75">
      <c r="U10009"/>
    </row>
    <row r="10010" spans="21:21" ht="15.75">
      <c r="U10010"/>
    </row>
    <row r="10011" spans="21:21" ht="15.75">
      <c r="U10011"/>
    </row>
    <row r="10012" spans="21:21" ht="15.75">
      <c r="U10012"/>
    </row>
    <row r="10013" spans="21:21" ht="15.75">
      <c r="U10013"/>
    </row>
    <row r="10014" spans="21:21" ht="15.75">
      <c r="U10014"/>
    </row>
    <row r="10015" spans="21:21" ht="15.75">
      <c r="U10015"/>
    </row>
    <row r="10016" spans="21:21" ht="15.75">
      <c r="U10016"/>
    </row>
    <row r="10017" spans="21:21" ht="15.75">
      <c r="U10017"/>
    </row>
    <row r="10018" spans="21:21" ht="15.75">
      <c r="U10018"/>
    </row>
    <row r="10019" spans="21:21" ht="15.75">
      <c r="U10019"/>
    </row>
    <row r="10020" spans="21:21" ht="15.75">
      <c r="U10020"/>
    </row>
    <row r="10021" spans="21:21" ht="15.75">
      <c r="U10021"/>
    </row>
    <row r="10022" spans="21:21" ht="15.75">
      <c r="U10022"/>
    </row>
    <row r="10023" spans="21:21" ht="15.75">
      <c r="U10023"/>
    </row>
    <row r="10024" spans="21:21" ht="15.75">
      <c r="U10024"/>
    </row>
    <row r="10025" spans="21:21" ht="15.75">
      <c r="U10025"/>
    </row>
    <row r="10026" spans="21:21" ht="15.75">
      <c r="U10026"/>
    </row>
    <row r="10027" spans="21:21" ht="15.75">
      <c r="U10027"/>
    </row>
    <row r="10028" spans="21:21" ht="15.75">
      <c r="U10028"/>
    </row>
    <row r="10029" spans="21:21" ht="15.75">
      <c r="U10029"/>
    </row>
    <row r="10030" spans="21:21" ht="15.75">
      <c r="U10030"/>
    </row>
    <row r="10031" spans="21:21" ht="15.75">
      <c r="U10031"/>
    </row>
    <row r="10032" spans="21:21" ht="15.75">
      <c r="U10032"/>
    </row>
    <row r="10033" spans="21:21" ht="15.75">
      <c r="U10033"/>
    </row>
    <row r="10034" spans="21:21" ht="15.75">
      <c r="U10034"/>
    </row>
    <row r="10035" spans="21:21" ht="15.75">
      <c r="U10035"/>
    </row>
    <row r="10036" spans="21:21" ht="15.75">
      <c r="U10036"/>
    </row>
    <row r="10037" spans="21:21" ht="15.75">
      <c r="U10037"/>
    </row>
    <row r="10038" spans="21:21" ht="15.75">
      <c r="U10038"/>
    </row>
    <row r="10039" spans="21:21" ht="15.75">
      <c r="U10039"/>
    </row>
    <row r="10040" spans="21:21" ht="15.75">
      <c r="U10040"/>
    </row>
    <row r="10041" spans="21:21" ht="15.75">
      <c r="U10041"/>
    </row>
    <row r="10042" spans="21:21" ht="15.75">
      <c r="U10042"/>
    </row>
    <row r="10043" spans="21:21" ht="15.75">
      <c r="U10043"/>
    </row>
    <row r="10044" spans="21:21" ht="15.75">
      <c r="U10044"/>
    </row>
    <row r="10045" spans="21:21" ht="15.75">
      <c r="U10045"/>
    </row>
    <row r="10046" spans="21:21" ht="15.75">
      <c r="U10046"/>
    </row>
    <row r="10047" spans="21:21" ht="15.75">
      <c r="U10047"/>
    </row>
    <row r="10048" spans="21:21" ht="15.75">
      <c r="U10048"/>
    </row>
    <row r="10049" spans="21:21" ht="15.75">
      <c r="U10049"/>
    </row>
    <row r="10050" spans="21:21" ht="15.75">
      <c r="U10050"/>
    </row>
    <row r="10051" spans="21:21" ht="15.75">
      <c r="U10051"/>
    </row>
    <row r="10052" spans="21:21" ht="15.75">
      <c r="U10052"/>
    </row>
    <row r="10053" spans="21:21" ht="15.75">
      <c r="U10053"/>
    </row>
    <row r="10054" spans="21:21" ht="15.75">
      <c r="U10054"/>
    </row>
    <row r="10055" spans="21:21" ht="15.75">
      <c r="U10055"/>
    </row>
    <row r="10056" spans="21:21" ht="15.75">
      <c r="U10056"/>
    </row>
    <row r="10057" spans="21:21" ht="15.75">
      <c r="U10057"/>
    </row>
    <row r="10058" spans="21:21" ht="15.75">
      <c r="U10058"/>
    </row>
    <row r="10059" spans="21:21" ht="15.75">
      <c r="U10059"/>
    </row>
    <row r="10060" spans="21:21" ht="15.75">
      <c r="U10060"/>
    </row>
    <row r="10061" spans="21:21" ht="15.75">
      <c r="U10061"/>
    </row>
    <row r="10062" spans="21:21" ht="15.75">
      <c r="U10062"/>
    </row>
    <row r="10063" spans="21:21" ht="15.75">
      <c r="U10063"/>
    </row>
    <row r="10064" spans="21:21" ht="15.75">
      <c r="U10064"/>
    </row>
    <row r="10065" spans="21:21" ht="15.75">
      <c r="U10065"/>
    </row>
    <row r="10066" spans="21:21" ht="15.75">
      <c r="U10066"/>
    </row>
    <row r="10067" spans="21:21" ht="15.75">
      <c r="U10067"/>
    </row>
    <row r="10068" spans="21:21" ht="15.75">
      <c r="U10068"/>
    </row>
    <row r="10069" spans="21:21" ht="15.75">
      <c r="U10069"/>
    </row>
    <row r="10070" spans="21:21" ht="15.75">
      <c r="U10070"/>
    </row>
    <row r="10071" spans="21:21" ht="15.75">
      <c r="U10071"/>
    </row>
    <row r="10072" spans="21:21" ht="15.75">
      <c r="U10072"/>
    </row>
    <row r="10073" spans="21:21" ht="15.75">
      <c r="U10073"/>
    </row>
    <row r="10074" spans="21:21" ht="15.75">
      <c r="U10074"/>
    </row>
    <row r="10075" spans="21:21" ht="15.75">
      <c r="U10075"/>
    </row>
    <row r="10076" spans="21:21" ht="15.75">
      <c r="U10076"/>
    </row>
    <row r="10077" spans="21:21" ht="15.75">
      <c r="U10077"/>
    </row>
    <row r="10078" spans="21:21" ht="15.75">
      <c r="U10078"/>
    </row>
    <row r="10079" spans="21:21" ht="15.75">
      <c r="U10079"/>
    </row>
    <row r="10080" spans="21:21" ht="15.75">
      <c r="U10080"/>
    </row>
    <row r="10081" spans="21:21" ht="15.75">
      <c r="U10081"/>
    </row>
    <row r="10082" spans="21:21" ht="15.75">
      <c r="U10082"/>
    </row>
    <row r="10083" spans="21:21" ht="15.75">
      <c r="U10083"/>
    </row>
    <row r="10084" spans="21:21" ht="15.75">
      <c r="U10084"/>
    </row>
    <row r="10085" spans="21:21" ht="15.75">
      <c r="U10085"/>
    </row>
    <row r="10086" spans="21:21" ht="15.75">
      <c r="U10086"/>
    </row>
    <row r="10087" spans="21:21" ht="15.75">
      <c r="U10087"/>
    </row>
    <row r="10088" spans="21:21" ht="15.75">
      <c r="U10088"/>
    </row>
    <row r="10089" spans="21:21" ht="15.75">
      <c r="U10089"/>
    </row>
    <row r="10090" spans="21:21" ht="15.75">
      <c r="U10090"/>
    </row>
    <row r="10091" spans="21:21" ht="15.75">
      <c r="U10091"/>
    </row>
    <row r="10092" spans="21:21" ht="15.75">
      <c r="U10092"/>
    </row>
    <row r="10093" spans="21:21" ht="15.75">
      <c r="U10093"/>
    </row>
    <row r="10094" spans="21:21" ht="15.75">
      <c r="U10094"/>
    </row>
    <row r="10095" spans="21:21" ht="15.75">
      <c r="U10095"/>
    </row>
    <row r="10096" spans="21:21" ht="15.75">
      <c r="U10096"/>
    </row>
    <row r="10097" spans="21:21" ht="15.75">
      <c r="U10097"/>
    </row>
    <row r="10098" spans="21:21" ht="15.75">
      <c r="U10098"/>
    </row>
    <row r="10099" spans="21:21" ht="15.75">
      <c r="U10099"/>
    </row>
    <row r="10100" spans="21:21" ht="15.75">
      <c r="U10100"/>
    </row>
    <row r="10101" spans="21:21" ht="15.75">
      <c r="U10101"/>
    </row>
    <row r="10102" spans="21:21" ht="15.75">
      <c r="U10102"/>
    </row>
    <row r="10103" spans="21:21" ht="15.75">
      <c r="U10103"/>
    </row>
    <row r="10104" spans="21:21" ht="15.75">
      <c r="U10104"/>
    </row>
    <row r="10105" spans="21:21" ht="15.75">
      <c r="U10105"/>
    </row>
    <row r="10106" spans="21:21" ht="15.75">
      <c r="U10106"/>
    </row>
    <row r="10107" spans="21:21" ht="15.75">
      <c r="U10107"/>
    </row>
    <row r="10108" spans="21:21" ht="15.75">
      <c r="U10108"/>
    </row>
    <row r="10109" spans="21:21" ht="15.75">
      <c r="U10109"/>
    </row>
    <row r="10110" spans="21:21" ht="15.75">
      <c r="U10110"/>
    </row>
    <row r="10111" spans="21:21" ht="15.75">
      <c r="U10111"/>
    </row>
    <row r="10112" spans="21:21" ht="15.75">
      <c r="U10112"/>
    </row>
    <row r="10113" spans="21:21" ht="15.75">
      <c r="U10113"/>
    </row>
    <row r="10114" spans="21:21" ht="15.75">
      <c r="U10114"/>
    </row>
    <row r="10115" spans="21:21" ht="15.75">
      <c r="U10115"/>
    </row>
    <row r="10116" spans="21:21" ht="15.75">
      <c r="U10116"/>
    </row>
    <row r="10117" spans="21:21" ht="15.75">
      <c r="U10117"/>
    </row>
    <row r="10118" spans="21:21" ht="15.75">
      <c r="U10118"/>
    </row>
    <row r="10119" spans="21:21" ht="15.75">
      <c r="U10119"/>
    </row>
    <row r="10120" spans="21:21" ht="15.75">
      <c r="U10120"/>
    </row>
    <row r="10121" spans="21:21" ht="15.75">
      <c r="U10121"/>
    </row>
    <row r="10122" spans="21:21" ht="15.75">
      <c r="U10122"/>
    </row>
    <row r="10123" spans="21:21" ht="15.75">
      <c r="U10123"/>
    </row>
    <row r="10124" spans="21:21" ht="15.75">
      <c r="U10124"/>
    </row>
    <row r="10125" spans="21:21" ht="15.75">
      <c r="U10125"/>
    </row>
    <row r="10126" spans="21:21" ht="15.75">
      <c r="U10126"/>
    </row>
    <row r="10127" spans="21:21" ht="15.75">
      <c r="U10127"/>
    </row>
    <row r="10128" spans="21:21" ht="15.75">
      <c r="U10128"/>
    </row>
    <row r="10129" spans="21:21" ht="15.75">
      <c r="U10129"/>
    </row>
    <row r="10130" spans="21:21" ht="15.75">
      <c r="U10130"/>
    </row>
    <row r="10131" spans="21:21" ht="15.75">
      <c r="U10131"/>
    </row>
    <row r="10132" spans="21:21" ht="15.75">
      <c r="U10132"/>
    </row>
    <row r="10133" spans="21:21" ht="15.75">
      <c r="U10133"/>
    </row>
    <row r="10134" spans="21:21" ht="15.75">
      <c r="U10134"/>
    </row>
    <row r="10135" spans="21:21" ht="15.75">
      <c r="U10135"/>
    </row>
    <row r="10136" spans="21:21" ht="15.75">
      <c r="U10136"/>
    </row>
    <row r="10137" spans="21:21" ht="15.75">
      <c r="U10137"/>
    </row>
    <row r="10138" spans="21:21" ht="15.75">
      <c r="U10138"/>
    </row>
    <row r="10139" spans="21:21" ht="15.75">
      <c r="U10139"/>
    </row>
    <row r="10140" spans="21:21" ht="15.75">
      <c r="U10140"/>
    </row>
    <row r="10141" spans="21:21" ht="15.75">
      <c r="U10141"/>
    </row>
    <row r="10142" spans="21:21" ht="15.75">
      <c r="U10142"/>
    </row>
    <row r="10143" spans="21:21" ht="15.75">
      <c r="U10143"/>
    </row>
    <row r="10144" spans="21:21" ht="15.75">
      <c r="U10144"/>
    </row>
    <row r="10145" spans="21:21" ht="15.75">
      <c r="U10145"/>
    </row>
    <row r="10146" spans="21:21" ht="15.75">
      <c r="U10146"/>
    </row>
    <row r="10147" spans="21:21" ht="15.75">
      <c r="U10147"/>
    </row>
    <row r="10148" spans="21:21" ht="15.75">
      <c r="U10148"/>
    </row>
    <row r="10149" spans="21:21" ht="15.75">
      <c r="U10149"/>
    </row>
    <row r="10150" spans="21:21" ht="15.75">
      <c r="U10150"/>
    </row>
    <row r="10151" spans="21:21" ht="15.75">
      <c r="U10151"/>
    </row>
    <row r="10152" spans="21:21" ht="15.75">
      <c r="U10152"/>
    </row>
    <row r="10153" spans="21:21" ht="15.75">
      <c r="U10153"/>
    </row>
    <row r="10154" spans="21:21" ht="15.75">
      <c r="U10154"/>
    </row>
    <row r="10155" spans="21:21" ht="15.75">
      <c r="U10155"/>
    </row>
    <row r="10156" spans="21:21" ht="15.75">
      <c r="U10156"/>
    </row>
    <row r="10157" spans="21:21" ht="15.75">
      <c r="U10157"/>
    </row>
    <row r="10158" spans="21:21" ht="15.75">
      <c r="U10158"/>
    </row>
    <row r="10159" spans="21:21" ht="15.75">
      <c r="U10159"/>
    </row>
    <row r="10160" spans="21:21" ht="15.75">
      <c r="U10160"/>
    </row>
    <row r="10161" spans="21:21" ht="15.75">
      <c r="U10161"/>
    </row>
    <row r="10162" spans="21:21" ht="15.75">
      <c r="U10162"/>
    </row>
    <row r="10163" spans="21:21" ht="15.75">
      <c r="U10163"/>
    </row>
    <row r="10164" spans="21:21" ht="15.75">
      <c r="U10164"/>
    </row>
    <row r="10165" spans="21:21" ht="15.75">
      <c r="U10165"/>
    </row>
    <row r="10166" spans="21:21" ht="15.75">
      <c r="U10166"/>
    </row>
    <row r="10167" spans="21:21" ht="15.75">
      <c r="U10167"/>
    </row>
    <row r="10168" spans="21:21" ht="15.75">
      <c r="U10168"/>
    </row>
    <row r="10169" spans="21:21" ht="15.75">
      <c r="U10169"/>
    </row>
    <row r="10170" spans="21:21" ht="15.75">
      <c r="U10170"/>
    </row>
    <row r="10171" spans="21:21" ht="15.75">
      <c r="U10171"/>
    </row>
    <row r="10172" spans="21:21" ht="15.75">
      <c r="U10172"/>
    </row>
    <row r="10173" spans="21:21" ht="15.75">
      <c r="U10173"/>
    </row>
    <row r="10174" spans="21:21" ht="15.75">
      <c r="U10174"/>
    </row>
    <row r="10175" spans="21:21" ht="15.75">
      <c r="U10175"/>
    </row>
    <row r="10176" spans="21:21" ht="15.75">
      <c r="U10176"/>
    </row>
    <row r="10177" spans="21:21" ht="15.75">
      <c r="U10177"/>
    </row>
    <row r="10178" spans="21:21" ht="15.75">
      <c r="U10178"/>
    </row>
    <row r="10179" spans="21:21" ht="15.75">
      <c r="U10179"/>
    </row>
    <row r="10180" spans="21:21" ht="15.75">
      <c r="U10180"/>
    </row>
    <row r="10181" spans="21:21" ht="15.75">
      <c r="U10181"/>
    </row>
    <row r="10182" spans="21:21" ht="15.75">
      <c r="U10182"/>
    </row>
    <row r="10183" spans="21:21" ht="15.75">
      <c r="U10183"/>
    </row>
    <row r="10184" spans="21:21" ht="15.75">
      <c r="U10184"/>
    </row>
    <row r="10185" spans="21:21" ht="15.75">
      <c r="U10185"/>
    </row>
    <row r="10186" spans="21:21" ht="15.75">
      <c r="U10186"/>
    </row>
    <row r="10187" spans="21:21" ht="15.75">
      <c r="U10187"/>
    </row>
    <row r="10188" spans="21:21" ht="15.75">
      <c r="U10188"/>
    </row>
    <row r="10189" spans="21:21" ht="15.75">
      <c r="U10189"/>
    </row>
    <row r="10190" spans="21:21" ht="15.75">
      <c r="U10190"/>
    </row>
    <row r="10191" spans="21:21" ht="15.75">
      <c r="U10191"/>
    </row>
    <row r="10192" spans="21:21" ht="15.75">
      <c r="U10192"/>
    </row>
    <row r="10193" spans="21:21" ht="15.75">
      <c r="U10193"/>
    </row>
    <row r="10194" spans="21:21" ht="15.75">
      <c r="U10194"/>
    </row>
    <row r="10195" spans="21:21" ht="15.75">
      <c r="U10195"/>
    </row>
    <row r="10196" spans="21:21" ht="15.75">
      <c r="U10196"/>
    </row>
    <row r="10197" spans="21:21" ht="15.75">
      <c r="U10197"/>
    </row>
    <row r="10198" spans="21:21" ht="15.75">
      <c r="U10198"/>
    </row>
    <row r="10199" spans="21:21" ht="15.75">
      <c r="U10199"/>
    </row>
    <row r="10200" spans="21:21" ht="15.75">
      <c r="U10200"/>
    </row>
    <row r="10201" spans="21:21" ht="15.75">
      <c r="U10201"/>
    </row>
    <row r="10202" spans="21:21" ht="15.75">
      <c r="U10202"/>
    </row>
    <row r="10203" spans="21:21" ht="15.75">
      <c r="U10203"/>
    </row>
    <row r="10204" spans="21:21" ht="15.75">
      <c r="U10204"/>
    </row>
    <row r="10205" spans="21:21" ht="15.75">
      <c r="U10205"/>
    </row>
    <row r="10206" spans="21:21" ht="15.75">
      <c r="U10206"/>
    </row>
    <row r="10207" spans="21:21" ht="15.75">
      <c r="U10207"/>
    </row>
    <row r="10208" spans="21:21" ht="15.75">
      <c r="U10208"/>
    </row>
    <row r="10209" spans="21:21" ht="15.75">
      <c r="U10209"/>
    </row>
    <row r="10210" spans="21:21" ht="15.75">
      <c r="U10210"/>
    </row>
    <row r="10211" spans="21:21" ht="15.75">
      <c r="U10211"/>
    </row>
    <row r="10212" spans="21:21" ht="15.75">
      <c r="U10212"/>
    </row>
    <row r="10213" spans="21:21" ht="15.75">
      <c r="U10213"/>
    </row>
    <row r="10214" spans="21:21" ht="15.75">
      <c r="U10214"/>
    </row>
    <row r="10215" spans="21:21" ht="15.75">
      <c r="U10215"/>
    </row>
    <row r="10216" spans="21:21" ht="15.75">
      <c r="U10216"/>
    </row>
    <row r="10217" spans="21:21" ht="15.75">
      <c r="U10217"/>
    </row>
    <row r="10218" spans="21:21" ht="15.75">
      <c r="U10218"/>
    </row>
    <row r="10219" spans="21:21" ht="15.75">
      <c r="U10219"/>
    </row>
    <row r="10220" spans="21:21" ht="15.75">
      <c r="U10220"/>
    </row>
    <row r="10221" spans="21:21" ht="15.75">
      <c r="U10221"/>
    </row>
    <row r="10222" spans="21:21" ht="15.75">
      <c r="U10222"/>
    </row>
    <row r="10223" spans="21:21" ht="15.75">
      <c r="U10223"/>
    </row>
    <row r="10224" spans="21:21" ht="15.75">
      <c r="U10224"/>
    </row>
    <row r="10225" spans="21:21" ht="15.75">
      <c r="U10225"/>
    </row>
    <row r="10226" spans="21:21" ht="15.75">
      <c r="U10226"/>
    </row>
    <row r="10227" spans="21:21" ht="15.75">
      <c r="U10227"/>
    </row>
    <row r="10228" spans="21:21" ht="15.75">
      <c r="U10228"/>
    </row>
    <row r="10229" spans="21:21" ht="15.75">
      <c r="U10229"/>
    </row>
    <row r="10230" spans="21:21" ht="15.75">
      <c r="U10230"/>
    </row>
    <row r="10231" spans="21:21" ht="15.75">
      <c r="U10231"/>
    </row>
    <row r="10232" spans="21:21" ht="15.75">
      <c r="U10232"/>
    </row>
    <row r="10233" spans="21:21" ht="15.75">
      <c r="U10233"/>
    </row>
    <row r="10234" spans="21:21" ht="15.75">
      <c r="U10234"/>
    </row>
    <row r="10235" spans="21:21" ht="15.75">
      <c r="U10235"/>
    </row>
    <row r="10236" spans="21:21" ht="15.75">
      <c r="U10236"/>
    </row>
    <row r="10237" spans="21:21" ht="15.75">
      <c r="U10237"/>
    </row>
    <row r="10238" spans="21:21" ht="15.75">
      <c r="U10238"/>
    </row>
    <row r="10239" spans="21:21" ht="15.75">
      <c r="U10239"/>
    </row>
    <row r="10240" spans="21:21" ht="15.75">
      <c r="U10240"/>
    </row>
    <row r="10241" spans="21:21" ht="15.75">
      <c r="U10241"/>
    </row>
    <row r="10242" spans="21:21" ht="15.75">
      <c r="U10242"/>
    </row>
    <row r="10243" spans="21:21" ht="15.75">
      <c r="U10243"/>
    </row>
    <row r="10244" spans="21:21" ht="15.75">
      <c r="U10244"/>
    </row>
    <row r="10245" spans="21:21" ht="15.75">
      <c r="U10245"/>
    </row>
    <row r="10246" spans="21:21" ht="15.75">
      <c r="U10246"/>
    </row>
    <row r="10247" spans="21:21" ht="15.75">
      <c r="U10247"/>
    </row>
    <row r="10248" spans="21:21" ht="15.75">
      <c r="U10248"/>
    </row>
    <row r="10249" spans="21:21" ht="15.75">
      <c r="U10249"/>
    </row>
    <row r="10250" spans="21:21" ht="15.75">
      <c r="U10250"/>
    </row>
    <row r="10251" spans="21:21" ht="15.75">
      <c r="U10251"/>
    </row>
    <row r="10252" spans="21:21" ht="15.75">
      <c r="U10252"/>
    </row>
    <row r="10253" spans="21:21" ht="15.75">
      <c r="U10253"/>
    </row>
    <row r="10254" spans="21:21" ht="15.75">
      <c r="U10254"/>
    </row>
    <row r="10255" spans="21:21" ht="15.75">
      <c r="U10255"/>
    </row>
    <row r="10256" spans="21:21" ht="15.75">
      <c r="U10256"/>
    </row>
    <row r="10257" spans="21:21" ht="15.75">
      <c r="U10257"/>
    </row>
    <row r="10258" spans="21:21" ht="15.75">
      <c r="U10258"/>
    </row>
    <row r="10259" spans="21:21" ht="15.75">
      <c r="U10259"/>
    </row>
    <row r="10260" spans="21:21" ht="15.75">
      <c r="U10260"/>
    </row>
    <row r="10261" spans="21:21" ht="15.75">
      <c r="U10261"/>
    </row>
    <row r="10262" spans="21:21" ht="15.75">
      <c r="U10262"/>
    </row>
    <row r="10263" spans="21:21" ht="15.75">
      <c r="U10263"/>
    </row>
    <row r="10264" spans="21:21" ht="15.75">
      <c r="U10264"/>
    </row>
    <row r="10265" spans="21:21" ht="15.75">
      <c r="U10265"/>
    </row>
    <row r="10266" spans="21:21" ht="15.75">
      <c r="U10266"/>
    </row>
    <row r="10267" spans="21:21" ht="15.75">
      <c r="U10267"/>
    </row>
    <row r="10268" spans="21:21" ht="15.75">
      <c r="U10268"/>
    </row>
    <row r="10269" spans="21:21" ht="15.75">
      <c r="U10269"/>
    </row>
    <row r="10270" spans="21:21" ht="15.75">
      <c r="U10270"/>
    </row>
    <row r="10271" spans="21:21" ht="15.75">
      <c r="U10271"/>
    </row>
    <row r="10272" spans="21:21" ht="15.75">
      <c r="U10272"/>
    </row>
    <row r="10273" spans="21:21" ht="15.75">
      <c r="U10273"/>
    </row>
    <row r="10274" spans="21:21" ht="15.75">
      <c r="U10274"/>
    </row>
    <row r="10275" spans="21:21" ht="15.75">
      <c r="U10275"/>
    </row>
    <row r="10276" spans="21:21" ht="15.75">
      <c r="U10276"/>
    </row>
    <row r="10277" spans="21:21" ht="15.75">
      <c r="U10277"/>
    </row>
    <row r="10278" spans="21:21" ht="15.75">
      <c r="U10278"/>
    </row>
    <row r="10279" spans="21:21" ht="15.75">
      <c r="U10279"/>
    </row>
    <row r="10280" spans="21:21" ht="15.75">
      <c r="U10280"/>
    </row>
    <row r="10281" spans="21:21" ht="15.75">
      <c r="U10281"/>
    </row>
    <row r="10282" spans="21:21" ht="15.75">
      <c r="U10282"/>
    </row>
    <row r="10283" spans="21:21" ht="15.75">
      <c r="U10283"/>
    </row>
    <row r="10284" spans="21:21" ht="15.75">
      <c r="U10284"/>
    </row>
    <row r="10285" spans="21:21" ht="15.75">
      <c r="U10285"/>
    </row>
    <row r="10286" spans="21:21" ht="15.75">
      <c r="U10286"/>
    </row>
    <row r="10287" spans="21:21" ht="15.75">
      <c r="U10287"/>
    </row>
    <row r="10288" spans="21:21" ht="15.75">
      <c r="U10288"/>
    </row>
    <row r="10289" spans="21:21" ht="15.75">
      <c r="U10289"/>
    </row>
    <row r="10290" spans="21:21" ht="15.75">
      <c r="U10290"/>
    </row>
    <row r="10291" spans="21:21" ht="15.75">
      <c r="U10291"/>
    </row>
    <row r="10292" spans="21:21" ht="15.75">
      <c r="U10292"/>
    </row>
    <row r="10293" spans="21:21" ht="15.75">
      <c r="U10293"/>
    </row>
    <row r="10294" spans="21:21" ht="15.75">
      <c r="U10294"/>
    </row>
    <row r="10295" spans="21:21" ht="15.75">
      <c r="U10295"/>
    </row>
    <row r="10296" spans="21:21" ht="15.75">
      <c r="U10296"/>
    </row>
    <row r="10297" spans="21:21" ht="15.75">
      <c r="U10297"/>
    </row>
    <row r="10298" spans="21:21" ht="15.75">
      <c r="U10298"/>
    </row>
    <row r="10299" spans="21:21" ht="15.75">
      <c r="U10299"/>
    </row>
    <row r="10300" spans="21:21" ht="15.75">
      <c r="U10300"/>
    </row>
    <row r="10301" spans="21:21" ht="15.75">
      <c r="U10301"/>
    </row>
    <row r="10302" spans="21:21" ht="15.75">
      <c r="U10302"/>
    </row>
    <row r="10303" spans="21:21" ht="15.75">
      <c r="U10303"/>
    </row>
    <row r="10304" spans="21:21" ht="15.75">
      <c r="U10304"/>
    </row>
    <row r="10305" spans="21:21" ht="15.75">
      <c r="U10305"/>
    </row>
    <row r="10306" spans="21:21" ht="15.75">
      <c r="U10306"/>
    </row>
    <row r="10307" spans="21:21" ht="15.75">
      <c r="U10307"/>
    </row>
    <row r="10308" spans="21:21" ht="15.75">
      <c r="U10308"/>
    </row>
    <row r="10309" spans="21:21" ht="15.75">
      <c r="U10309"/>
    </row>
    <row r="10310" spans="21:21" ht="15.75">
      <c r="U10310"/>
    </row>
    <row r="10311" spans="21:21" ht="15.75">
      <c r="U10311"/>
    </row>
    <row r="10312" spans="21:21" ht="15.75">
      <c r="U10312"/>
    </row>
    <row r="10313" spans="21:21" ht="15.75">
      <c r="U10313"/>
    </row>
    <row r="10314" spans="21:21" ht="15.75">
      <c r="U10314"/>
    </row>
    <row r="10315" spans="21:21" ht="15.75">
      <c r="U10315"/>
    </row>
    <row r="10316" spans="21:21" ht="15.75">
      <c r="U10316"/>
    </row>
    <row r="10317" spans="21:21" ht="15.75">
      <c r="U10317"/>
    </row>
    <row r="10318" spans="21:21" ht="15.75">
      <c r="U10318"/>
    </row>
    <row r="10319" spans="21:21" ht="15.75">
      <c r="U10319"/>
    </row>
    <row r="10320" spans="21:21" ht="15.75">
      <c r="U10320"/>
    </row>
    <row r="10321" spans="21:21" ht="15.75">
      <c r="U10321"/>
    </row>
    <row r="10322" spans="21:21" ht="15.75">
      <c r="U10322"/>
    </row>
    <row r="10323" spans="21:21" ht="15.75">
      <c r="U10323"/>
    </row>
    <row r="10324" spans="21:21" ht="15.75">
      <c r="U10324"/>
    </row>
    <row r="10325" spans="21:21" ht="15.75">
      <c r="U10325"/>
    </row>
    <row r="10326" spans="21:21" ht="15.75">
      <c r="U10326"/>
    </row>
    <row r="10327" spans="21:21" ht="15.75">
      <c r="U10327"/>
    </row>
    <row r="10328" spans="21:21" ht="15.75">
      <c r="U10328"/>
    </row>
    <row r="10329" spans="21:21" ht="15.75">
      <c r="U10329"/>
    </row>
    <row r="10330" spans="21:21" ht="15.75">
      <c r="U10330"/>
    </row>
    <row r="10331" spans="21:21" ht="15.75">
      <c r="U10331"/>
    </row>
    <row r="10332" spans="21:21" ht="15.75">
      <c r="U10332"/>
    </row>
    <row r="10333" spans="21:21" ht="15.75">
      <c r="U10333"/>
    </row>
    <row r="10334" spans="21:21" ht="15.75">
      <c r="U10334"/>
    </row>
    <row r="10335" spans="21:21" ht="15.75">
      <c r="U10335"/>
    </row>
    <row r="10336" spans="21:21" ht="15.75">
      <c r="U10336"/>
    </row>
    <row r="10337" spans="21:21" ht="15.75">
      <c r="U10337"/>
    </row>
    <row r="10338" spans="21:21" ht="15.75">
      <c r="U10338"/>
    </row>
    <row r="10339" spans="21:21" ht="15.75">
      <c r="U10339"/>
    </row>
    <row r="10340" spans="21:21" ht="15.75">
      <c r="U10340"/>
    </row>
    <row r="10341" spans="21:21" ht="15.75">
      <c r="U10341"/>
    </row>
    <row r="10342" spans="21:21" ht="15.75">
      <c r="U10342"/>
    </row>
    <row r="10343" spans="21:21" ht="15.75">
      <c r="U10343"/>
    </row>
    <row r="10344" spans="21:21" ht="15.75">
      <c r="U10344"/>
    </row>
    <row r="10345" spans="21:21" ht="15.75">
      <c r="U10345"/>
    </row>
    <row r="10346" spans="21:21" ht="15.75">
      <c r="U10346"/>
    </row>
    <row r="10347" spans="21:21" ht="15.75">
      <c r="U10347"/>
    </row>
    <row r="10348" spans="21:21" ht="15.75">
      <c r="U10348"/>
    </row>
    <row r="10349" spans="21:21" ht="15.75">
      <c r="U10349"/>
    </row>
    <row r="10350" spans="21:21" ht="15.75">
      <c r="U10350"/>
    </row>
    <row r="10351" spans="21:21" ht="15.75">
      <c r="U10351"/>
    </row>
    <row r="10352" spans="21:21" ht="15.75">
      <c r="U10352"/>
    </row>
    <row r="10353" spans="21:21" ht="15.75">
      <c r="U10353"/>
    </row>
    <row r="10354" spans="21:21" ht="15.75">
      <c r="U10354"/>
    </row>
    <row r="10355" spans="21:21" ht="15.75">
      <c r="U10355"/>
    </row>
    <row r="10356" spans="21:21" ht="15.75">
      <c r="U10356"/>
    </row>
    <row r="10357" spans="21:21" ht="15.75">
      <c r="U10357"/>
    </row>
    <row r="10358" spans="21:21" ht="15.75">
      <c r="U10358"/>
    </row>
    <row r="10359" spans="21:21" ht="15.75">
      <c r="U10359"/>
    </row>
    <row r="10360" spans="21:21" ht="15.75">
      <c r="U10360"/>
    </row>
    <row r="10361" spans="21:21" ht="15.75">
      <c r="U10361"/>
    </row>
    <row r="10362" spans="21:21" ht="15.75">
      <c r="U10362"/>
    </row>
    <row r="10363" spans="21:21" ht="15.75">
      <c r="U10363"/>
    </row>
    <row r="10364" spans="21:21" ht="15.75">
      <c r="U10364"/>
    </row>
    <row r="10365" spans="21:21" ht="15.75">
      <c r="U10365"/>
    </row>
    <row r="10366" spans="21:21" ht="15.75">
      <c r="U10366"/>
    </row>
    <row r="10367" spans="21:21" ht="15.75">
      <c r="U10367"/>
    </row>
    <row r="10368" spans="21:21" ht="15.75">
      <c r="U10368"/>
    </row>
    <row r="10369" spans="21:21" ht="15.75">
      <c r="U10369"/>
    </row>
    <row r="10370" spans="21:21" ht="15.75">
      <c r="U10370"/>
    </row>
    <row r="10371" spans="21:21" ht="15.75">
      <c r="U10371"/>
    </row>
    <row r="10372" spans="21:21" ht="15.75">
      <c r="U10372"/>
    </row>
    <row r="10373" spans="21:21" ht="15.75">
      <c r="U10373"/>
    </row>
    <row r="10374" spans="21:21" ht="15.75">
      <c r="U10374"/>
    </row>
    <row r="10375" spans="21:21" ht="15.75">
      <c r="U10375"/>
    </row>
    <row r="10376" spans="21:21" ht="15.75">
      <c r="U10376"/>
    </row>
    <row r="10377" spans="21:21" ht="15.75">
      <c r="U10377"/>
    </row>
    <row r="10378" spans="21:21" ht="15.75">
      <c r="U10378"/>
    </row>
    <row r="10379" spans="21:21" ht="15.75">
      <c r="U10379"/>
    </row>
    <row r="10380" spans="21:21" ht="15.75">
      <c r="U10380"/>
    </row>
    <row r="10381" spans="21:21" ht="15.75">
      <c r="U10381"/>
    </row>
    <row r="10382" spans="21:21" ht="15.75">
      <c r="U10382"/>
    </row>
    <row r="10383" spans="21:21" ht="15.75">
      <c r="U10383"/>
    </row>
    <row r="10384" spans="21:21" ht="15.75">
      <c r="U10384"/>
    </row>
    <row r="10385" spans="21:21" ht="15.75">
      <c r="U10385"/>
    </row>
    <row r="10386" spans="21:21" ht="15.75">
      <c r="U10386"/>
    </row>
    <row r="10387" spans="21:21" ht="15.75">
      <c r="U10387"/>
    </row>
    <row r="10388" spans="21:21" ht="15.75">
      <c r="U10388"/>
    </row>
    <row r="10389" spans="21:21" ht="15.75">
      <c r="U10389"/>
    </row>
    <row r="10390" spans="21:21" ht="15.75">
      <c r="U10390"/>
    </row>
    <row r="10391" spans="21:21" ht="15.75">
      <c r="U10391"/>
    </row>
    <row r="10392" spans="21:21" ht="15.75">
      <c r="U10392"/>
    </row>
    <row r="10393" spans="21:21" ht="15.75">
      <c r="U10393"/>
    </row>
    <row r="10394" spans="21:21" ht="15.75">
      <c r="U10394"/>
    </row>
    <row r="10395" spans="21:21" ht="15.75">
      <c r="U10395"/>
    </row>
    <row r="10396" spans="21:21" ht="15.75">
      <c r="U10396"/>
    </row>
    <row r="10397" spans="21:21" ht="15.75">
      <c r="U10397"/>
    </row>
    <row r="10398" spans="21:21" ht="15.75">
      <c r="U10398"/>
    </row>
    <row r="10399" spans="21:21" ht="15.75">
      <c r="U10399"/>
    </row>
    <row r="10400" spans="21:21" ht="15.75">
      <c r="U10400"/>
    </row>
    <row r="10401" spans="21:21" ht="15.75">
      <c r="U10401"/>
    </row>
    <row r="10402" spans="21:21" ht="15.75">
      <c r="U10402"/>
    </row>
    <row r="10403" spans="21:21" ht="15.75">
      <c r="U10403"/>
    </row>
    <row r="10404" spans="21:21" ht="15.75">
      <c r="U10404"/>
    </row>
    <row r="10405" spans="21:21" ht="15.75">
      <c r="U10405"/>
    </row>
    <row r="10406" spans="21:21" ht="15.75">
      <c r="U10406"/>
    </row>
    <row r="10407" spans="21:21" ht="15.75">
      <c r="U10407"/>
    </row>
    <row r="10408" spans="21:21" ht="15.75">
      <c r="U10408"/>
    </row>
    <row r="10409" spans="21:21" ht="15.75">
      <c r="U10409"/>
    </row>
    <row r="10410" spans="21:21" ht="15.75">
      <c r="U10410"/>
    </row>
    <row r="10411" spans="21:21" ht="15.75">
      <c r="U10411"/>
    </row>
    <row r="10412" spans="21:21" ht="15.75">
      <c r="U10412"/>
    </row>
    <row r="10413" spans="21:21" ht="15.75">
      <c r="U10413"/>
    </row>
    <row r="10414" spans="21:21" ht="15.75">
      <c r="U10414"/>
    </row>
    <row r="10415" spans="21:21" ht="15.75">
      <c r="U10415"/>
    </row>
    <row r="10416" spans="21:21" ht="15.75">
      <c r="U10416"/>
    </row>
    <row r="10417" spans="21:21" ht="15.75">
      <c r="U10417"/>
    </row>
    <row r="10418" spans="21:21" ht="15.75">
      <c r="U10418"/>
    </row>
    <row r="10419" spans="21:21" ht="15.75">
      <c r="U10419"/>
    </row>
    <row r="10420" spans="21:21" ht="15.75">
      <c r="U10420"/>
    </row>
    <row r="10421" spans="21:21" ht="15.75">
      <c r="U10421"/>
    </row>
    <row r="10422" spans="21:21" ht="15.75">
      <c r="U10422"/>
    </row>
    <row r="10423" spans="21:21" ht="15.75">
      <c r="U10423"/>
    </row>
    <row r="10424" spans="21:21" ht="15.75">
      <c r="U10424"/>
    </row>
    <row r="10425" spans="21:21" ht="15.75">
      <c r="U10425"/>
    </row>
    <row r="10426" spans="21:21" ht="15.75">
      <c r="U10426"/>
    </row>
    <row r="10427" spans="21:21" ht="15.75">
      <c r="U10427"/>
    </row>
    <row r="10428" spans="21:21" ht="15.75">
      <c r="U10428"/>
    </row>
    <row r="10429" spans="21:21" ht="15.75">
      <c r="U10429"/>
    </row>
    <row r="10430" spans="21:21" ht="15.75">
      <c r="U10430"/>
    </row>
    <row r="10431" spans="21:21" ht="15.75">
      <c r="U10431"/>
    </row>
    <row r="10432" spans="21:21" ht="15.75">
      <c r="U10432"/>
    </row>
    <row r="10433" spans="21:21" ht="15.75">
      <c r="U10433"/>
    </row>
    <row r="10434" spans="21:21" ht="15.75">
      <c r="U10434"/>
    </row>
    <row r="10435" spans="21:21" ht="15.75">
      <c r="U10435"/>
    </row>
    <row r="10436" spans="21:21" ht="15.75">
      <c r="U10436"/>
    </row>
    <row r="10437" spans="21:21" ht="15.75">
      <c r="U10437"/>
    </row>
    <row r="10438" spans="21:21" ht="15.75">
      <c r="U10438"/>
    </row>
    <row r="10439" spans="21:21" ht="15.75">
      <c r="U10439"/>
    </row>
    <row r="10440" spans="21:21" ht="15.75">
      <c r="U10440"/>
    </row>
    <row r="10441" spans="21:21" ht="15.75">
      <c r="U10441"/>
    </row>
    <row r="10442" spans="21:21" ht="15.75">
      <c r="U10442"/>
    </row>
    <row r="10443" spans="21:21" ht="15.75">
      <c r="U10443"/>
    </row>
    <row r="10444" spans="21:21" ht="15.75">
      <c r="U10444"/>
    </row>
    <row r="10445" spans="21:21" ht="15.75">
      <c r="U10445"/>
    </row>
    <row r="10446" spans="21:21" ht="15.75">
      <c r="U10446"/>
    </row>
    <row r="10447" spans="21:21" ht="15.75">
      <c r="U10447"/>
    </row>
    <row r="10448" spans="21:21" ht="15.75">
      <c r="U10448"/>
    </row>
    <row r="10449" spans="21:21" ht="15.75">
      <c r="U10449"/>
    </row>
    <row r="10450" spans="21:21" ht="15.75">
      <c r="U10450"/>
    </row>
    <row r="10451" spans="21:21" ht="15.75">
      <c r="U10451"/>
    </row>
    <row r="10452" spans="21:21" ht="15.75">
      <c r="U10452"/>
    </row>
    <row r="10453" spans="21:21" ht="15.75">
      <c r="U10453"/>
    </row>
    <row r="10454" spans="21:21" ht="15.75">
      <c r="U10454"/>
    </row>
    <row r="10455" spans="21:21" ht="15.75">
      <c r="U10455"/>
    </row>
    <row r="10456" spans="21:21" ht="15.75">
      <c r="U10456"/>
    </row>
    <row r="10457" spans="21:21" ht="15.75">
      <c r="U10457"/>
    </row>
    <row r="10458" spans="21:21" ht="15.75">
      <c r="U10458"/>
    </row>
    <row r="10459" spans="21:21" ht="15.75">
      <c r="U10459"/>
    </row>
    <row r="10460" spans="21:21" ht="15.75">
      <c r="U10460"/>
    </row>
    <row r="10461" spans="21:21" ht="15.75">
      <c r="U10461"/>
    </row>
    <row r="10462" spans="21:21" ht="15.75">
      <c r="U10462"/>
    </row>
    <row r="10463" spans="21:21" ht="15.75">
      <c r="U10463"/>
    </row>
    <row r="10464" spans="21:21" ht="15.75">
      <c r="U10464"/>
    </row>
    <row r="10465" spans="21:21" ht="15.75">
      <c r="U10465"/>
    </row>
    <row r="10466" spans="21:21" ht="15.75">
      <c r="U10466"/>
    </row>
    <row r="10467" spans="21:21" ht="15.75">
      <c r="U10467"/>
    </row>
    <row r="10468" spans="21:21" ht="15.75">
      <c r="U10468"/>
    </row>
    <row r="10469" spans="21:21" ht="15.75">
      <c r="U10469"/>
    </row>
    <row r="10470" spans="21:21" ht="15.75">
      <c r="U10470"/>
    </row>
    <row r="10471" spans="21:21" ht="15.75">
      <c r="U10471"/>
    </row>
    <row r="10472" spans="21:21" ht="15.75">
      <c r="U10472"/>
    </row>
    <row r="10473" spans="21:21" ht="15.75">
      <c r="U10473"/>
    </row>
    <row r="10474" spans="21:21" ht="15.75">
      <c r="U10474"/>
    </row>
    <row r="10475" spans="21:21" ht="15.75">
      <c r="U10475"/>
    </row>
    <row r="10476" spans="21:21" ht="15.75">
      <c r="U10476"/>
    </row>
    <row r="10477" spans="21:21" ht="15.75">
      <c r="U10477"/>
    </row>
    <row r="10478" spans="21:21" ht="15.75">
      <c r="U10478"/>
    </row>
    <row r="10479" spans="21:21" ht="15.75">
      <c r="U10479"/>
    </row>
    <row r="10480" spans="21:21" ht="15.75">
      <c r="U10480"/>
    </row>
    <row r="10481" spans="21:21" ht="15.75">
      <c r="U10481"/>
    </row>
    <row r="10482" spans="21:21" ht="15.75">
      <c r="U10482"/>
    </row>
    <row r="10483" spans="21:21" ht="15.75">
      <c r="U10483"/>
    </row>
    <row r="10484" spans="21:21" ht="15.75">
      <c r="U10484"/>
    </row>
    <row r="10485" spans="21:21" ht="15.75">
      <c r="U10485"/>
    </row>
    <row r="10486" spans="21:21" ht="15.75">
      <c r="U10486"/>
    </row>
    <row r="10487" spans="21:21" ht="15.75">
      <c r="U10487"/>
    </row>
    <row r="10488" spans="21:21" ht="15.75">
      <c r="U10488"/>
    </row>
    <row r="10489" spans="21:21" ht="15.75">
      <c r="U10489"/>
    </row>
    <row r="10490" spans="21:21" ht="15.75">
      <c r="U10490"/>
    </row>
    <row r="10491" spans="21:21" ht="15.75">
      <c r="U10491"/>
    </row>
    <row r="10492" spans="21:21" ht="15.75">
      <c r="U10492"/>
    </row>
    <row r="10493" spans="21:21" ht="15.75">
      <c r="U10493"/>
    </row>
    <row r="10494" spans="21:21" ht="15.75">
      <c r="U10494"/>
    </row>
    <row r="10495" spans="21:21" ht="15.75">
      <c r="U10495"/>
    </row>
    <row r="10496" spans="21:21" ht="15.75">
      <c r="U10496"/>
    </row>
    <row r="10497" spans="21:21" ht="15.75">
      <c r="U10497"/>
    </row>
    <row r="10498" spans="21:21" ht="15.75">
      <c r="U10498"/>
    </row>
    <row r="10499" spans="21:21" ht="15.75">
      <c r="U10499"/>
    </row>
    <row r="10500" spans="21:21" ht="15.75">
      <c r="U10500"/>
    </row>
    <row r="10501" spans="21:21" ht="15.75">
      <c r="U10501"/>
    </row>
    <row r="10502" spans="21:21" ht="15.75">
      <c r="U10502"/>
    </row>
    <row r="10503" spans="21:21" ht="15.75">
      <c r="U10503"/>
    </row>
    <row r="10504" spans="21:21" ht="15.75">
      <c r="U10504"/>
    </row>
    <row r="10505" spans="21:21" ht="15.75">
      <c r="U10505"/>
    </row>
    <row r="10506" spans="21:21" ht="15.75">
      <c r="U10506"/>
    </row>
    <row r="10507" spans="21:21" ht="15.75">
      <c r="U10507"/>
    </row>
    <row r="10508" spans="21:21" ht="15.75">
      <c r="U10508"/>
    </row>
    <row r="10509" spans="21:21" ht="15.75">
      <c r="U10509"/>
    </row>
    <row r="10510" spans="21:21" ht="15.75">
      <c r="U10510"/>
    </row>
    <row r="10511" spans="21:21" ht="15.75">
      <c r="U10511"/>
    </row>
    <row r="10512" spans="21:21" ht="15.75">
      <c r="U10512"/>
    </row>
    <row r="10513" spans="21:21" ht="15.75">
      <c r="U10513"/>
    </row>
    <row r="10514" spans="21:21" ht="15.75">
      <c r="U10514"/>
    </row>
    <row r="10515" spans="21:21" ht="15.75">
      <c r="U10515"/>
    </row>
    <row r="10516" spans="21:21" ht="15.75">
      <c r="U10516"/>
    </row>
    <row r="10517" spans="21:21" ht="15.75">
      <c r="U10517"/>
    </row>
    <row r="10518" spans="21:21" ht="15.75">
      <c r="U10518"/>
    </row>
    <row r="10519" spans="21:21" ht="15.75">
      <c r="U10519"/>
    </row>
    <row r="10520" spans="21:21" ht="15.75">
      <c r="U10520"/>
    </row>
    <row r="10521" spans="21:21" ht="15.75">
      <c r="U10521"/>
    </row>
    <row r="10522" spans="21:21" ht="15.75">
      <c r="U10522"/>
    </row>
    <row r="10523" spans="21:21" ht="15.75">
      <c r="U10523"/>
    </row>
    <row r="10524" spans="21:21" ht="15.75">
      <c r="U10524"/>
    </row>
    <row r="10525" spans="21:21" ht="15.75">
      <c r="U10525"/>
    </row>
    <row r="10526" spans="21:21" ht="15.75">
      <c r="U10526"/>
    </row>
    <row r="10527" spans="21:21" ht="15.75">
      <c r="U10527"/>
    </row>
    <row r="10528" spans="21:21" ht="15.75">
      <c r="U10528"/>
    </row>
    <row r="10529" spans="21:21" ht="15.75">
      <c r="U10529"/>
    </row>
    <row r="10530" spans="21:21" ht="15.75">
      <c r="U10530"/>
    </row>
    <row r="10531" spans="21:21" ht="15.75">
      <c r="U10531"/>
    </row>
    <row r="10532" spans="21:21" ht="15.75">
      <c r="U10532"/>
    </row>
    <row r="10533" spans="21:21" ht="15.75">
      <c r="U10533"/>
    </row>
    <row r="10534" spans="21:21" ht="15.75">
      <c r="U10534"/>
    </row>
    <row r="10535" spans="21:21" ht="15.75">
      <c r="U10535"/>
    </row>
    <row r="10536" spans="21:21" ht="15.75">
      <c r="U10536"/>
    </row>
    <row r="10537" spans="21:21" ht="15.75">
      <c r="U10537"/>
    </row>
    <row r="10538" spans="21:21" ht="15.75">
      <c r="U10538"/>
    </row>
    <row r="10539" spans="21:21" ht="15.75">
      <c r="U10539"/>
    </row>
    <row r="10540" spans="21:21" ht="15.75">
      <c r="U10540"/>
    </row>
    <row r="10541" spans="21:21" ht="15.75">
      <c r="U10541"/>
    </row>
    <row r="10542" spans="21:21" ht="15.75">
      <c r="U10542"/>
    </row>
    <row r="10543" spans="21:21" ht="15.75">
      <c r="U10543"/>
    </row>
    <row r="10544" spans="21:21" ht="15.75">
      <c r="U10544"/>
    </row>
    <row r="10545" spans="21:21" ht="15.75">
      <c r="U10545"/>
    </row>
    <row r="10546" spans="21:21" ht="15.75">
      <c r="U10546"/>
    </row>
    <row r="10547" spans="21:21" ht="15.75">
      <c r="U10547"/>
    </row>
    <row r="10548" spans="21:21" ht="15.75">
      <c r="U10548"/>
    </row>
    <row r="10549" spans="21:21" ht="15.75">
      <c r="U10549"/>
    </row>
    <row r="10550" spans="21:21" ht="15.75">
      <c r="U10550"/>
    </row>
    <row r="10551" spans="21:21" ht="15.75">
      <c r="U10551"/>
    </row>
    <row r="10552" spans="21:21" ht="15.75">
      <c r="U10552"/>
    </row>
    <row r="10553" spans="21:21" ht="15.75">
      <c r="U10553"/>
    </row>
    <row r="10554" spans="21:21" ht="15.75">
      <c r="U10554"/>
    </row>
    <row r="10555" spans="21:21" ht="15.75">
      <c r="U10555"/>
    </row>
    <row r="10556" spans="21:21" ht="15.75">
      <c r="U10556"/>
    </row>
    <row r="10557" spans="21:21" ht="15.75">
      <c r="U10557"/>
    </row>
    <row r="10558" spans="21:21" ht="15.75">
      <c r="U10558"/>
    </row>
    <row r="10559" spans="21:21" ht="15.75">
      <c r="U10559"/>
    </row>
    <row r="10560" spans="21:21" ht="15.75">
      <c r="U10560"/>
    </row>
    <row r="10561" spans="21:21" ht="15.75">
      <c r="U10561"/>
    </row>
    <row r="10562" spans="21:21" ht="15.75">
      <c r="U10562"/>
    </row>
    <row r="10563" spans="21:21" ht="15.75">
      <c r="U10563"/>
    </row>
    <row r="10564" spans="21:21" ht="15.75">
      <c r="U10564"/>
    </row>
    <row r="10565" spans="21:21" ht="15.75">
      <c r="U10565"/>
    </row>
    <row r="10566" spans="21:21" ht="15.75">
      <c r="U10566"/>
    </row>
    <row r="10567" spans="21:21" ht="15.75">
      <c r="U10567"/>
    </row>
    <row r="10568" spans="21:21" ht="15.75">
      <c r="U10568"/>
    </row>
    <row r="10569" spans="21:21" ht="15.75">
      <c r="U10569"/>
    </row>
    <row r="10570" spans="21:21" ht="15.75">
      <c r="U10570"/>
    </row>
    <row r="10571" spans="21:21" ht="15.75">
      <c r="U10571"/>
    </row>
    <row r="10572" spans="21:21" ht="15.75">
      <c r="U10572"/>
    </row>
    <row r="10573" spans="21:21" ht="15.75">
      <c r="U10573"/>
    </row>
    <row r="10574" spans="21:21" ht="15.75">
      <c r="U10574"/>
    </row>
    <row r="10575" spans="21:21" ht="15.75">
      <c r="U10575"/>
    </row>
    <row r="10576" spans="21:21" ht="15.75">
      <c r="U10576"/>
    </row>
    <row r="10577" spans="21:21" ht="15.75">
      <c r="U10577"/>
    </row>
    <row r="10578" spans="21:21" ht="15.75">
      <c r="U10578"/>
    </row>
    <row r="10579" spans="21:21" ht="15.75">
      <c r="U10579"/>
    </row>
    <row r="10580" spans="21:21" ht="15.75">
      <c r="U10580"/>
    </row>
    <row r="10581" spans="21:21" ht="15.75">
      <c r="U10581"/>
    </row>
    <row r="10582" spans="21:21" ht="15.75">
      <c r="U10582"/>
    </row>
    <row r="10583" spans="21:21" ht="15.75">
      <c r="U10583"/>
    </row>
    <row r="10584" spans="21:21" ht="15.75">
      <c r="U10584"/>
    </row>
    <row r="10585" spans="21:21" ht="15.75">
      <c r="U10585"/>
    </row>
    <row r="10586" spans="21:21" ht="15.75">
      <c r="U10586"/>
    </row>
    <row r="10587" spans="21:21" ht="15.75">
      <c r="U10587"/>
    </row>
    <row r="10588" spans="21:21" ht="15.75">
      <c r="U10588"/>
    </row>
    <row r="10589" spans="21:21" ht="15.75">
      <c r="U10589"/>
    </row>
    <row r="10590" spans="21:21" ht="15.75">
      <c r="U10590"/>
    </row>
    <row r="10591" spans="21:21" ht="15.75">
      <c r="U10591"/>
    </row>
    <row r="10592" spans="21:21" ht="15.75">
      <c r="U10592"/>
    </row>
    <row r="10593" spans="21:21" ht="15.75">
      <c r="U10593"/>
    </row>
    <row r="10594" spans="21:21" ht="15.75">
      <c r="U10594"/>
    </row>
    <row r="10595" spans="21:21" ht="15.75">
      <c r="U10595"/>
    </row>
    <row r="10596" spans="21:21" ht="15.75">
      <c r="U10596"/>
    </row>
    <row r="10597" spans="21:21" ht="15.75">
      <c r="U10597"/>
    </row>
    <row r="10598" spans="21:21" ht="15.75">
      <c r="U10598"/>
    </row>
    <row r="10599" spans="21:21" ht="15.75">
      <c r="U10599"/>
    </row>
    <row r="10600" spans="21:21" ht="15.75">
      <c r="U10600"/>
    </row>
    <row r="10601" spans="21:21" ht="15.75">
      <c r="U10601"/>
    </row>
    <row r="10602" spans="21:21" ht="15.75">
      <c r="U10602"/>
    </row>
    <row r="10603" spans="21:21" ht="15.75">
      <c r="U10603"/>
    </row>
    <row r="10604" spans="21:21" ht="15.75">
      <c r="U10604"/>
    </row>
    <row r="10605" spans="21:21" ht="15.75">
      <c r="U10605"/>
    </row>
    <row r="10606" spans="21:21" ht="15.75">
      <c r="U10606"/>
    </row>
    <row r="10607" spans="21:21" ht="15.75">
      <c r="U10607"/>
    </row>
    <row r="10608" spans="21:21" ht="15.75">
      <c r="U10608"/>
    </row>
    <row r="10609" spans="21:21" ht="15.75">
      <c r="U10609"/>
    </row>
    <row r="10610" spans="21:21" ht="15.75">
      <c r="U10610"/>
    </row>
    <row r="10611" spans="21:21" ht="15.75">
      <c r="U10611"/>
    </row>
    <row r="10612" spans="21:21" ht="15.75">
      <c r="U10612"/>
    </row>
    <row r="10613" spans="21:21" ht="15.75">
      <c r="U10613"/>
    </row>
    <row r="10614" spans="21:21" ht="15.75">
      <c r="U10614"/>
    </row>
    <row r="10615" spans="21:21" ht="15.75">
      <c r="U10615"/>
    </row>
    <row r="10616" spans="21:21" ht="15.75">
      <c r="U10616"/>
    </row>
    <row r="10617" spans="21:21" ht="15.75">
      <c r="U10617"/>
    </row>
    <row r="10618" spans="21:21" ht="15.75">
      <c r="U10618"/>
    </row>
    <row r="10619" spans="21:21" ht="15.75">
      <c r="U10619"/>
    </row>
    <row r="10620" spans="21:21" ht="15.75">
      <c r="U10620"/>
    </row>
    <row r="10621" spans="21:21" ht="15.75">
      <c r="U10621"/>
    </row>
    <row r="10622" spans="21:21" ht="15.75">
      <c r="U10622"/>
    </row>
    <row r="10623" spans="21:21" ht="15.75">
      <c r="U10623"/>
    </row>
    <row r="10624" spans="21:21" ht="15.75">
      <c r="U10624"/>
    </row>
    <row r="10625" spans="21:21" ht="15.75">
      <c r="U10625"/>
    </row>
    <row r="10626" spans="21:21" ht="15.75">
      <c r="U10626"/>
    </row>
    <row r="10627" spans="21:21" ht="15.75">
      <c r="U10627"/>
    </row>
    <row r="10628" spans="21:21" ht="15.75">
      <c r="U10628"/>
    </row>
    <row r="10629" spans="21:21" ht="15.75">
      <c r="U10629"/>
    </row>
    <row r="10630" spans="21:21" ht="15.75">
      <c r="U10630"/>
    </row>
    <row r="10631" spans="21:21" ht="15.75">
      <c r="U10631"/>
    </row>
    <row r="10632" spans="21:21" ht="15.75">
      <c r="U10632"/>
    </row>
    <row r="10633" spans="21:21" ht="15.75">
      <c r="U10633"/>
    </row>
    <row r="10634" spans="21:21" ht="15.75">
      <c r="U10634"/>
    </row>
    <row r="10635" spans="21:21" ht="15.75">
      <c r="U10635"/>
    </row>
    <row r="10636" spans="21:21" ht="15.75">
      <c r="U10636"/>
    </row>
    <row r="10637" spans="21:21" ht="15.75">
      <c r="U10637"/>
    </row>
    <row r="10638" spans="21:21" ht="15.75">
      <c r="U10638"/>
    </row>
    <row r="10639" spans="21:21" ht="15.75">
      <c r="U10639"/>
    </row>
    <row r="10640" spans="21:21" ht="15.75">
      <c r="U10640"/>
    </row>
    <row r="10641" spans="21:21" ht="15.75">
      <c r="U10641"/>
    </row>
    <row r="10642" spans="21:21" ht="15.75">
      <c r="U10642"/>
    </row>
    <row r="10643" spans="21:21" ht="15.75">
      <c r="U10643"/>
    </row>
    <row r="10644" spans="21:21" ht="15.75">
      <c r="U10644"/>
    </row>
    <row r="10645" spans="21:21" ht="15.75">
      <c r="U10645"/>
    </row>
    <row r="10646" spans="21:21" ht="15.75">
      <c r="U10646"/>
    </row>
    <row r="10647" spans="21:21" ht="15.75">
      <c r="U10647"/>
    </row>
    <row r="10648" spans="21:21" ht="15.75">
      <c r="U10648"/>
    </row>
    <row r="10649" spans="21:21" ht="15.75">
      <c r="U10649"/>
    </row>
    <row r="10650" spans="21:21" ht="15.75">
      <c r="U10650"/>
    </row>
    <row r="10651" spans="21:21" ht="15.75">
      <c r="U10651"/>
    </row>
    <row r="10652" spans="21:21" ht="15.75">
      <c r="U10652"/>
    </row>
    <row r="10653" spans="21:21" ht="15.75">
      <c r="U10653"/>
    </row>
    <row r="10654" spans="21:21" ht="15.75">
      <c r="U10654"/>
    </row>
    <row r="10655" spans="21:21" ht="15.75">
      <c r="U10655"/>
    </row>
    <row r="10656" spans="21:21" ht="15.75">
      <c r="U10656"/>
    </row>
    <row r="10657" spans="21:21" ht="15.75">
      <c r="U10657"/>
    </row>
    <row r="10658" spans="21:21" ht="15.75">
      <c r="U10658"/>
    </row>
    <row r="10659" spans="21:21" ht="15.75">
      <c r="U10659"/>
    </row>
    <row r="10660" spans="21:21" ht="15.75">
      <c r="U10660"/>
    </row>
    <row r="10661" spans="21:21" ht="15.75">
      <c r="U10661"/>
    </row>
    <row r="10662" spans="21:21" ht="15.75">
      <c r="U10662"/>
    </row>
    <row r="10663" spans="21:21" ht="15.75">
      <c r="U10663"/>
    </row>
    <row r="10664" spans="21:21" ht="15.75">
      <c r="U10664"/>
    </row>
    <row r="10665" spans="21:21" ht="15.75">
      <c r="U10665"/>
    </row>
    <row r="10666" spans="21:21" ht="15.75">
      <c r="U10666"/>
    </row>
    <row r="10667" spans="21:21" ht="15.75">
      <c r="U10667"/>
    </row>
    <row r="10668" spans="21:21" ht="15.75">
      <c r="U10668"/>
    </row>
    <row r="10669" spans="21:21" ht="15.75">
      <c r="U10669"/>
    </row>
    <row r="10670" spans="21:21" ht="15.75">
      <c r="U10670"/>
    </row>
    <row r="10671" spans="21:21" ht="15.75">
      <c r="U10671"/>
    </row>
    <row r="10672" spans="21:21" ht="15.75">
      <c r="U10672"/>
    </row>
    <row r="10673" spans="21:21" ht="15.75">
      <c r="U10673"/>
    </row>
    <row r="10674" spans="21:21" ht="15.75">
      <c r="U10674"/>
    </row>
    <row r="10675" spans="21:21" ht="15.75">
      <c r="U10675"/>
    </row>
    <row r="10676" spans="21:21" ht="15.75">
      <c r="U10676"/>
    </row>
    <row r="10677" spans="21:21" ht="15.75">
      <c r="U10677"/>
    </row>
    <row r="10678" spans="21:21" ht="15.75">
      <c r="U10678"/>
    </row>
    <row r="10679" spans="21:21" ht="15.75">
      <c r="U10679"/>
    </row>
    <row r="10680" spans="21:21" ht="15.75">
      <c r="U10680"/>
    </row>
    <row r="10681" spans="21:21" ht="15.75">
      <c r="U10681"/>
    </row>
    <row r="10682" spans="21:21" ht="15.75">
      <c r="U10682"/>
    </row>
    <row r="10683" spans="21:21" ht="15.75">
      <c r="U10683"/>
    </row>
    <row r="10684" spans="21:21" ht="15.75">
      <c r="U10684"/>
    </row>
    <row r="10685" spans="21:21" ht="15.75">
      <c r="U10685"/>
    </row>
    <row r="10686" spans="21:21" ht="15.75">
      <c r="U10686"/>
    </row>
    <row r="10687" spans="21:21" ht="15.75">
      <c r="U10687"/>
    </row>
    <row r="10688" spans="21:21" ht="15.75">
      <c r="U10688"/>
    </row>
    <row r="10689" spans="21:21" ht="15.75">
      <c r="U10689"/>
    </row>
    <row r="10690" spans="21:21" ht="15.75">
      <c r="U10690"/>
    </row>
    <row r="10691" spans="21:21" ht="15.75">
      <c r="U10691"/>
    </row>
    <row r="10692" spans="21:21" ht="15.75">
      <c r="U10692"/>
    </row>
    <row r="10693" spans="21:21" ht="15.75">
      <c r="U10693"/>
    </row>
    <row r="10694" spans="21:21" ht="15.75">
      <c r="U10694"/>
    </row>
    <row r="10695" spans="21:21" ht="15.75">
      <c r="U10695"/>
    </row>
    <row r="10696" spans="21:21" ht="15.75">
      <c r="U10696"/>
    </row>
    <row r="10697" spans="21:21" ht="15.75">
      <c r="U10697"/>
    </row>
    <row r="10698" spans="21:21" ht="15.75">
      <c r="U10698"/>
    </row>
    <row r="10699" spans="21:21" ht="15.75">
      <c r="U10699"/>
    </row>
    <row r="10700" spans="21:21" ht="15.75">
      <c r="U10700"/>
    </row>
    <row r="10701" spans="21:21" ht="15.75">
      <c r="U10701"/>
    </row>
    <row r="10702" spans="21:21" ht="15.75">
      <c r="U10702"/>
    </row>
    <row r="10703" spans="21:21" ht="15.75">
      <c r="U10703"/>
    </row>
    <row r="10704" spans="21:21" ht="15.75">
      <c r="U10704"/>
    </row>
    <row r="10705" spans="21:21" ht="15.75">
      <c r="U10705"/>
    </row>
    <row r="10706" spans="21:21" ht="15.75">
      <c r="U10706"/>
    </row>
    <row r="10707" spans="21:21" ht="15.75">
      <c r="U10707"/>
    </row>
    <row r="10708" spans="21:21" ht="15.75">
      <c r="U10708"/>
    </row>
    <row r="10709" spans="21:21" ht="15.75">
      <c r="U10709"/>
    </row>
    <row r="10710" spans="21:21" ht="15.75">
      <c r="U10710"/>
    </row>
    <row r="10711" spans="21:21" ht="15.75">
      <c r="U10711"/>
    </row>
    <row r="10712" spans="21:21" ht="15.75">
      <c r="U10712"/>
    </row>
    <row r="10713" spans="21:21" ht="15.75">
      <c r="U10713"/>
    </row>
    <row r="10714" spans="21:21" ht="15.75">
      <c r="U10714"/>
    </row>
    <row r="10715" spans="21:21" ht="15.75">
      <c r="U10715"/>
    </row>
    <row r="10716" spans="21:21" ht="15.75">
      <c r="U10716"/>
    </row>
    <row r="10717" spans="21:21" ht="15.75">
      <c r="U10717"/>
    </row>
    <row r="10718" spans="21:21" ht="15.75">
      <c r="U10718"/>
    </row>
    <row r="10719" spans="21:21" ht="15.75">
      <c r="U10719"/>
    </row>
    <row r="10720" spans="21:21" ht="15.75">
      <c r="U10720"/>
    </row>
    <row r="10721" spans="21:21" ht="15.75">
      <c r="U10721"/>
    </row>
    <row r="10722" spans="21:21" ht="15.75">
      <c r="U10722"/>
    </row>
    <row r="10723" spans="21:21" ht="15.75">
      <c r="U10723"/>
    </row>
    <row r="10724" spans="21:21" ht="15.75">
      <c r="U10724"/>
    </row>
    <row r="10725" spans="21:21" ht="15.75">
      <c r="U10725"/>
    </row>
    <row r="10726" spans="21:21" ht="15.75">
      <c r="U10726"/>
    </row>
    <row r="10727" spans="21:21" ht="15.75">
      <c r="U10727"/>
    </row>
    <row r="10728" spans="21:21" ht="15.75">
      <c r="U10728"/>
    </row>
    <row r="10729" spans="21:21" ht="15.75">
      <c r="U10729"/>
    </row>
    <row r="10730" spans="21:21" ht="15.75">
      <c r="U10730"/>
    </row>
    <row r="10731" spans="21:21" ht="15.75">
      <c r="U10731"/>
    </row>
    <row r="10732" spans="21:21" ht="15.75">
      <c r="U10732"/>
    </row>
    <row r="10733" spans="21:21" ht="15.75">
      <c r="U10733"/>
    </row>
    <row r="10734" spans="21:21" ht="15.75">
      <c r="U10734"/>
    </row>
    <row r="10735" spans="21:21" ht="15.75">
      <c r="U10735"/>
    </row>
    <row r="10736" spans="21:21" ht="15.75">
      <c r="U10736"/>
    </row>
    <row r="10737" spans="21:21" ht="15.75">
      <c r="U10737"/>
    </row>
    <row r="10738" spans="21:21" ht="15.75">
      <c r="U10738"/>
    </row>
    <row r="10739" spans="21:21" ht="15.75">
      <c r="U10739"/>
    </row>
    <row r="10740" spans="21:21" ht="15.75">
      <c r="U10740"/>
    </row>
    <row r="10741" spans="21:21" ht="15.75">
      <c r="U10741"/>
    </row>
    <row r="10742" spans="21:21" ht="15.75">
      <c r="U10742"/>
    </row>
    <row r="10743" spans="21:21" ht="15.75">
      <c r="U10743"/>
    </row>
    <row r="10744" spans="21:21" ht="15.75">
      <c r="U10744"/>
    </row>
    <row r="10745" spans="21:21" ht="15.75">
      <c r="U10745"/>
    </row>
    <row r="10746" spans="21:21" ht="15.75">
      <c r="U10746"/>
    </row>
    <row r="10747" spans="21:21" ht="15.75">
      <c r="U10747"/>
    </row>
    <row r="10748" spans="21:21" ht="15.75">
      <c r="U10748"/>
    </row>
    <row r="10749" spans="21:21" ht="15.75">
      <c r="U10749"/>
    </row>
    <row r="10750" spans="21:21" ht="15.75">
      <c r="U10750"/>
    </row>
    <row r="10751" spans="21:21" ht="15.75">
      <c r="U10751"/>
    </row>
    <row r="10752" spans="21:21" ht="15.75">
      <c r="U10752"/>
    </row>
    <row r="10753" spans="21:21" ht="15.75">
      <c r="U10753"/>
    </row>
    <row r="10754" spans="21:21" ht="15.75">
      <c r="U10754"/>
    </row>
    <row r="10755" spans="21:21" ht="15.75">
      <c r="U10755"/>
    </row>
    <row r="10756" spans="21:21" ht="15.75">
      <c r="U10756"/>
    </row>
    <row r="10757" spans="21:21" ht="15.75">
      <c r="U10757"/>
    </row>
    <row r="10758" spans="21:21" ht="15.75">
      <c r="U10758"/>
    </row>
    <row r="10759" spans="21:21" ht="15.75">
      <c r="U10759"/>
    </row>
    <row r="10760" spans="21:21" ht="15.75">
      <c r="U10760"/>
    </row>
    <row r="10761" spans="21:21" ht="15.75">
      <c r="U10761"/>
    </row>
    <row r="10762" spans="21:21" ht="15.75">
      <c r="U10762"/>
    </row>
    <row r="10763" spans="21:21" ht="15.75">
      <c r="U10763"/>
    </row>
    <row r="10764" spans="21:21" ht="15.75">
      <c r="U10764"/>
    </row>
    <row r="10765" spans="21:21" ht="15.75">
      <c r="U10765"/>
    </row>
    <row r="10766" spans="21:21" ht="15.75">
      <c r="U10766"/>
    </row>
    <row r="10767" spans="21:21" ht="15.75">
      <c r="U10767"/>
    </row>
    <row r="10768" spans="21:21" ht="15.75">
      <c r="U10768"/>
    </row>
    <row r="10769" spans="21:21" ht="15.75">
      <c r="U10769"/>
    </row>
    <row r="10770" spans="21:21" ht="15.75">
      <c r="U10770"/>
    </row>
    <row r="10771" spans="21:21" ht="15.75">
      <c r="U10771"/>
    </row>
    <row r="10772" spans="21:21" ht="15.75">
      <c r="U10772"/>
    </row>
    <row r="10773" spans="21:21" ht="15.75">
      <c r="U10773"/>
    </row>
    <row r="10774" spans="21:21" ht="15.75">
      <c r="U10774"/>
    </row>
    <row r="10775" spans="21:21" ht="15.75">
      <c r="U10775"/>
    </row>
    <row r="10776" spans="21:21" ht="15.75">
      <c r="U10776"/>
    </row>
    <row r="10777" spans="21:21" ht="15.75">
      <c r="U10777"/>
    </row>
    <row r="10778" spans="21:21" ht="15.75">
      <c r="U10778"/>
    </row>
    <row r="10779" spans="21:21" ht="15.75">
      <c r="U10779"/>
    </row>
    <row r="10780" spans="21:21" ht="15.75">
      <c r="U10780"/>
    </row>
    <row r="10781" spans="21:21" ht="15.75">
      <c r="U10781"/>
    </row>
    <row r="10782" spans="21:21" ht="15.75">
      <c r="U10782"/>
    </row>
    <row r="10783" spans="21:21" ht="15.75">
      <c r="U10783"/>
    </row>
    <row r="10784" spans="21:21" ht="15.75">
      <c r="U10784"/>
    </row>
    <row r="10785" spans="21:21" ht="15.75">
      <c r="U10785"/>
    </row>
    <row r="10786" spans="21:21" ht="15.75">
      <c r="U10786"/>
    </row>
    <row r="10787" spans="21:21" ht="15.75">
      <c r="U10787"/>
    </row>
    <row r="10788" spans="21:21" ht="15.75">
      <c r="U10788"/>
    </row>
    <row r="10789" spans="21:21" ht="15.75">
      <c r="U10789"/>
    </row>
    <row r="10790" spans="21:21" ht="15.75">
      <c r="U10790"/>
    </row>
    <row r="10791" spans="21:21" ht="15.75">
      <c r="U10791"/>
    </row>
    <row r="10792" spans="21:21" ht="15.75">
      <c r="U10792"/>
    </row>
    <row r="10793" spans="21:21" ht="15.75">
      <c r="U10793"/>
    </row>
    <row r="10794" spans="21:21" ht="15.75">
      <c r="U10794"/>
    </row>
    <row r="10795" spans="21:21" ht="15.75">
      <c r="U10795"/>
    </row>
    <row r="10796" spans="21:21" ht="15.75">
      <c r="U10796"/>
    </row>
    <row r="10797" spans="21:21" ht="15.75">
      <c r="U10797"/>
    </row>
    <row r="10798" spans="21:21" ht="15.75">
      <c r="U10798"/>
    </row>
    <row r="10799" spans="21:21" ht="15.75">
      <c r="U10799"/>
    </row>
    <row r="10800" spans="21:21" ht="15.75">
      <c r="U10800"/>
    </row>
    <row r="10801" spans="21:21" ht="15.75">
      <c r="U10801"/>
    </row>
    <row r="10802" spans="21:21" ht="15.75">
      <c r="U10802"/>
    </row>
    <row r="10803" spans="21:21" ht="15.75">
      <c r="U10803"/>
    </row>
    <row r="10804" spans="21:21" ht="15.75">
      <c r="U10804"/>
    </row>
    <row r="10805" spans="21:21" ht="15.75">
      <c r="U10805"/>
    </row>
    <row r="10806" spans="21:21" ht="15.75">
      <c r="U10806"/>
    </row>
    <row r="10807" spans="21:21" ht="15.75">
      <c r="U10807"/>
    </row>
    <row r="10808" spans="21:21" ht="15.75">
      <c r="U10808"/>
    </row>
    <row r="10809" spans="21:21" ht="15.75">
      <c r="U10809"/>
    </row>
    <row r="10810" spans="21:21" ht="15.75">
      <c r="U10810"/>
    </row>
    <row r="10811" spans="21:21" ht="15.75">
      <c r="U10811"/>
    </row>
    <row r="10812" spans="21:21" ht="15.75">
      <c r="U10812"/>
    </row>
    <row r="10813" spans="21:21" ht="15.75">
      <c r="U10813"/>
    </row>
    <row r="10814" spans="21:21" ht="15.75">
      <c r="U10814"/>
    </row>
    <row r="10815" spans="21:21" ht="15.75">
      <c r="U10815"/>
    </row>
    <row r="10816" spans="21:21" ht="15.75">
      <c r="U10816"/>
    </row>
    <row r="10817" spans="21:21" ht="15.75">
      <c r="U10817"/>
    </row>
    <row r="10818" spans="21:21" ht="15.75">
      <c r="U10818"/>
    </row>
    <row r="10819" spans="21:21" ht="15.75">
      <c r="U10819"/>
    </row>
    <row r="10820" spans="21:21" ht="15.75">
      <c r="U10820"/>
    </row>
    <row r="10821" spans="21:21" ht="15.75">
      <c r="U10821"/>
    </row>
    <row r="10822" spans="21:21" ht="15.75">
      <c r="U10822"/>
    </row>
    <row r="10823" spans="21:21" ht="15.75">
      <c r="U10823"/>
    </row>
    <row r="10824" spans="21:21" ht="15.75">
      <c r="U10824"/>
    </row>
    <row r="10825" spans="21:21" ht="15.75">
      <c r="U10825"/>
    </row>
    <row r="10826" spans="21:21" ht="15.75">
      <c r="U10826"/>
    </row>
    <row r="10827" spans="21:21" ht="15.75">
      <c r="U10827"/>
    </row>
    <row r="10828" spans="21:21" ht="15.75">
      <c r="U10828"/>
    </row>
    <row r="10829" spans="21:21" ht="15.75">
      <c r="U10829"/>
    </row>
    <row r="10830" spans="21:21" ht="15.75">
      <c r="U10830"/>
    </row>
    <row r="10831" spans="21:21" ht="15.75">
      <c r="U10831"/>
    </row>
    <row r="10832" spans="21:21" ht="15.75">
      <c r="U10832"/>
    </row>
    <row r="10833" spans="21:21" ht="15.75">
      <c r="U10833"/>
    </row>
    <row r="10834" spans="21:21" ht="15.75">
      <c r="U10834"/>
    </row>
    <row r="10835" spans="21:21" ht="15.75">
      <c r="U10835"/>
    </row>
    <row r="10836" spans="21:21" ht="15.75">
      <c r="U10836"/>
    </row>
    <row r="10837" spans="21:21" ht="15.75">
      <c r="U10837"/>
    </row>
    <row r="10838" spans="21:21" ht="15.75">
      <c r="U10838"/>
    </row>
    <row r="10839" spans="21:21" ht="15.75">
      <c r="U10839"/>
    </row>
    <row r="10840" spans="21:21" ht="15.75">
      <c r="U10840"/>
    </row>
    <row r="10841" spans="21:21" ht="15.75">
      <c r="U10841"/>
    </row>
    <row r="10842" spans="21:21" ht="15.75">
      <c r="U10842"/>
    </row>
    <row r="10843" spans="21:21" ht="15.75">
      <c r="U10843"/>
    </row>
    <row r="10844" spans="21:21" ht="15.75">
      <c r="U10844"/>
    </row>
    <row r="10845" spans="21:21" ht="15.75">
      <c r="U10845"/>
    </row>
    <row r="10846" spans="21:21" ht="15.75">
      <c r="U10846"/>
    </row>
    <row r="10847" spans="21:21" ht="15.75">
      <c r="U10847"/>
    </row>
    <row r="10848" spans="21:21" ht="15.75">
      <c r="U10848"/>
    </row>
    <row r="10849" spans="21:21" ht="15.75">
      <c r="U10849"/>
    </row>
    <row r="10850" spans="21:21" ht="15.75">
      <c r="U10850"/>
    </row>
    <row r="10851" spans="21:21" ht="15.75">
      <c r="U10851"/>
    </row>
    <row r="10852" spans="21:21" ht="15.75">
      <c r="U10852"/>
    </row>
    <row r="10853" spans="21:21" ht="15.75">
      <c r="U10853"/>
    </row>
    <row r="10854" spans="21:21" ht="15.75">
      <c r="U10854"/>
    </row>
    <row r="10855" spans="21:21" ht="15.75">
      <c r="U10855"/>
    </row>
    <row r="10856" spans="21:21" ht="15.75">
      <c r="U10856"/>
    </row>
    <row r="10857" spans="21:21" ht="15.75">
      <c r="U10857"/>
    </row>
    <row r="10858" spans="21:21" ht="15.75">
      <c r="U10858"/>
    </row>
    <row r="10859" spans="21:21" ht="15.75">
      <c r="U10859"/>
    </row>
    <row r="10860" spans="21:21" ht="15.75">
      <c r="U10860"/>
    </row>
    <row r="10861" spans="21:21" ht="15.75">
      <c r="U10861"/>
    </row>
    <row r="10862" spans="21:21" ht="15.75">
      <c r="U10862"/>
    </row>
    <row r="10863" spans="21:21" ht="15.75">
      <c r="U10863"/>
    </row>
    <row r="10864" spans="21:21" ht="15.75">
      <c r="U10864"/>
    </row>
    <row r="10865" spans="21:21" ht="15.75">
      <c r="U10865"/>
    </row>
    <row r="10866" spans="21:21" ht="15.75">
      <c r="U10866"/>
    </row>
    <row r="10867" spans="21:21" ht="15.75">
      <c r="U10867"/>
    </row>
    <row r="10868" spans="21:21" ht="15.75">
      <c r="U10868"/>
    </row>
    <row r="10869" spans="21:21" ht="15.75">
      <c r="U10869"/>
    </row>
    <row r="10870" spans="21:21" ht="15.75">
      <c r="U10870"/>
    </row>
    <row r="10871" spans="21:21" ht="15.75">
      <c r="U10871"/>
    </row>
    <row r="10872" spans="21:21" ht="15.75">
      <c r="U10872"/>
    </row>
    <row r="10873" spans="21:21" ht="15.75">
      <c r="U10873"/>
    </row>
    <row r="10874" spans="21:21" ht="15.75">
      <c r="U10874"/>
    </row>
    <row r="10875" spans="21:21" ht="15.75">
      <c r="U10875"/>
    </row>
    <row r="10876" spans="21:21" ht="15.75">
      <c r="U10876"/>
    </row>
    <row r="10877" spans="21:21" ht="15.75">
      <c r="U10877"/>
    </row>
    <row r="10878" spans="21:21" ht="15.75">
      <c r="U10878"/>
    </row>
    <row r="10879" spans="21:21" ht="15.75">
      <c r="U10879"/>
    </row>
    <row r="10880" spans="21:21" ht="15.75">
      <c r="U10880"/>
    </row>
    <row r="10881" spans="21:21" ht="15.75">
      <c r="U10881"/>
    </row>
    <row r="10882" spans="21:21" ht="15.75">
      <c r="U10882"/>
    </row>
    <row r="10883" spans="21:21" ht="15.75">
      <c r="U10883"/>
    </row>
    <row r="10884" spans="21:21" ht="15.75">
      <c r="U10884"/>
    </row>
    <row r="10885" spans="21:21" ht="15.75">
      <c r="U10885"/>
    </row>
    <row r="10886" spans="21:21" ht="15.75">
      <c r="U10886"/>
    </row>
    <row r="10887" spans="21:21" ht="15.75">
      <c r="U10887"/>
    </row>
    <row r="10888" spans="21:21" ht="15.75">
      <c r="U10888"/>
    </row>
    <row r="10889" spans="21:21" ht="15.75">
      <c r="U10889"/>
    </row>
    <row r="10890" spans="21:21" ht="15.75">
      <c r="U10890"/>
    </row>
    <row r="10891" spans="21:21" ht="15.75">
      <c r="U10891"/>
    </row>
    <row r="10892" spans="21:21" ht="15.75">
      <c r="U10892"/>
    </row>
    <row r="10893" spans="21:21" ht="15.75">
      <c r="U10893"/>
    </row>
    <row r="10894" spans="21:21" ht="15.75">
      <c r="U10894"/>
    </row>
    <row r="10895" spans="21:21" ht="15.75">
      <c r="U10895"/>
    </row>
    <row r="10896" spans="21:21" ht="15.75">
      <c r="U10896"/>
    </row>
    <row r="10897" spans="21:21" ht="15.75">
      <c r="U10897"/>
    </row>
    <row r="10898" spans="21:21" ht="15.75">
      <c r="U10898"/>
    </row>
    <row r="10899" spans="21:21" ht="15.75">
      <c r="U10899"/>
    </row>
    <row r="10900" spans="21:21" ht="15.75">
      <c r="U10900"/>
    </row>
    <row r="10901" spans="21:21" ht="15.75">
      <c r="U10901"/>
    </row>
    <row r="10902" spans="21:21" ht="15.75">
      <c r="U10902"/>
    </row>
    <row r="10903" spans="21:21" ht="15.75">
      <c r="U10903"/>
    </row>
    <row r="10904" spans="21:21" ht="15.75">
      <c r="U10904"/>
    </row>
    <row r="10905" spans="21:21" ht="15.75">
      <c r="U10905"/>
    </row>
    <row r="10906" spans="21:21" ht="15.75">
      <c r="U10906"/>
    </row>
    <row r="10907" spans="21:21" ht="15.75">
      <c r="U10907"/>
    </row>
    <row r="10908" spans="21:21" ht="15.75">
      <c r="U10908"/>
    </row>
    <row r="10909" spans="21:21" ht="15.75">
      <c r="U10909"/>
    </row>
    <row r="10910" spans="21:21" ht="15.75">
      <c r="U10910"/>
    </row>
    <row r="10911" spans="21:21" ht="15.75">
      <c r="U10911"/>
    </row>
    <row r="10912" spans="21:21" ht="15.75">
      <c r="U10912"/>
    </row>
    <row r="10913" spans="21:21" ht="15.75">
      <c r="U10913"/>
    </row>
    <row r="10914" spans="21:21" ht="15.75">
      <c r="U10914"/>
    </row>
    <row r="10915" spans="21:21" ht="15.75">
      <c r="U10915"/>
    </row>
    <row r="10916" spans="21:21" ht="15.75">
      <c r="U10916"/>
    </row>
    <row r="10917" spans="21:21" ht="15.75">
      <c r="U10917"/>
    </row>
    <row r="10918" spans="21:21" ht="15.75">
      <c r="U10918"/>
    </row>
    <row r="10919" spans="21:21" ht="15.75">
      <c r="U10919"/>
    </row>
    <row r="10920" spans="21:21" ht="15.75">
      <c r="U10920"/>
    </row>
    <row r="10921" spans="21:21" ht="15.75">
      <c r="U10921"/>
    </row>
    <row r="10922" spans="21:21" ht="15.75">
      <c r="U10922"/>
    </row>
    <row r="10923" spans="21:21" ht="15.75">
      <c r="U10923"/>
    </row>
    <row r="10924" spans="21:21" ht="15.75">
      <c r="U10924"/>
    </row>
    <row r="10925" spans="21:21" ht="15.75">
      <c r="U10925"/>
    </row>
    <row r="10926" spans="21:21" ht="15.75">
      <c r="U10926"/>
    </row>
    <row r="10927" spans="21:21" ht="15.75">
      <c r="U10927"/>
    </row>
    <row r="10928" spans="21:21" ht="15.75">
      <c r="U10928"/>
    </row>
    <row r="10929" spans="21:21" ht="15.75">
      <c r="U10929"/>
    </row>
    <row r="10930" spans="21:21" ht="15.75">
      <c r="U10930"/>
    </row>
    <row r="10931" spans="21:21" ht="15.75">
      <c r="U10931"/>
    </row>
    <row r="10932" spans="21:21" ht="15.75">
      <c r="U10932"/>
    </row>
    <row r="10933" spans="21:21" ht="15.75">
      <c r="U10933"/>
    </row>
    <row r="10934" spans="21:21" ht="15.75">
      <c r="U10934"/>
    </row>
    <row r="10935" spans="21:21" ht="15.75">
      <c r="U10935"/>
    </row>
    <row r="10936" spans="21:21" ht="15.75">
      <c r="U10936"/>
    </row>
    <row r="10937" spans="21:21" ht="15.75">
      <c r="U10937"/>
    </row>
    <row r="10938" spans="21:21" ht="15.75">
      <c r="U10938"/>
    </row>
    <row r="10939" spans="21:21" ht="15.75">
      <c r="U10939"/>
    </row>
    <row r="10940" spans="21:21" ht="15.75">
      <c r="U10940"/>
    </row>
    <row r="10941" spans="21:21" ht="15.75">
      <c r="U10941"/>
    </row>
    <row r="10942" spans="21:21" ht="15.75">
      <c r="U10942"/>
    </row>
    <row r="10943" spans="21:21" ht="15.75">
      <c r="U10943"/>
    </row>
    <row r="10944" spans="21:21" ht="15.75">
      <c r="U10944"/>
    </row>
    <row r="10945" spans="21:21" ht="15.75">
      <c r="U10945"/>
    </row>
    <row r="10946" spans="21:21" ht="15.75">
      <c r="U10946"/>
    </row>
    <row r="10947" spans="21:21" ht="15.75">
      <c r="U10947"/>
    </row>
    <row r="10948" spans="21:21" ht="15.75">
      <c r="U10948"/>
    </row>
    <row r="10949" spans="21:21" ht="15.75">
      <c r="U10949"/>
    </row>
    <row r="10950" spans="21:21" ht="15.75">
      <c r="U10950"/>
    </row>
    <row r="10951" spans="21:21" ht="15.75">
      <c r="U10951"/>
    </row>
    <row r="10952" spans="21:21" ht="15.75">
      <c r="U10952"/>
    </row>
    <row r="10953" spans="21:21" ht="15.75">
      <c r="U10953"/>
    </row>
    <row r="10954" spans="21:21" ht="15.75">
      <c r="U10954"/>
    </row>
    <row r="10955" spans="21:21" ht="15.75">
      <c r="U10955"/>
    </row>
    <row r="10956" spans="21:21" ht="15.75">
      <c r="U10956"/>
    </row>
    <row r="10957" spans="21:21" ht="15.75">
      <c r="U10957"/>
    </row>
    <row r="10958" spans="21:21" ht="15.75">
      <c r="U10958"/>
    </row>
    <row r="10959" spans="21:21" ht="15.75">
      <c r="U10959"/>
    </row>
    <row r="10960" spans="21:21" ht="15.75">
      <c r="U10960"/>
    </row>
    <row r="10961" spans="21:21" ht="15.75">
      <c r="U10961"/>
    </row>
    <row r="10962" spans="21:21" ht="15.75">
      <c r="U10962"/>
    </row>
    <row r="10963" spans="21:21" ht="15.75">
      <c r="U10963"/>
    </row>
    <row r="10964" spans="21:21" ht="15.75">
      <c r="U10964"/>
    </row>
    <row r="10965" spans="21:21" ht="15.75">
      <c r="U10965"/>
    </row>
    <row r="10966" spans="21:21" ht="15.75">
      <c r="U10966"/>
    </row>
    <row r="10967" spans="21:21" ht="15.75">
      <c r="U10967"/>
    </row>
    <row r="10968" spans="21:21" ht="15.75">
      <c r="U10968"/>
    </row>
    <row r="10969" spans="21:21" ht="15.75">
      <c r="U10969"/>
    </row>
    <row r="10970" spans="21:21" ht="15.75">
      <c r="U10970"/>
    </row>
    <row r="10971" spans="21:21" ht="15.75">
      <c r="U10971"/>
    </row>
    <row r="10972" spans="21:21" ht="15.75">
      <c r="U10972"/>
    </row>
    <row r="10973" spans="21:21" ht="15.75">
      <c r="U10973"/>
    </row>
    <row r="10974" spans="21:21" ht="15.75">
      <c r="U10974"/>
    </row>
    <row r="10975" spans="21:21" ht="15.75">
      <c r="U10975"/>
    </row>
    <row r="10976" spans="21:21" ht="15.75">
      <c r="U10976"/>
    </row>
    <row r="10977" spans="21:21" ht="15.75">
      <c r="U10977"/>
    </row>
    <row r="10978" spans="21:21" ht="15.75">
      <c r="U10978"/>
    </row>
    <row r="10979" spans="21:21" ht="15.75">
      <c r="U10979"/>
    </row>
    <row r="10980" spans="21:21" ht="15.75">
      <c r="U10980"/>
    </row>
    <row r="10981" spans="21:21" ht="15.75">
      <c r="U10981"/>
    </row>
    <row r="10982" spans="21:21" ht="15.75">
      <c r="U10982"/>
    </row>
    <row r="10983" spans="21:21" ht="15.75">
      <c r="U10983"/>
    </row>
    <row r="10984" spans="21:21" ht="15.75">
      <c r="U10984"/>
    </row>
    <row r="10985" spans="21:21" ht="15.75">
      <c r="U10985"/>
    </row>
    <row r="10986" spans="21:21" ht="15.75">
      <c r="U10986"/>
    </row>
    <row r="10987" spans="21:21" ht="15.75">
      <c r="U10987"/>
    </row>
    <row r="10988" spans="21:21" ht="15.75">
      <c r="U10988"/>
    </row>
    <row r="10989" spans="21:21" ht="15.75">
      <c r="U10989"/>
    </row>
    <row r="10990" spans="21:21" ht="15.75">
      <c r="U10990"/>
    </row>
    <row r="10991" spans="21:21" ht="15.75">
      <c r="U10991"/>
    </row>
    <row r="10992" spans="21:21" ht="15.75">
      <c r="U10992"/>
    </row>
    <row r="10993" spans="21:21" ht="15.75">
      <c r="U10993"/>
    </row>
    <row r="10994" spans="21:21" ht="15.75">
      <c r="U10994"/>
    </row>
    <row r="10995" spans="21:21" ht="15.75">
      <c r="U10995"/>
    </row>
    <row r="10996" spans="21:21" ht="15.75">
      <c r="U10996"/>
    </row>
    <row r="10997" spans="21:21" ht="15.75">
      <c r="U10997"/>
    </row>
    <row r="10998" spans="21:21" ht="15.75">
      <c r="U10998"/>
    </row>
    <row r="10999" spans="21:21" ht="15.75">
      <c r="U10999"/>
    </row>
    <row r="11000" spans="21:21" ht="15.75">
      <c r="U11000"/>
    </row>
    <row r="11001" spans="21:21" ht="15.75">
      <c r="U11001"/>
    </row>
    <row r="11002" spans="21:21" ht="15.75">
      <c r="U11002"/>
    </row>
    <row r="11003" spans="21:21" ht="15.75">
      <c r="U11003"/>
    </row>
    <row r="11004" spans="21:21" ht="15.75">
      <c r="U11004"/>
    </row>
    <row r="11005" spans="21:21" ht="15.75">
      <c r="U11005"/>
    </row>
    <row r="11006" spans="21:21" ht="15.75">
      <c r="U11006"/>
    </row>
    <row r="11007" spans="21:21" ht="15.75">
      <c r="U11007"/>
    </row>
    <row r="11008" spans="21:21" ht="15.75">
      <c r="U11008"/>
    </row>
    <row r="11009" spans="21:21" ht="15.75">
      <c r="U11009"/>
    </row>
    <row r="11010" spans="21:21" ht="15.75">
      <c r="U11010"/>
    </row>
    <row r="11011" spans="21:21" ht="15.75">
      <c r="U11011"/>
    </row>
    <row r="11012" spans="21:21" ht="15.75">
      <c r="U11012"/>
    </row>
    <row r="11013" spans="21:21" ht="15.75">
      <c r="U11013"/>
    </row>
    <row r="11014" spans="21:21" ht="15.75">
      <c r="U11014"/>
    </row>
    <row r="11015" spans="21:21" ht="15.75">
      <c r="U11015"/>
    </row>
    <row r="11016" spans="21:21" ht="15.75">
      <c r="U11016"/>
    </row>
    <row r="11017" spans="21:21" ht="15.75">
      <c r="U11017"/>
    </row>
    <row r="11018" spans="21:21" ht="15.75">
      <c r="U11018"/>
    </row>
    <row r="11019" spans="21:21" ht="15.75">
      <c r="U11019"/>
    </row>
    <row r="11020" spans="21:21" ht="15.75">
      <c r="U11020"/>
    </row>
    <row r="11021" spans="21:21" ht="15.75">
      <c r="U11021"/>
    </row>
    <row r="11022" spans="21:21" ht="15.75">
      <c r="U11022"/>
    </row>
    <row r="11023" spans="21:21" ht="15.75">
      <c r="U11023"/>
    </row>
    <row r="11024" spans="21:21" ht="15.75">
      <c r="U11024"/>
    </row>
    <row r="11025" spans="21:21" ht="15.75">
      <c r="U11025"/>
    </row>
    <row r="11026" spans="21:21" ht="15.75">
      <c r="U11026"/>
    </row>
    <row r="11027" spans="21:21" ht="15.75">
      <c r="U11027"/>
    </row>
    <row r="11028" spans="21:21" ht="15.75">
      <c r="U11028"/>
    </row>
    <row r="11029" spans="21:21" ht="15.75">
      <c r="U11029"/>
    </row>
    <row r="11030" spans="21:21" ht="15.75">
      <c r="U11030"/>
    </row>
    <row r="11031" spans="21:21" ht="15.75">
      <c r="U11031"/>
    </row>
    <row r="11032" spans="21:21" ht="15.75">
      <c r="U11032"/>
    </row>
    <row r="11033" spans="21:21" ht="15.75">
      <c r="U11033"/>
    </row>
    <row r="11034" spans="21:21" ht="15.75">
      <c r="U11034"/>
    </row>
    <row r="11035" spans="21:21" ht="15.75">
      <c r="U11035"/>
    </row>
    <row r="11036" spans="21:21" ht="15.75">
      <c r="U11036"/>
    </row>
    <row r="11037" spans="21:21" ht="15.75">
      <c r="U11037"/>
    </row>
    <row r="11038" spans="21:21" ht="15.75">
      <c r="U11038"/>
    </row>
    <row r="11039" spans="21:21" ht="15.75">
      <c r="U11039"/>
    </row>
    <row r="11040" spans="21:21" ht="15.75">
      <c r="U11040"/>
    </row>
    <row r="11041" spans="21:21" ht="15.75">
      <c r="U11041"/>
    </row>
    <row r="11042" spans="21:21" ht="15.75">
      <c r="U11042"/>
    </row>
    <row r="11043" spans="21:21" ht="15.75">
      <c r="U11043"/>
    </row>
    <row r="11044" spans="21:21" ht="15.75">
      <c r="U11044"/>
    </row>
    <row r="11045" spans="21:21" ht="15.75">
      <c r="U11045"/>
    </row>
    <row r="11046" spans="21:21" ht="15.75">
      <c r="U11046"/>
    </row>
    <row r="11047" spans="21:21" ht="15.75">
      <c r="U11047"/>
    </row>
    <row r="11048" spans="21:21" ht="15.75">
      <c r="U11048"/>
    </row>
    <row r="11049" spans="21:21" ht="15.75">
      <c r="U11049"/>
    </row>
    <row r="11050" spans="21:21" ht="15.75">
      <c r="U11050"/>
    </row>
    <row r="11051" spans="21:21" ht="15.75">
      <c r="U11051"/>
    </row>
    <row r="11052" spans="21:21" ht="15.75">
      <c r="U11052"/>
    </row>
    <row r="11053" spans="21:21" ht="15.75">
      <c r="U11053"/>
    </row>
    <row r="11054" spans="21:21" ht="15.75">
      <c r="U11054"/>
    </row>
    <row r="11055" spans="21:21" ht="15.75">
      <c r="U11055"/>
    </row>
    <row r="11056" spans="21:21" ht="15.75">
      <c r="U11056"/>
    </row>
    <row r="11057" spans="21:21" ht="15.75">
      <c r="U11057"/>
    </row>
    <row r="11058" spans="21:21" ht="15.75">
      <c r="U11058"/>
    </row>
    <row r="11059" spans="21:21" ht="15.75">
      <c r="U11059"/>
    </row>
    <row r="11060" spans="21:21" ht="15.75">
      <c r="U11060"/>
    </row>
    <row r="11061" spans="21:21" ht="15.75">
      <c r="U11061"/>
    </row>
    <row r="11062" spans="21:21" ht="15.75">
      <c r="U11062"/>
    </row>
    <row r="11063" spans="21:21" ht="15.75">
      <c r="U11063"/>
    </row>
    <row r="11064" spans="21:21" ht="15.75">
      <c r="U11064"/>
    </row>
    <row r="11065" spans="21:21" ht="15.75">
      <c r="U11065"/>
    </row>
    <row r="11066" spans="21:21" ht="15.75">
      <c r="U11066"/>
    </row>
    <row r="11067" spans="21:21" ht="15.75">
      <c r="U11067"/>
    </row>
    <row r="11068" spans="21:21" ht="15.75">
      <c r="U11068"/>
    </row>
    <row r="11069" spans="21:21" ht="15.75">
      <c r="U11069"/>
    </row>
    <row r="11070" spans="21:21" ht="15.75">
      <c r="U11070"/>
    </row>
    <row r="11071" spans="21:21" ht="15.75">
      <c r="U11071"/>
    </row>
    <row r="11072" spans="21:21" ht="15.75">
      <c r="U11072"/>
    </row>
    <row r="11073" spans="21:21" ht="15.75">
      <c r="U11073"/>
    </row>
    <row r="11074" spans="21:21" ht="15.75">
      <c r="U11074"/>
    </row>
    <row r="11075" spans="21:21" ht="15.75">
      <c r="U11075"/>
    </row>
    <row r="11076" spans="21:21" ht="15.75">
      <c r="U11076"/>
    </row>
    <row r="11077" spans="21:21" ht="15.75">
      <c r="U11077"/>
    </row>
    <row r="11078" spans="21:21" ht="15.75">
      <c r="U11078"/>
    </row>
    <row r="11079" spans="21:21" ht="15.75">
      <c r="U11079"/>
    </row>
    <row r="11080" spans="21:21" ht="15.75">
      <c r="U11080"/>
    </row>
    <row r="11081" spans="21:21" ht="15.75">
      <c r="U11081"/>
    </row>
    <row r="11082" spans="21:21" ht="15.75">
      <c r="U11082"/>
    </row>
    <row r="11083" spans="21:21" ht="15.75">
      <c r="U11083"/>
    </row>
    <row r="11084" spans="21:21" ht="15.75">
      <c r="U11084"/>
    </row>
    <row r="11085" spans="21:21" ht="15.75">
      <c r="U11085"/>
    </row>
    <row r="11086" spans="21:21" ht="15.75">
      <c r="U11086"/>
    </row>
    <row r="11087" spans="21:21" ht="15.75">
      <c r="U11087"/>
    </row>
    <row r="11088" spans="21:21" ht="15.75">
      <c r="U11088"/>
    </row>
    <row r="11089" spans="21:21" ht="15.75">
      <c r="U11089"/>
    </row>
    <row r="11090" spans="21:21" ht="15.75">
      <c r="U11090"/>
    </row>
    <row r="11091" spans="21:21" ht="15.75">
      <c r="U11091"/>
    </row>
    <row r="11092" spans="21:21" ht="15.75">
      <c r="U11092"/>
    </row>
    <row r="11093" spans="21:21" ht="15.75">
      <c r="U11093"/>
    </row>
    <row r="11094" spans="21:21" ht="15.75">
      <c r="U11094"/>
    </row>
    <row r="11095" spans="21:21" ht="15.75">
      <c r="U11095"/>
    </row>
    <row r="11096" spans="21:21" ht="15.75">
      <c r="U11096"/>
    </row>
    <row r="11097" spans="21:21" ht="15.75">
      <c r="U11097"/>
    </row>
    <row r="11098" spans="21:21" ht="15.75">
      <c r="U11098"/>
    </row>
    <row r="11099" spans="21:21" ht="15.75">
      <c r="U11099"/>
    </row>
    <row r="11100" spans="21:21" ht="15.75">
      <c r="U11100"/>
    </row>
    <row r="11101" spans="21:21" ht="15.75">
      <c r="U11101"/>
    </row>
    <row r="11102" spans="21:21" ht="15.75">
      <c r="U11102"/>
    </row>
    <row r="11103" spans="21:21" ht="15.75">
      <c r="U11103"/>
    </row>
    <row r="11104" spans="21:21" ht="15.75">
      <c r="U11104"/>
    </row>
    <row r="11105" spans="21:21" ht="15.75">
      <c r="U11105"/>
    </row>
    <row r="11106" spans="21:21" ht="15.75">
      <c r="U11106"/>
    </row>
    <row r="11107" spans="21:21" ht="15.75">
      <c r="U11107"/>
    </row>
    <row r="11108" spans="21:21" ht="15.75">
      <c r="U11108"/>
    </row>
    <row r="11109" spans="21:21" ht="15.75">
      <c r="U11109"/>
    </row>
    <row r="11110" spans="21:21" ht="15.75">
      <c r="U11110"/>
    </row>
    <row r="11111" spans="21:21" ht="15.75">
      <c r="U11111"/>
    </row>
    <row r="11112" spans="21:21" ht="15.75">
      <c r="U11112"/>
    </row>
    <row r="11113" spans="21:21" ht="15.75">
      <c r="U11113"/>
    </row>
    <row r="11114" spans="21:21" ht="15.75">
      <c r="U11114"/>
    </row>
    <row r="11115" spans="21:21" ht="15.75">
      <c r="U11115"/>
    </row>
    <row r="11116" spans="21:21" ht="15.75">
      <c r="U11116"/>
    </row>
    <row r="11117" spans="21:21" ht="15.75">
      <c r="U11117"/>
    </row>
    <row r="11118" spans="21:21" ht="15.75">
      <c r="U11118"/>
    </row>
    <row r="11119" spans="21:21" ht="15.75">
      <c r="U11119"/>
    </row>
    <row r="11120" spans="21:21" ht="15.75">
      <c r="U11120"/>
    </row>
    <row r="11121" spans="21:21" ht="15.75">
      <c r="U11121"/>
    </row>
    <row r="11122" spans="21:21" ht="15.75">
      <c r="U11122"/>
    </row>
    <row r="11123" spans="21:21" ht="15.75">
      <c r="U11123"/>
    </row>
    <row r="11124" spans="21:21" ht="15.75">
      <c r="U11124"/>
    </row>
    <row r="11125" spans="21:21" ht="15.75">
      <c r="U11125"/>
    </row>
    <row r="11126" spans="21:21" ht="15.75">
      <c r="U11126"/>
    </row>
    <row r="11127" spans="21:21" ht="15.75">
      <c r="U11127"/>
    </row>
    <row r="11128" spans="21:21" ht="15.75">
      <c r="U11128"/>
    </row>
    <row r="11129" spans="21:21" ht="15.75">
      <c r="U11129"/>
    </row>
    <row r="11130" spans="21:21" ht="15.75">
      <c r="U11130"/>
    </row>
    <row r="11131" spans="21:21" ht="15.75">
      <c r="U11131"/>
    </row>
    <row r="11132" spans="21:21" ht="15.75">
      <c r="U11132"/>
    </row>
    <row r="11133" spans="21:21" ht="15.75">
      <c r="U11133"/>
    </row>
    <row r="11134" spans="21:21" ht="15.75">
      <c r="U11134"/>
    </row>
    <row r="11135" spans="21:21" ht="15.75">
      <c r="U11135"/>
    </row>
    <row r="11136" spans="21:21" ht="15.75">
      <c r="U11136"/>
    </row>
    <row r="11137" spans="21:21" ht="15.75">
      <c r="U11137"/>
    </row>
    <row r="11138" spans="21:21" ht="15.75">
      <c r="U11138"/>
    </row>
    <row r="11139" spans="21:21" ht="15.75">
      <c r="U11139"/>
    </row>
    <row r="11140" spans="21:21" ht="15.75">
      <c r="U11140"/>
    </row>
    <row r="11141" spans="21:21" ht="15.75">
      <c r="U11141"/>
    </row>
    <row r="11142" spans="21:21" ht="15.75">
      <c r="U11142"/>
    </row>
    <row r="11143" spans="21:21" ht="15.75">
      <c r="U11143"/>
    </row>
    <row r="11144" spans="21:21" ht="15.75">
      <c r="U11144"/>
    </row>
    <row r="11145" spans="21:21" ht="15.75">
      <c r="U11145"/>
    </row>
    <row r="11146" spans="21:21" ht="15.75">
      <c r="U11146"/>
    </row>
    <row r="11147" spans="21:21" ht="15.75">
      <c r="U11147"/>
    </row>
    <row r="11148" spans="21:21" ht="15.75">
      <c r="U11148"/>
    </row>
    <row r="11149" spans="21:21" ht="15.75">
      <c r="U11149"/>
    </row>
    <row r="11150" spans="21:21" ht="15.75">
      <c r="U11150"/>
    </row>
    <row r="11151" spans="21:21" ht="15.75">
      <c r="U11151"/>
    </row>
    <row r="11152" spans="21:21" ht="15.75">
      <c r="U11152"/>
    </row>
    <row r="11153" spans="21:21" ht="15.75">
      <c r="U11153"/>
    </row>
    <row r="11154" spans="21:21" ht="15.75">
      <c r="U11154"/>
    </row>
    <row r="11155" spans="21:21" ht="15.75">
      <c r="U11155"/>
    </row>
    <row r="11156" spans="21:21" ht="15.75">
      <c r="U11156"/>
    </row>
    <row r="11157" spans="21:21" ht="15.75">
      <c r="U11157"/>
    </row>
    <row r="11158" spans="21:21" ht="15.75">
      <c r="U11158"/>
    </row>
    <row r="11159" spans="21:21" ht="15.75">
      <c r="U11159"/>
    </row>
    <row r="11160" spans="21:21" ht="15.75">
      <c r="U11160"/>
    </row>
    <row r="11161" spans="21:21" ht="15.75">
      <c r="U11161"/>
    </row>
    <row r="11162" spans="21:21" ht="15.75">
      <c r="U11162"/>
    </row>
    <row r="11163" spans="21:21" ht="15.75">
      <c r="U11163"/>
    </row>
    <row r="11164" spans="21:21" ht="15.75">
      <c r="U11164"/>
    </row>
    <row r="11165" spans="21:21" ht="15.75">
      <c r="U11165"/>
    </row>
    <row r="11166" spans="21:21" ht="15.75">
      <c r="U11166"/>
    </row>
    <row r="11167" spans="21:21" ht="15.75">
      <c r="U11167"/>
    </row>
    <row r="11168" spans="21:21" ht="15.75">
      <c r="U11168"/>
    </row>
    <row r="11169" spans="21:21" ht="15.75">
      <c r="U11169"/>
    </row>
    <row r="11170" spans="21:21" ht="15.75">
      <c r="U11170"/>
    </row>
    <row r="11171" spans="21:21" ht="15.75">
      <c r="U11171"/>
    </row>
    <row r="11172" spans="21:21" ht="15.75">
      <c r="U11172"/>
    </row>
    <row r="11173" spans="21:21" ht="15.75">
      <c r="U11173"/>
    </row>
    <row r="11174" spans="21:21" ht="15.75">
      <c r="U11174"/>
    </row>
    <row r="11175" spans="21:21" ht="15.75">
      <c r="U11175"/>
    </row>
    <row r="11176" spans="21:21" ht="15.75">
      <c r="U11176"/>
    </row>
    <row r="11177" spans="21:21" ht="15.75">
      <c r="U11177"/>
    </row>
    <row r="11178" spans="21:21" ht="15.75">
      <c r="U11178"/>
    </row>
    <row r="11179" spans="21:21" ht="15.75">
      <c r="U11179"/>
    </row>
    <row r="11180" spans="21:21" ht="15.75">
      <c r="U11180"/>
    </row>
    <row r="11181" spans="21:21" ht="15.75">
      <c r="U11181"/>
    </row>
    <row r="11182" spans="21:21" ht="15.75">
      <c r="U11182"/>
    </row>
    <row r="11183" spans="21:21" ht="15.75">
      <c r="U11183"/>
    </row>
    <row r="11184" spans="21:21" ht="15.75">
      <c r="U11184"/>
    </row>
    <row r="11185" spans="21:21" ht="15.75">
      <c r="U11185"/>
    </row>
    <row r="11186" spans="21:21" ht="15.75">
      <c r="U11186"/>
    </row>
    <row r="11187" spans="21:21" ht="15.75">
      <c r="U11187"/>
    </row>
    <row r="11188" spans="21:21" ht="15.75">
      <c r="U11188"/>
    </row>
    <row r="11189" spans="21:21" ht="15.75">
      <c r="U11189"/>
    </row>
    <row r="11190" spans="21:21" ht="15.75">
      <c r="U11190"/>
    </row>
    <row r="11191" spans="21:21" ht="15.75">
      <c r="U11191"/>
    </row>
    <row r="11192" spans="21:21" ht="15.75">
      <c r="U11192"/>
    </row>
    <row r="11193" spans="21:21" ht="15.75">
      <c r="U11193"/>
    </row>
    <row r="11194" spans="21:21" ht="15.75">
      <c r="U11194"/>
    </row>
    <row r="11195" spans="21:21" ht="15.75">
      <c r="U11195"/>
    </row>
    <row r="11196" spans="21:21" ht="15.75">
      <c r="U11196"/>
    </row>
    <row r="11197" spans="21:21" ht="15.75">
      <c r="U11197"/>
    </row>
    <row r="11198" spans="21:21" ht="15.75">
      <c r="U11198"/>
    </row>
    <row r="11199" spans="21:21" ht="15.75">
      <c r="U11199"/>
    </row>
    <row r="11200" spans="21:21" ht="15.75">
      <c r="U11200"/>
    </row>
    <row r="11201" spans="21:21" ht="15.75">
      <c r="U11201"/>
    </row>
    <row r="11202" spans="21:21" ht="15.75">
      <c r="U11202"/>
    </row>
    <row r="11203" spans="21:21" ht="15.75">
      <c r="U11203"/>
    </row>
    <row r="11204" spans="21:21" ht="15.75">
      <c r="U11204"/>
    </row>
    <row r="11205" spans="21:21" ht="15.75">
      <c r="U11205"/>
    </row>
    <row r="11206" spans="21:21" ht="15.75">
      <c r="U11206"/>
    </row>
    <row r="11207" spans="21:21" ht="15.75">
      <c r="U11207"/>
    </row>
    <row r="11208" spans="21:21" ht="15.75">
      <c r="U11208"/>
    </row>
    <row r="11209" spans="21:21" ht="15.75">
      <c r="U11209"/>
    </row>
    <row r="11210" spans="21:21" ht="15.75">
      <c r="U11210"/>
    </row>
    <row r="11211" spans="21:21" ht="15.75">
      <c r="U11211"/>
    </row>
    <row r="11212" spans="21:21" ht="15.75">
      <c r="U11212"/>
    </row>
    <row r="11213" spans="21:21" ht="15.75">
      <c r="U11213"/>
    </row>
    <row r="11214" spans="21:21" ht="15.75">
      <c r="U11214"/>
    </row>
    <row r="11215" spans="21:21" ht="15.75">
      <c r="U11215"/>
    </row>
    <row r="11216" spans="21:21" ht="15.75">
      <c r="U11216"/>
    </row>
    <row r="11217" spans="21:21" ht="15.75">
      <c r="U11217"/>
    </row>
    <row r="11218" spans="21:21" ht="15.75">
      <c r="U11218"/>
    </row>
    <row r="11219" spans="21:21" ht="15.75">
      <c r="U11219"/>
    </row>
    <row r="11220" spans="21:21" ht="15.75">
      <c r="U11220"/>
    </row>
    <row r="11221" spans="21:21" ht="15.75">
      <c r="U11221"/>
    </row>
    <row r="11222" spans="21:21" ht="15.75">
      <c r="U11222"/>
    </row>
    <row r="11223" spans="21:21" ht="15.75">
      <c r="U11223"/>
    </row>
    <row r="11224" spans="21:21" ht="15.75">
      <c r="U11224"/>
    </row>
    <row r="11225" spans="21:21" ht="15.75">
      <c r="U11225"/>
    </row>
    <row r="11226" spans="21:21" ht="15.75">
      <c r="U11226"/>
    </row>
    <row r="11227" spans="21:21" ht="15.75">
      <c r="U11227"/>
    </row>
    <row r="11228" spans="21:21" ht="15.75">
      <c r="U11228"/>
    </row>
    <row r="11229" spans="21:21" ht="15.75">
      <c r="U11229"/>
    </row>
    <row r="11230" spans="21:21" ht="15.75">
      <c r="U11230"/>
    </row>
    <row r="11231" spans="21:21" ht="15.75">
      <c r="U11231"/>
    </row>
    <row r="11232" spans="21:21" ht="15.75">
      <c r="U11232"/>
    </row>
    <row r="11233" spans="21:21" ht="15.75">
      <c r="U11233"/>
    </row>
    <row r="11234" spans="21:21" ht="15.75">
      <c r="U11234"/>
    </row>
    <row r="11235" spans="21:21" ht="15.75">
      <c r="U11235"/>
    </row>
    <row r="11236" spans="21:21" ht="15.75">
      <c r="U11236"/>
    </row>
    <row r="11237" spans="21:21" ht="15.75">
      <c r="U11237"/>
    </row>
    <row r="11238" spans="21:21" ht="15.75">
      <c r="U11238"/>
    </row>
    <row r="11239" spans="21:21" ht="15.75">
      <c r="U11239"/>
    </row>
    <row r="11240" spans="21:21" ht="15.75">
      <c r="U11240"/>
    </row>
    <row r="11241" spans="21:21" ht="15.75">
      <c r="U11241"/>
    </row>
    <row r="11242" spans="21:21" ht="15.75">
      <c r="U11242"/>
    </row>
    <row r="11243" spans="21:21" ht="15.75">
      <c r="U11243"/>
    </row>
    <row r="11244" spans="21:21" ht="15.75">
      <c r="U11244"/>
    </row>
    <row r="11245" spans="21:21" ht="15.75">
      <c r="U11245"/>
    </row>
    <row r="11246" spans="21:21" ht="15.75">
      <c r="U11246"/>
    </row>
    <row r="11247" spans="21:21" ht="15.75">
      <c r="U11247"/>
    </row>
    <row r="11248" spans="21:21" ht="15.75">
      <c r="U11248"/>
    </row>
    <row r="11249" spans="21:21" ht="15.75">
      <c r="U11249"/>
    </row>
    <row r="11250" spans="21:21" ht="15.75">
      <c r="U11250"/>
    </row>
    <row r="11251" spans="21:21" ht="15.75">
      <c r="U11251"/>
    </row>
    <row r="11252" spans="21:21" ht="15.75">
      <c r="U11252"/>
    </row>
    <row r="11253" spans="21:21" ht="15.75">
      <c r="U11253"/>
    </row>
    <row r="11254" spans="21:21" ht="15.75">
      <c r="U11254"/>
    </row>
    <row r="11255" spans="21:21" ht="15.75">
      <c r="U11255"/>
    </row>
    <row r="11256" spans="21:21" ht="15.75">
      <c r="U11256"/>
    </row>
    <row r="11257" spans="21:21" ht="15.75">
      <c r="U11257"/>
    </row>
    <row r="11258" spans="21:21" ht="15.75">
      <c r="U11258"/>
    </row>
    <row r="11259" spans="21:21" ht="15.75">
      <c r="U11259"/>
    </row>
    <row r="11260" spans="21:21" ht="15.75">
      <c r="U11260"/>
    </row>
    <row r="11261" spans="21:21" ht="15.75">
      <c r="U11261"/>
    </row>
    <row r="11262" spans="21:21" ht="15.75">
      <c r="U11262"/>
    </row>
    <row r="11263" spans="21:21" ht="15.75">
      <c r="U11263"/>
    </row>
    <row r="11264" spans="21:21" ht="15.75">
      <c r="U11264"/>
    </row>
    <row r="11265" spans="21:21" ht="15.75">
      <c r="U11265"/>
    </row>
    <row r="11266" spans="21:21" ht="15.75">
      <c r="U11266"/>
    </row>
    <row r="11267" spans="21:21" ht="15.75">
      <c r="U11267"/>
    </row>
    <row r="11268" spans="21:21" ht="15.75">
      <c r="U11268"/>
    </row>
    <row r="11269" spans="21:21" ht="15.75">
      <c r="U11269"/>
    </row>
    <row r="11270" spans="21:21" ht="15.75">
      <c r="U11270"/>
    </row>
    <row r="11271" spans="21:21" ht="15.75">
      <c r="U11271"/>
    </row>
    <row r="11272" spans="21:21" ht="15.75">
      <c r="U11272"/>
    </row>
    <row r="11273" spans="21:21" ht="15.75">
      <c r="U11273"/>
    </row>
    <row r="11274" spans="21:21" ht="15.75">
      <c r="U11274"/>
    </row>
    <row r="11275" spans="21:21" ht="15.75">
      <c r="U11275"/>
    </row>
    <row r="11276" spans="21:21" ht="15.75">
      <c r="U11276"/>
    </row>
    <row r="11277" spans="21:21" ht="15.75">
      <c r="U11277"/>
    </row>
    <row r="11278" spans="21:21" ht="15.75">
      <c r="U11278"/>
    </row>
    <row r="11279" spans="21:21" ht="15.75">
      <c r="U11279"/>
    </row>
    <row r="11280" spans="21:21" ht="15.75">
      <c r="U11280"/>
    </row>
    <row r="11281" spans="21:21" ht="15.75">
      <c r="U11281"/>
    </row>
    <row r="11282" spans="21:21" ht="15.75">
      <c r="U11282"/>
    </row>
    <row r="11283" spans="21:21" ht="15.75">
      <c r="U11283"/>
    </row>
    <row r="11284" spans="21:21" ht="15.75">
      <c r="U11284"/>
    </row>
    <row r="11285" spans="21:21" ht="15.75">
      <c r="U11285"/>
    </row>
    <row r="11286" spans="21:21" ht="15.75">
      <c r="U11286"/>
    </row>
    <row r="11287" spans="21:21" ht="15.75">
      <c r="U11287"/>
    </row>
    <row r="11288" spans="21:21" ht="15.75">
      <c r="U11288"/>
    </row>
    <row r="11289" spans="21:21" ht="15.75">
      <c r="U11289"/>
    </row>
    <row r="11290" spans="21:21" ht="15.75">
      <c r="U11290"/>
    </row>
    <row r="11291" spans="21:21" ht="15.75">
      <c r="U11291"/>
    </row>
    <row r="11292" spans="21:21" ht="15.75">
      <c r="U11292"/>
    </row>
    <row r="11293" spans="21:21" ht="15.75">
      <c r="U11293"/>
    </row>
    <row r="11294" spans="21:21" ht="15.75">
      <c r="U11294"/>
    </row>
    <row r="11295" spans="21:21" ht="15.75">
      <c r="U11295"/>
    </row>
    <row r="11296" spans="21:21" ht="15.75">
      <c r="U11296"/>
    </row>
    <row r="11297" spans="21:21" ht="15.75">
      <c r="U11297"/>
    </row>
    <row r="11298" spans="21:21" ht="15.75">
      <c r="U11298"/>
    </row>
    <row r="11299" spans="21:21" ht="15.75">
      <c r="U11299"/>
    </row>
    <row r="11300" spans="21:21" ht="15.75">
      <c r="U11300"/>
    </row>
    <row r="11301" spans="21:21" ht="15.75">
      <c r="U11301"/>
    </row>
    <row r="11302" spans="21:21" ht="15.75">
      <c r="U11302"/>
    </row>
    <row r="11303" spans="21:21" ht="15.75">
      <c r="U11303"/>
    </row>
    <row r="11304" spans="21:21" ht="15.75">
      <c r="U11304"/>
    </row>
    <row r="11305" spans="21:21" ht="15.75">
      <c r="U11305"/>
    </row>
    <row r="11306" spans="21:21" ht="15.75">
      <c r="U11306"/>
    </row>
    <row r="11307" spans="21:21" ht="15.75">
      <c r="U11307"/>
    </row>
    <row r="11308" spans="21:21" ht="15.75">
      <c r="U11308"/>
    </row>
    <row r="11309" spans="21:21" ht="15.75">
      <c r="U11309"/>
    </row>
    <row r="11310" spans="21:21" ht="15.75">
      <c r="U11310"/>
    </row>
    <row r="11311" spans="21:21" ht="15.75">
      <c r="U11311"/>
    </row>
    <row r="11312" spans="21:21" ht="15.75">
      <c r="U11312"/>
    </row>
    <row r="11313" spans="21:21" ht="15.75">
      <c r="U11313"/>
    </row>
    <row r="11314" spans="21:21" ht="15.75">
      <c r="U11314"/>
    </row>
    <row r="11315" spans="21:21" ht="15.75">
      <c r="U11315"/>
    </row>
    <row r="11316" spans="21:21" ht="15.75">
      <c r="U11316"/>
    </row>
    <row r="11317" spans="21:21" ht="15.75">
      <c r="U11317"/>
    </row>
    <row r="11318" spans="21:21" ht="15.75">
      <c r="U11318"/>
    </row>
    <row r="11319" spans="21:21" ht="15.75">
      <c r="U11319"/>
    </row>
    <row r="11320" spans="21:21" ht="15.75">
      <c r="U11320"/>
    </row>
    <row r="11321" spans="21:21" ht="15.75">
      <c r="U11321"/>
    </row>
    <row r="11322" spans="21:21" ht="15.75">
      <c r="U11322"/>
    </row>
    <row r="11323" spans="21:21" ht="15.75">
      <c r="U11323"/>
    </row>
    <row r="11324" spans="21:21" ht="15.75">
      <c r="U11324"/>
    </row>
    <row r="11325" spans="21:21" ht="15.75">
      <c r="U11325"/>
    </row>
    <row r="11326" spans="21:21" ht="15.75">
      <c r="U11326"/>
    </row>
    <row r="11327" spans="21:21" ht="15.75">
      <c r="U11327"/>
    </row>
    <row r="11328" spans="21:21" ht="15.75">
      <c r="U11328"/>
    </row>
    <row r="11329" spans="21:21" ht="15.75">
      <c r="U11329"/>
    </row>
    <row r="11330" spans="21:21" ht="15.75">
      <c r="U11330"/>
    </row>
    <row r="11331" spans="21:21" ht="15.75">
      <c r="U11331"/>
    </row>
    <row r="11332" spans="21:21" ht="15.75">
      <c r="U11332"/>
    </row>
    <row r="11333" spans="21:21" ht="15.75">
      <c r="U11333"/>
    </row>
    <row r="11334" spans="21:21" ht="15.75">
      <c r="U11334"/>
    </row>
    <row r="11335" spans="21:21" ht="15.75">
      <c r="U11335"/>
    </row>
    <row r="11336" spans="21:21" ht="15.75">
      <c r="U11336"/>
    </row>
    <row r="11337" spans="21:21" ht="15.75">
      <c r="U11337"/>
    </row>
    <row r="11338" spans="21:21" ht="15.75">
      <c r="U11338"/>
    </row>
    <row r="11339" spans="21:21" ht="15.75">
      <c r="U11339"/>
    </row>
    <row r="11340" spans="21:21" ht="15.75">
      <c r="U11340"/>
    </row>
    <row r="11341" spans="21:21" ht="15.75">
      <c r="U11341"/>
    </row>
    <row r="11342" spans="21:21" ht="15.75">
      <c r="U11342"/>
    </row>
    <row r="11343" spans="21:21" ht="15.75">
      <c r="U11343"/>
    </row>
    <row r="11344" spans="21:21" ht="15.75">
      <c r="U11344"/>
    </row>
    <row r="11345" spans="21:21" ht="15.75">
      <c r="U11345"/>
    </row>
    <row r="11346" spans="21:21" ht="15.75">
      <c r="U11346"/>
    </row>
    <row r="11347" spans="21:21" ht="15.75">
      <c r="U11347"/>
    </row>
    <row r="11348" spans="21:21" ht="15.75">
      <c r="U11348"/>
    </row>
    <row r="11349" spans="21:21" ht="15.75">
      <c r="U11349"/>
    </row>
    <row r="11350" spans="21:21" ht="15.75">
      <c r="U11350"/>
    </row>
    <row r="11351" spans="21:21" ht="15.75">
      <c r="U11351"/>
    </row>
    <row r="11352" spans="21:21" ht="15.75">
      <c r="U11352"/>
    </row>
    <row r="11353" spans="21:21" ht="15.75">
      <c r="U11353"/>
    </row>
    <row r="11354" spans="21:21" ht="15.75">
      <c r="U11354"/>
    </row>
    <row r="11355" spans="21:21" ht="15.75">
      <c r="U11355"/>
    </row>
    <row r="11356" spans="21:21" ht="15.75">
      <c r="U11356"/>
    </row>
    <row r="11357" spans="21:21" ht="15.75">
      <c r="U11357"/>
    </row>
    <row r="11358" spans="21:21" ht="15.75">
      <c r="U11358"/>
    </row>
    <row r="11359" spans="21:21" ht="15.75">
      <c r="U11359"/>
    </row>
    <row r="11360" spans="21:21" ht="15.75">
      <c r="U11360"/>
    </row>
    <row r="11361" spans="21:21" ht="15.75">
      <c r="U11361"/>
    </row>
    <row r="11362" spans="21:21" ht="15.75">
      <c r="U11362"/>
    </row>
    <row r="11363" spans="21:21" ht="15.75">
      <c r="U11363"/>
    </row>
    <row r="11364" spans="21:21" ht="15.75">
      <c r="U11364"/>
    </row>
    <row r="11365" spans="21:21" ht="15.75">
      <c r="U11365"/>
    </row>
    <row r="11366" spans="21:21" ht="15.75">
      <c r="U11366"/>
    </row>
    <row r="11367" spans="21:21" ht="15.75">
      <c r="U11367"/>
    </row>
    <row r="11368" spans="21:21" ht="15.75">
      <c r="U11368"/>
    </row>
    <row r="11369" spans="21:21" ht="15.75">
      <c r="U11369"/>
    </row>
    <row r="11370" spans="21:21" ht="15.75">
      <c r="U11370"/>
    </row>
    <row r="11371" spans="21:21" ht="15.75">
      <c r="U11371"/>
    </row>
    <row r="11372" spans="21:21" ht="15.75">
      <c r="U11372"/>
    </row>
    <row r="11373" spans="21:21" ht="15.75">
      <c r="U11373"/>
    </row>
    <row r="11374" spans="21:21" ht="15.75">
      <c r="U11374"/>
    </row>
    <row r="11375" spans="21:21" ht="15.75">
      <c r="U11375"/>
    </row>
    <row r="11376" spans="21:21" ht="15.75">
      <c r="U11376"/>
    </row>
    <row r="11377" spans="21:21" ht="15.75">
      <c r="U11377"/>
    </row>
    <row r="11378" spans="21:21" ht="15.75">
      <c r="U11378"/>
    </row>
    <row r="11379" spans="21:21" ht="15.75">
      <c r="U11379"/>
    </row>
    <row r="11380" spans="21:21" ht="15.75">
      <c r="U11380"/>
    </row>
    <row r="11381" spans="21:21" ht="15.75">
      <c r="U11381"/>
    </row>
    <row r="11382" spans="21:21" ht="15.75">
      <c r="U11382"/>
    </row>
    <row r="11383" spans="21:21" ht="15.75">
      <c r="U11383"/>
    </row>
    <row r="11384" spans="21:21" ht="15.75">
      <c r="U11384"/>
    </row>
    <row r="11385" spans="21:21" ht="15.75">
      <c r="U11385"/>
    </row>
    <row r="11386" spans="21:21" ht="15.75">
      <c r="U11386"/>
    </row>
    <row r="11387" spans="21:21" ht="15.75">
      <c r="U11387"/>
    </row>
    <row r="11388" spans="21:21" ht="15.75">
      <c r="U11388"/>
    </row>
    <row r="11389" spans="21:21" ht="15.75">
      <c r="U11389"/>
    </row>
    <row r="11390" spans="21:21" ht="15.75">
      <c r="U11390"/>
    </row>
    <row r="11391" spans="21:21" ht="15.75">
      <c r="U11391"/>
    </row>
    <row r="11392" spans="21:21" ht="15.75">
      <c r="U11392"/>
    </row>
    <row r="11393" spans="21:21" ht="15.75">
      <c r="U11393"/>
    </row>
    <row r="11394" spans="21:21" ht="15.75">
      <c r="U11394"/>
    </row>
    <row r="11395" spans="21:21" ht="15.75">
      <c r="U11395"/>
    </row>
    <row r="11396" spans="21:21" ht="15.75">
      <c r="U11396"/>
    </row>
    <row r="11397" spans="21:21" ht="15.75">
      <c r="U11397"/>
    </row>
    <row r="11398" spans="21:21" ht="15.75">
      <c r="U11398"/>
    </row>
    <row r="11399" spans="21:21" ht="15.75">
      <c r="U11399"/>
    </row>
    <row r="11400" spans="21:21" ht="15.75">
      <c r="U11400"/>
    </row>
    <row r="11401" spans="21:21" ht="15.75">
      <c r="U11401"/>
    </row>
    <row r="11402" spans="21:21" ht="15.75">
      <c r="U11402"/>
    </row>
    <row r="11403" spans="21:21" ht="15.75">
      <c r="U11403"/>
    </row>
    <row r="11404" spans="21:21" ht="15.75">
      <c r="U11404"/>
    </row>
    <row r="11405" spans="21:21" ht="15.75">
      <c r="U11405"/>
    </row>
    <row r="11406" spans="21:21" ht="15.75">
      <c r="U11406"/>
    </row>
    <row r="11407" spans="21:21" ht="15.75">
      <c r="U11407"/>
    </row>
    <row r="11408" spans="21:21" ht="15.75">
      <c r="U11408"/>
    </row>
    <row r="11409" spans="21:21" ht="15.75">
      <c r="U11409"/>
    </row>
    <row r="11410" spans="21:21" ht="15.75">
      <c r="U11410"/>
    </row>
    <row r="11411" spans="21:21" ht="15.75">
      <c r="U11411"/>
    </row>
    <row r="11412" spans="21:21" ht="15.75">
      <c r="U11412"/>
    </row>
    <row r="11413" spans="21:21" ht="15.75">
      <c r="U11413"/>
    </row>
    <row r="11414" spans="21:21" ht="15.75">
      <c r="U11414"/>
    </row>
    <row r="11415" spans="21:21" ht="15.75">
      <c r="U11415"/>
    </row>
    <row r="11416" spans="21:21" ht="15.75">
      <c r="U11416"/>
    </row>
    <row r="11417" spans="21:21" ht="15.75">
      <c r="U11417"/>
    </row>
    <row r="11418" spans="21:21" ht="15.75">
      <c r="U11418"/>
    </row>
    <row r="11419" spans="21:21" ht="15.75">
      <c r="U11419"/>
    </row>
    <row r="11420" spans="21:21" ht="15.75">
      <c r="U11420"/>
    </row>
    <row r="11421" spans="21:21" ht="15.75">
      <c r="U11421"/>
    </row>
    <row r="11422" spans="21:21" ht="15.75">
      <c r="U11422"/>
    </row>
    <row r="11423" spans="21:21" ht="15.75">
      <c r="U11423"/>
    </row>
    <row r="11424" spans="21:21" ht="15.75">
      <c r="U11424"/>
    </row>
    <row r="11425" spans="21:21" ht="15.75">
      <c r="U11425"/>
    </row>
    <row r="11426" spans="21:21" ht="15.75">
      <c r="U11426"/>
    </row>
    <row r="11427" spans="21:21" ht="15.75">
      <c r="U11427"/>
    </row>
    <row r="11428" spans="21:21" ht="15.75">
      <c r="U11428"/>
    </row>
    <row r="11429" spans="21:21" ht="15.75">
      <c r="U11429"/>
    </row>
    <row r="11430" spans="21:21" ht="15.75">
      <c r="U11430"/>
    </row>
    <row r="11431" spans="21:21" ht="15.75">
      <c r="U11431"/>
    </row>
    <row r="11432" spans="21:21" ht="15.75">
      <c r="U11432"/>
    </row>
    <row r="11433" spans="21:21" ht="15.75">
      <c r="U11433"/>
    </row>
    <row r="11434" spans="21:21" ht="15.75">
      <c r="U11434"/>
    </row>
    <row r="11435" spans="21:21" ht="15.75">
      <c r="U11435"/>
    </row>
    <row r="11436" spans="21:21" ht="15.75">
      <c r="U11436"/>
    </row>
    <row r="11437" spans="21:21" ht="15.75">
      <c r="U11437"/>
    </row>
    <row r="11438" spans="21:21" ht="15.75">
      <c r="U11438"/>
    </row>
    <row r="11439" spans="21:21" ht="15.75">
      <c r="U11439"/>
    </row>
    <row r="11440" spans="21:21" ht="15.75">
      <c r="U11440"/>
    </row>
    <row r="11441" spans="21:21" ht="15.75">
      <c r="U11441"/>
    </row>
    <row r="11442" spans="21:21" ht="15.75">
      <c r="U11442"/>
    </row>
    <row r="11443" spans="21:21" ht="15.75">
      <c r="U11443"/>
    </row>
    <row r="11444" spans="21:21" ht="15.75">
      <c r="U11444"/>
    </row>
    <row r="11445" spans="21:21" ht="15.75">
      <c r="U11445"/>
    </row>
    <row r="11446" spans="21:21" ht="15.75">
      <c r="U11446"/>
    </row>
    <row r="11447" spans="21:21" ht="15.75">
      <c r="U11447"/>
    </row>
    <row r="11448" spans="21:21" ht="15.75">
      <c r="U11448"/>
    </row>
    <row r="11449" spans="21:21" ht="15.75">
      <c r="U11449"/>
    </row>
    <row r="11450" spans="21:21" ht="15.75">
      <c r="U11450"/>
    </row>
    <row r="11451" spans="21:21" ht="15.75">
      <c r="U11451"/>
    </row>
    <row r="11452" spans="21:21" ht="15.75">
      <c r="U11452"/>
    </row>
    <row r="11453" spans="21:21" ht="15.75">
      <c r="U11453"/>
    </row>
    <row r="11454" spans="21:21" ht="15.75">
      <c r="U11454"/>
    </row>
    <row r="11455" spans="21:21" ht="15.75">
      <c r="U11455"/>
    </row>
    <row r="11456" spans="21:21" ht="15.75">
      <c r="U11456"/>
    </row>
    <row r="11457" spans="21:21" ht="15.75">
      <c r="U11457"/>
    </row>
    <row r="11458" spans="21:21" ht="15.75">
      <c r="U11458"/>
    </row>
    <row r="11459" spans="21:21" ht="15.75">
      <c r="U11459"/>
    </row>
    <row r="11460" spans="21:21" ht="15.75">
      <c r="U11460"/>
    </row>
    <row r="11461" spans="21:21" ht="15.75">
      <c r="U11461"/>
    </row>
    <row r="11462" spans="21:21" ht="15.75">
      <c r="U11462"/>
    </row>
    <row r="11463" spans="21:21" ht="15.75">
      <c r="U11463"/>
    </row>
    <row r="11464" spans="21:21" ht="15.75">
      <c r="U11464"/>
    </row>
    <row r="11465" spans="21:21" ht="15.75">
      <c r="U11465"/>
    </row>
    <row r="11466" spans="21:21" ht="15.75">
      <c r="U11466"/>
    </row>
    <row r="11467" spans="21:21" ht="15.75">
      <c r="U11467"/>
    </row>
    <row r="11468" spans="21:21" ht="15.75">
      <c r="U11468"/>
    </row>
    <row r="11469" spans="21:21" ht="15.75">
      <c r="U11469"/>
    </row>
    <row r="11470" spans="21:21" ht="15.75">
      <c r="U11470"/>
    </row>
    <row r="11471" spans="21:21" ht="15.75">
      <c r="U11471"/>
    </row>
    <row r="11472" spans="21:21" ht="15.75">
      <c r="U11472"/>
    </row>
    <row r="11473" spans="21:21" ht="15.75">
      <c r="U11473"/>
    </row>
    <row r="11474" spans="21:21" ht="15.75">
      <c r="U11474"/>
    </row>
    <row r="11475" spans="21:21" ht="15.75">
      <c r="U11475"/>
    </row>
    <row r="11476" spans="21:21" ht="15.75">
      <c r="U11476"/>
    </row>
    <row r="11477" spans="21:21" ht="15.75">
      <c r="U11477"/>
    </row>
    <row r="11478" spans="21:21" ht="15.75">
      <c r="U11478"/>
    </row>
    <row r="11479" spans="21:21" ht="15.75">
      <c r="U11479"/>
    </row>
    <row r="11480" spans="21:21" ht="15.75">
      <c r="U11480"/>
    </row>
    <row r="11481" spans="21:21" ht="15.75">
      <c r="U11481"/>
    </row>
    <row r="11482" spans="21:21" ht="15.75">
      <c r="U11482"/>
    </row>
    <row r="11483" spans="21:21" ht="15.75">
      <c r="U11483"/>
    </row>
    <row r="11484" spans="21:21" ht="15.75">
      <c r="U11484"/>
    </row>
    <row r="11485" spans="21:21" ht="15.75">
      <c r="U11485"/>
    </row>
    <row r="11486" spans="21:21" ht="15.75">
      <c r="U11486"/>
    </row>
    <row r="11487" spans="21:21" ht="15.75">
      <c r="U11487"/>
    </row>
    <row r="11488" spans="21:21" ht="15.75">
      <c r="U11488"/>
    </row>
    <row r="11489" spans="21:21" ht="15.75">
      <c r="U11489"/>
    </row>
    <row r="11490" spans="21:21" ht="15.75">
      <c r="U11490"/>
    </row>
    <row r="11491" spans="21:21" ht="15.75">
      <c r="U11491"/>
    </row>
    <row r="11492" spans="21:21" ht="15.75">
      <c r="U11492"/>
    </row>
    <row r="11493" spans="21:21" ht="15.75">
      <c r="U11493"/>
    </row>
    <row r="11494" spans="21:21" ht="15.75">
      <c r="U11494"/>
    </row>
    <row r="11495" spans="21:21" ht="15.75">
      <c r="U11495"/>
    </row>
    <row r="11496" spans="21:21" ht="15.75">
      <c r="U11496"/>
    </row>
    <row r="11497" spans="21:21" ht="15.75">
      <c r="U11497"/>
    </row>
    <row r="11498" spans="21:21" ht="15.75">
      <c r="U11498"/>
    </row>
    <row r="11499" spans="21:21" ht="15.75">
      <c r="U11499"/>
    </row>
    <row r="11500" spans="21:21" ht="15.75">
      <c r="U11500"/>
    </row>
    <row r="11501" spans="21:21" ht="15.75">
      <c r="U11501"/>
    </row>
    <row r="11502" spans="21:21" ht="15.75">
      <c r="U11502"/>
    </row>
    <row r="11503" spans="21:21" ht="15.75">
      <c r="U11503"/>
    </row>
    <row r="11504" spans="21:21" ht="15.75">
      <c r="U11504"/>
    </row>
    <row r="11505" spans="21:21" ht="15.75">
      <c r="U11505"/>
    </row>
    <row r="11506" spans="21:21" ht="15.75">
      <c r="U11506"/>
    </row>
    <row r="11507" spans="21:21" ht="15.75">
      <c r="U11507"/>
    </row>
    <row r="11508" spans="21:21" ht="15.75">
      <c r="U11508"/>
    </row>
    <row r="11509" spans="21:21" ht="15.75">
      <c r="U11509"/>
    </row>
    <row r="11510" spans="21:21" ht="15.75">
      <c r="U11510"/>
    </row>
    <row r="11511" spans="21:21" ht="15.75">
      <c r="U11511"/>
    </row>
    <row r="11512" spans="21:21" ht="15.75">
      <c r="U11512"/>
    </row>
    <row r="11513" spans="21:21" ht="15.75">
      <c r="U11513"/>
    </row>
    <row r="11514" spans="21:21" ht="15.75">
      <c r="U11514"/>
    </row>
    <row r="11515" spans="21:21" ht="15.75">
      <c r="U11515"/>
    </row>
    <row r="11516" spans="21:21" ht="15.75">
      <c r="U11516"/>
    </row>
    <row r="11517" spans="21:21" ht="15.75">
      <c r="U11517"/>
    </row>
    <row r="11518" spans="21:21" ht="15.75">
      <c r="U11518"/>
    </row>
    <row r="11519" spans="21:21" ht="15.75">
      <c r="U11519"/>
    </row>
    <row r="11520" spans="21:21" ht="15.75">
      <c r="U11520"/>
    </row>
    <row r="11521" spans="21:21" ht="15.75">
      <c r="U11521"/>
    </row>
    <row r="11522" spans="21:21" ht="15.75">
      <c r="U11522"/>
    </row>
    <row r="11523" spans="21:21" ht="15.75">
      <c r="U11523"/>
    </row>
    <row r="11524" spans="21:21" ht="15.75">
      <c r="U11524"/>
    </row>
    <row r="11525" spans="21:21" ht="15.75">
      <c r="U11525"/>
    </row>
    <row r="11526" spans="21:21" ht="15.75">
      <c r="U11526"/>
    </row>
    <row r="11527" spans="21:21" ht="15.75">
      <c r="U11527"/>
    </row>
    <row r="11528" spans="21:21" ht="15.75">
      <c r="U11528"/>
    </row>
    <row r="11529" spans="21:21" ht="15.75">
      <c r="U11529"/>
    </row>
    <row r="11530" spans="21:21" ht="15.75">
      <c r="U11530"/>
    </row>
    <row r="11531" spans="21:21" ht="15.75">
      <c r="U11531"/>
    </row>
    <row r="11532" spans="21:21" ht="15.75">
      <c r="U11532"/>
    </row>
    <row r="11533" spans="21:21" ht="15.75">
      <c r="U11533"/>
    </row>
    <row r="11534" spans="21:21" ht="15.75">
      <c r="U11534"/>
    </row>
    <row r="11535" spans="21:21" ht="15.75">
      <c r="U11535"/>
    </row>
    <row r="11536" spans="21:21" ht="15.75">
      <c r="U11536"/>
    </row>
    <row r="11537" spans="21:21" ht="15.75">
      <c r="U11537"/>
    </row>
    <row r="11538" spans="21:21" ht="15.75">
      <c r="U11538"/>
    </row>
    <row r="11539" spans="21:21" ht="15.75">
      <c r="U11539"/>
    </row>
    <row r="11540" spans="21:21" ht="15.75">
      <c r="U11540"/>
    </row>
    <row r="11541" spans="21:21" ht="15.75">
      <c r="U11541"/>
    </row>
    <row r="11542" spans="21:21" ht="15.75">
      <c r="U11542"/>
    </row>
    <row r="11543" spans="21:21" ht="15.75">
      <c r="U11543"/>
    </row>
    <row r="11544" spans="21:21" ht="15.75">
      <c r="U11544"/>
    </row>
    <row r="11545" spans="21:21" ht="15.75">
      <c r="U11545"/>
    </row>
    <row r="11546" spans="21:21" ht="15.75">
      <c r="U11546"/>
    </row>
    <row r="11547" spans="21:21" ht="15.75">
      <c r="U11547"/>
    </row>
    <row r="11548" spans="21:21" ht="15.75">
      <c r="U11548"/>
    </row>
    <row r="11549" spans="21:21" ht="15.75">
      <c r="U11549"/>
    </row>
    <row r="11550" spans="21:21" ht="15.75">
      <c r="U11550"/>
    </row>
    <row r="11551" spans="21:21" ht="15.75">
      <c r="U11551"/>
    </row>
    <row r="11552" spans="21:21" ht="15.75">
      <c r="U11552"/>
    </row>
    <row r="11553" spans="21:21" ht="15.75">
      <c r="U11553"/>
    </row>
    <row r="11554" spans="21:21" ht="15.75">
      <c r="U11554"/>
    </row>
    <row r="11555" spans="21:21" ht="15.75">
      <c r="U11555"/>
    </row>
    <row r="11556" spans="21:21" ht="15.75">
      <c r="U11556"/>
    </row>
    <row r="11557" spans="21:21" ht="15.75">
      <c r="U11557"/>
    </row>
    <row r="11558" spans="21:21" ht="15.75">
      <c r="U11558"/>
    </row>
    <row r="11559" spans="21:21" ht="15.75">
      <c r="U11559"/>
    </row>
    <row r="11560" spans="21:21" ht="15.75">
      <c r="U11560"/>
    </row>
    <row r="11561" spans="21:21" ht="15.75">
      <c r="U11561"/>
    </row>
    <row r="11562" spans="21:21" ht="15.75">
      <c r="U11562"/>
    </row>
    <row r="11563" spans="21:21" ht="15.75">
      <c r="U11563"/>
    </row>
    <row r="11564" spans="21:21" ht="15.75">
      <c r="U11564"/>
    </row>
    <row r="11565" spans="21:21" ht="15.75">
      <c r="U11565"/>
    </row>
    <row r="11566" spans="21:21" ht="15.75">
      <c r="U11566"/>
    </row>
    <row r="11567" spans="21:21" ht="15.75">
      <c r="U11567"/>
    </row>
    <row r="11568" spans="21:21" ht="15.75">
      <c r="U11568"/>
    </row>
    <row r="11569" spans="21:21" ht="15.75">
      <c r="U11569"/>
    </row>
    <row r="11570" spans="21:21" ht="15.75">
      <c r="U11570"/>
    </row>
    <row r="11571" spans="21:21" ht="15.75">
      <c r="U11571"/>
    </row>
    <row r="11572" spans="21:21" ht="15.75">
      <c r="U11572"/>
    </row>
    <row r="11573" spans="21:21" ht="15.75">
      <c r="U11573"/>
    </row>
    <row r="11574" spans="21:21" ht="15.75">
      <c r="U11574"/>
    </row>
    <row r="11575" spans="21:21" ht="15.75">
      <c r="U11575"/>
    </row>
    <row r="11576" spans="21:21" ht="15.75">
      <c r="U11576"/>
    </row>
    <row r="11577" spans="21:21" ht="15.75">
      <c r="U11577"/>
    </row>
    <row r="11578" spans="21:21" ht="15.75">
      <c r="U11578"/>
    </row>
    <row r="11579" spans="21:21" ht="15.75">
      <c r="U11579"/>
    </row>
    <row r="11580" spans="21:21" ht="15.75">
      <c r="U11580"/>
    </row>
    <row r="11581" spans="21:21" ht="15.75">
      <c r="U11581"/>
    </row>
    <row r="11582" spans="21:21" ht="15.75">
      <c r="U11582"/>
    </row>
    <row r="11583" spans="21:21" ht="15.75">
      <c r="U11583"/>
    </row>
    <row r="11584" spans="21:21" ht="15.75">
      <c r="U11584"/>
    </row>
    <row r="11585" spans="21:21" ht="15.75">
      <c r="U11585"/>
    </row>
    <row r="11586" spans="21:21" ht="15.75">
      <c r="U11586"/>
    </row>
    <row r="11587" spans="21:21" ht="15.75">
      <c r="U11587"/>
    </row>
    <row r="11588" spans="21:21" ht="15.75">
      <c r="U11588"/>
    </row>
    <row r="11589" spans="21:21" ht="15.75">
      <c r="U11589"/>
    </row>
    <row r="11590" spans="21:21" ht="15.75">
      <c r="U11590"/>
    </row>
    <row r="11591" spans="21:21" ht="15.75">
      <c r="U11591"/>
    </row>
    <row r="11592" spans="21:21" ht="15.75">
      <c r="U11592"/>
    </row>
    <row r="11593" spans="21:21" ht="15.75">
      <c r="U11593"/>
    </row>
    <row r="11594" spans="21:21" ht="15.75">
      <c r="U11594"/>
    </row>
    <row r="11595" spans="21:21" ht="15.75">
      <c r="U11595"/>
    </row>
    <row r="11596" spans="21:21" ht="15.75">
      <c r="U11596"/>
    </row>
    <row r="11597" spans="21:21" ht="15.75">
      <c r="U11597"/>
    </row>
    <row r="11598" spans="21:21" ht="15.75">
      <c r="U11598"/>
    </row>
    <row r="11599" spans="21:21" ht="15.75">
      <c r="U11599"/>
    </row>
    <row r="11600" spans="21:21" ht="15.75">
      <c r="U11600"/>
    </row>
    <row r="11601" spans="21:21" ht="15.75">
      <c r="U11601"/>
    </row>
    <row r="11602" spans="21:21" ht="15.75">
      <c r="U11602"/>
    </row>
    <row r="11603" spans="21:21" ht="15.75">
      <c r="U11603"/>
    </row>
    <row r="11604" spans="21:21" ht="15.75">
      <c r="U11604"/>
    </row>
    <row r="11605" spans="21:21" ht="15.75">
      <c r="U11605"/>
    </row>
    <row r="11606" spans="21:21" ht="15.75">
      <c r="U11606"/>
    </row>
    <row r="11607" spans="21:21" ht="15.75">
      <c r="U11607"/>
    </row>
    <row r="11608" spans="21:21" ht="15.75">
      <c r="U11608"/>
    </row>
    <row r="11609" spans="21:21" ht="15.75">
      <c r="U11609"/>
    </row>
    <row r="11610" spans="21:21" ht="15.75">
      <c r="U11610"/>
    </row>
    <row r="11611" spans="21:21" ht="15.75">
      <c r="U11611"/>
    </row>
    <row r="11612" spans="21:21" ht="15.75">
      <c r="U11612"/>
    </row>
    <row r="11613" spans="21:21" ht="15.75">
      <c r="U11613"/>
    </row>
    <row r="11614" spans="21:21" ht="15.75">
      <c r="U11614"/>
    </row>
    <row r="11615" spans="21:21" ht="15.75">
      <c r="U11615"/>
    </row>
    <row r="11616" spans="21:21" ht="15.75">
      <c r="U11616"/>
    </row>
    <row r="11617" spans="21:21" ht="15.75">
      <c r="U11617"/>
    </row>
    <row r="11618" spans="21:21" ht="15.75">
      <c r="U11618"/>
    </row>
    <row r="11619" spans="21:21" ht="15.75">
      <c r="U11619"/>
    </row>
    <row r="11620" spans="21:21" ht="15.75">
      <c r="U11620"/>
    </row>
    <row r="11621" spans="21:21" ht="15.75">
      <c r="U11621"/>
    </row>
    <row r="11622" spans="21:21" ht="15.75">
      <c r="U11622"/>
    </row>
    <row r="11623" spans="21:21" ht="15.75">
      <c r="U11623"/>
    </row>
    <row r="11624" spans="21:21" ht="15.75">
      <c r="U11624"/>
    </row>
    <row r="11625" spans="21:21" ht="15.75">
      <c r="U11625"/>
    </row>
    <row r="11626" spans="21:21" ht="15.75">
      <c r="U11626"/>
    </row>
    <row r="11627" spans="21:21" ht="15.75">
      <c r="U11627"/>
    </row>
    <row r="11628" spans="21:21" ht="15.75">
      <c r="U11628"/>
    </row>
    <row r="11629" spans="21:21" ht="15.75">
      <c r="U11629"/>
    </row>
    <row r="11630" spans="21:21" ht="15.75">
      <c r="U11630"/>
    </row>
    <row r="11631" spans="21:21" ht="15.75">
      <c r="U11631"/>
    </row>
    <row r="11632" spans="21:21" ht="15.75">
      <c r="U11632"/>
    </row>
    <row r="11633" spans="21:21" ht="15.75">
      <c r="U11633"/>
    </row>
    <row r="11634" spans="21:21" ht="15.75">
      <c r="U11634"/>
    </row>
    <row r="11635" spans="21:21" ht="15.75">
      <c r="U11635"/>
    </row>
    <row r="11636" spans="21:21" ht="15.75">
      <c r="U11636"/>
    </row>
    <row r="11637" spans="21:21" ht="15.75">
      <c r="U11637"/>
    </row>
    <row r="11638" spans="21:21" ht="15.75">
      <c r="U11638"/>
    </row>
    <row r="11639" spans="21:21" ht="15.75">
      <c r="U11639"/>
    </row>
    <row r="11640" spans="21:21" ht="15.75">
      <c r="U11640"/>
    </row>
    <row r="11641" spans="21:21" ht="15.75">
      <c r="U11641"/>
    </row>
    <row r="11642" spans="21:21" ht="15.75">
      <c r="U11642"/>
    </row>
    <row r="11643" spans="21:21" ht="15.75">
      <c r="U11643"/>
    </row>
    <row r="11644" spans="21:21" ht="15.75">
      <c r="U11644"/>
    </row>
    <row r="11645" spans="21:21" ht="15.75">
      <c r="U11645"/>
    </row>
    <row r="11646" spans="21:21" ht="15.75">
      <c r="U11646"/>
    </row>
    <row r="11647" spans="21:21" ht="15.75">
      <c r="U11647"/>
    </row>
    <row r="11648" spans="21:21" ht="15.75">
      <c r="U11648"/>
    </row>
    <row r="11649" spans="21:21" ht="15.75">
      <c r="U11649"/>
    </row>
    <row r="11650" spans="21:21" ht="15.75">
      <c r="U11650"/>
    </row>
    <row r="11651" spans="21:21" ht="15.75">
      <c r="U11651"/>
    </row>
    <row r="11652" spans="21:21" ht="15.75">
      <c r="U11652"/>
    </row>
    <row r="11653" spans="21:21" ht="15.75">
      <c r="U11653"/>
    </row>
    <row r="11654" spans="21:21" ht="15.75">
      <c r="U11654"/>
    </row>
    <row r="11655" spans="21:21" ht="15.75">
      <c r="U11655"/>
    </row>
    <row r="11656" spans="21:21" ht="15.75">
      <c r="U11656"/>
    </row>
    <row r="11657" spans="21:21" ht="15.75">
      <c r="U11657"/>
    </row>
    <row r="11658" spans="21:21" ht="15.75">
      <c r="U11658"/>
    </row>
    <row r="11659" spans="21:21" ht="15.75">
      <c r="U11659"/>
    </row>
    <row r="11660" spans="21:21" ht="15.75">
      <c r="U11660"/>
    </row>
    <row r="11661" spans="21:21" ht="15.75">
      <c r="U11661"/>
    </row>
    <row r="11662" spans="21:21" ht="15.75">
      <c r="U11662"/>
    </row>
    <row r="11663" spans="21:21" ht="15.75">
      <c r="U11663"/>
    </row>
    <row r="11664" spans="21:21" ht="15.75">
      <c r="U11664"/>
    </row>
    <row r="11665" spans="21:21" ht="15.75">
      <c r="U11665"/>
    </row>
    <row r="11666" spans="21:21" ht="15.75">
      <c r="U11666"/>
    </row>
    <row r="11667" spans="21:21" ht="15.75">
      <c r="U11667"/>
    </row>
    <row r="11668" spans="21:21" ht="15.75">
      <c r="U11668"/>
    </row>
    <row r="11669" spans="21:21" ht="15.75">
      <c r="U11669"/>
    </row>
    <row r="11670" spans="21:21" ht="15.75">
      <c r="U11670"/>
    </row>
    <row r="11671" spans="21:21" ht="15.75">
      <c r="U11671"/>
    </row>
    <row r="11672" spans="21:21" ht="15.75">
      <c r="U11672"/>
    </row>
    <row r="11673" spans="21:21" ht="15.75">
      <c r="U11673"/>
    </row>
    <row r="11674" spans="21:21" ht="15.75">
      <c r="U11674"/>
    </row>
    <row r="11675" spans="21:21" ht="15.75">
      <c r="U11675"/>
    </row>
    <row r="11676" spans="21:21" ht="15.75">
      <c r="U11676"/>
    </row>
    <row r="11677" spans="21:21" ht="15.75">
      <c r="U11677"/>
    </row>
    <row r="11678" spans="21:21" ht="15.75">
      <c r="U11678"/>
    </row>
    <row r="11679" spans="21:21" ht="15.75">
      <c r="U11679"/>
    </row>
    <row r="11680" spans="21:21" ht="15.75">
      <c r="U11680"/>
    </row>
    <row r="11681" spans="21:21" ht="15.75">
      <c r="U11681"/>
    </row>
    <row r="11682" spans="21:21" ht="15.75">
      <c r="U11682"/>
    </row>
    <row r="11683" spans="21:21" ht="15.75">
      <c r="U11683"/>
    </row>
    <row r="11684" spans="21:21" ht="15.75">
      <c r="U11684"/>
    </row>
    <row r="11685" spans="21:21" ht="15.75">
      <c r="U11685"/>
    </row>
    <row r="11686" spans="21:21" ht="15.75">
      <c r="U11686"/>
    </row>
    <row r="11687" spans="21:21" ht="15.75">
      <c r="U11687"/>
    </row>
    <row r="11688" spans="21:21" ht="15.75">
      <c r="U11688"/>
    </row>
    <row r="11689" spans="21:21" ht="15.75">
      <c r="U11689"/>
    </row>
    <row r="11690" spans="21:21" ht="15.75">
      <c r="U11690"/>
    </row>
    <row r="11691" spans="21:21" ht="15.75">
      <c r="U11691"/>
    </row>
    <row r="11692" spans="21:21" ht="15.75">
      <c r="U11692"/>
    </row>
    <row r="11693" spans="21:21" ht="15.75">
      <c r="U11693"/>
    </row>
    <row r="11694" spans="21:21" ht="15.75">
      <c r="U11694"/>
    </row>
    <row r="11695" spans="21:21" ht="15.75">
      <c r="U11695"/>
    </row>
    <row r="11696" spans="21:21" ht="15.75">
      <c r="U11696"/>
    </row>
    <row r="11697" spans="21:21" ht="15.75">
      <c r="U11697"/>
    </row>
    <row r="11698" spans="21:21" ht="15.75">
      <c r="U11698"/>
    </row>
    <row r="11699" spans="21:21" ht="15.75">
      <c r="U11699"/>
    </row>
    <row r="11700" spans="21:21" ht="15.75">
      <c r="U11700"/>
    </row>
    <row r="11701" spans="21:21" ht="15.75">
      <c r="U11701"/>
    </row>
    <row r="11702" spans="21:21" ht="15.75">
      <c r="U11702"/>
    </row>
    <row r="11703" spans="21:21" ht="15.75">
      <c r="U11703"/>
    </row>
    <row r="11704" spans="21:21" ht="15.75">
      <c r="U11704"/>
    </row>
    <row r="11705" spans="21:21" ht="15.75">
      <c r="U11705"/>
    </row>
    <row r="11706" spans="21:21" ht="15.75">
      <c r="U11706"/>
    </row>
    <row r="11707" spans="21:21" ht="15.75">
      <c r="U11707"/>
    </row>
    <row r="11708" spans="21:21" ht="15.75">
      <c r="U11708"/>
    </row>
    <row r="11709" spans="21:21" ht="15.75">
      <c r="U11709"/>
    </row>
    <row r="11710" spans="21:21" ht="15.75">
      <c r="U11710"/>
    </row>
    <row r="11711" spans="21:21" ht="15.75">
      <c r="U11711"/>
    </row>
    <row r="11712" spans="21:21" ht="15.75">
      <c r="U11712"/>
    </row>
    <row r="11713" spans="21:21" ht="15.75">
      <c r="U11713"/>
    </row>
    <row r="11714" spans="21:21" ht="15.75">
      <c r="U11714"/>
    </row>
    <row r="11715" spans="21:21" ht="15.75">
      <c r="U11715"/>
    </row>
    <row r="11716" spans="21:21" ht="15.75">
      <c r="U11716"/>
    </row>
    <row r="11717" spans="21:21" ht="15.75">
      <c r="U11717"/>
    </row>
    <row r="11718" spans="21:21" ht="15.75">
      <c r="U11718"/>
    </row>
    <row r="11719" spans="21:21" ht="15.75">
      <c r="U11719"/>
    </row>
    <row r="11720" spans="21:21" ht="15.75">
      <c r="U11720"/>
    </row>
    <row r="11721" spans="21:21" ht="15.75">
      <c r="U11721"/>
    </row>
    <row r="11722" spans="21:21" ht="15.75">
      <c r="U11722"/>
    </row>
    <row r="11723" spans="21:21" ht="15.75">
      <c r="U11723"/>
    </row>
    <row r="11724" spans="21:21" ht="15.75">
      <c r="U11724"/>
    </row>
    <row r="11725" spans="21:21" ht="15.75">
      <c r="U11725"/>
    </row>
    <row r="11726" spans="21:21" ht="15.75">
      <c r="U11726"/>
    </row>
    <row r="11727" spans="21:21" ht="15.75">
      <c r="U11727"/>
    </row>
    <row r="11728" spans="21:21" ht="15.75">
      <c r="U11728"/>
    </row>
    <row r="11729" spans="21:21" ht="15.75">
      <c r="U11729"/>
    </row>
    <row r="11730" spans="21:21" ht="15.75">
      <c r="U11730"/>
    </row>
    <row r="11731" spans="21:21" ht="15.75">
      <c r="U11731"/>
    </row>
    <row r="11732" spans="21:21" ht="15.75">
      <c r="U11732"/>
    </row>
    <row r="11733" spans="21:21" ht="15.75">
      <c r="U11733"/>
    </row>
    <row r="11734" spans="21:21" ht="15.75">
      <c r="U11734"/>
    </row>
    <row r="11735" spans="21:21" ht="15.75">
      <c r="U11735"/>
    </row>
    <row r="11736" spans="21:21" ht="15.75">
      <c r="U11736"/>
    </row>
    <row r="11737" spans="21:21" ht="15.75">
      <c r="U11737"/>
    </row>
    <row r="11738" spans="21:21" ht="15.75">
      <c r="U11738"/>
    </row>
    <row r="11739" spans="21:21" ht="15.75">
      <c r="U11739"/>
    </row>
    <row r="11740" spans="21:21" ht="15.75">
      <c r="U11740"/>
    </row>
    <row r="11741" spans="21:21" ht="15.75">
      <c r="U11741"/>
    </row>
    <row r="11742" spans="21:21" ht="15.75">
      <c r="U11742"/>
    </row>
    <row r="11743" spans="21:21" ht="15.75">
      <c r="U11743"/>
    </row>
    <row r="11744" spans="21:21" ht="15.75">
      <c r="U11744"/>
    </row>
    <row r="11745" spans="21:21" ht="15.75">
      <c r="U11745"/>
    </row>
    <row r="11746" spans="21:21" ht="15.75">
      <c r="U11746"/>
    </row>
    <row r="11747" spans="21:21" ht="15.75">
      <c r="U11747"/>
    </row>
    <row r="11748" spans="21:21" ht="15.75">
      <c r="U11748"/>
    </row>
    <row r="11749" spans="21:21" ht="15.75">
      <c r="U11749"/>
    </row>
    <row r="11750" spans="21:21" ht="15.75">
      <c r="U11750"/>
    </row>
    <row r="11751" spans="21:21" ht="15.75">
      <c r="U11751"/>
    </row>
    <row r="11752" spans="21:21" ht="15.75">
      <c r="U11752"/>
    </row>
    <row r="11753" spans="21:21" ht="15.75">
      <c r="U11753"/>
    </row>
    <row r="11754" spans="21:21" ht="15.75">
      <c r="U11754"/>
    </row>
    <row r="11755" spans="21:21" ht="15.75">
      <c r="U11755"/>
    </row>
    <row r="11756" spans="21:21" ht="15.75">
      <c r="U11756"/>
    </row>
    <row r="11757" spans="21:21" ht="15.75">
      <c r="U11757"/>
    </row>
    <row r="11758" spans="21:21" ht="15.75">
      <c r="U11758"/>
    </row>
    <row r="11759" spans="21:21" ht="15.75">
      <c r="U11759"/>
    </row>
    <row r="11760" spans="21:21" ht="15.75">
      <c r="U11760"/>
    </row>
    <row r="11761" spans="21:21" ht="15.75">
      <c r="U11761"/>
    </row>
    <row r="11762" spans="21:21" ht="15.75">
      <c r="U11762"/>
    </row>
    <row r="11763" spans="21:21" ht="15.75">
      <c r="U11763"/>
    </row>
    <row r="11764" spans="21:21" ht="15.75">
      <c r="U11764"/>
    </row>
    <row r="11765" spans="21:21" ht="15.75">
      <c r="U11765"/>
    </row>
    <row r="11766" spans="21:21" ht="15.75">
      <c r="U11766"/>
    </row>
    <row r="11767" spans="21:21" ht="15.75">
      <c r="U11767"/>
    </row>
    <row r="11768" spans="21:21" ht="15.75">
      <c r="U11768"/>
    </row>
    <row r="11769" spans="21:21" ht="15.75">
      <c r="U11769"/>
    </row>
    <row r="11770" spans="21:21" ht="15.75">
      <c r="U11770"/>
    </row>
    <row r="11771" spans="21:21" ht="15.75">
      <c r="U11771"/>
    </row>
    <row r="11772" spans="21:21" ht="15.75">
      <c r="U11772"/>
    </row>
    <row r="11773" spans="21:21" ht="15.75">
      <c r="U11773"/>
    </row>
    <row r="11774" spans="21:21" ht="15.75">
      <c r="U11774"/>
    </row>
    <row r="11775" spans="21:21" ht="15.75">
      <c r="U11775"/>
    </row>
    <row r="11776" spans="21:21" ht="15.75">
      <c r="U11776"/>
    </row>
    <row r="11777" spans="21:21" ht="15.75">
      <c r="U11777"/>
    </row>
    <row r="11778" spans="21:21" ht="15.75">
      <c r="U11778"/>
    </row>
    <row r="11779" spans="21:21" ht="15.75">
      <c r="U11779"/>
    </row>
    <row r="11780" spans="21:21" ht="15.75">
      <c r="U11780"/>
    </row>
    <row r="11781" spans="21:21" ht="15.75">
      <c r="U11781"/>
    </row>
    <row r="11782" spans="21:21" ht="15.75">
      <c r="U11782"/>
    </row>
    <row r="11783" spans="21:21" ht="15.75">
      <c r="U11783"/>
    </row>
    <row r="11784" spans="21:21" ht="15.75">
      <c r="U11784"/>
    </row>
    <row r="11785" spans="21:21" ht="15.75">
      <c r="U11785"/>
    </row>
    <row r="11786" spans="21:21" ht="15.75">
      <c r="U11786"/>
    </row>
    <row r="11787" spans="21:21" ht="15.75">
      <c r="U11787"/>
    </row>
    <row r="11788" spans="21:21" ht="15.75">
      <c r="U11788"/>
    </row>
    <row r="11789" spans="21:21" ht="15.75">
      <c r="U11789"/>
    </row>
    <row r="11790" spans="21:21" ht="15.75">
      <c r="U11790"/>
    </row>
    <row r="11791" spans="21:21" ht="15.75">
      <c r="U11791"/>
    </row>
    <row r="11792" spans="21:21" ht="15.75">
      <c r="U11792"/>
    </row>
    <row r="11793" spans="21:21" ht="15.75">
      <c r="U11793"/>
    </row>
    <row r="11794" spans="21:21" ht="15.75">
      <c r="U11794"/>
    </row>
    <row r="11795" spans="21:21" ht="15.75">
      <c r="U11795"/>
    </row>
    <row r="11796" spans="21:21" ht="15.75">
      <c r="U11796"/>
    </row>
    <row r="11797" spans="21:21" ht="15.75">
      <c r="U11797"/>
    </row>
    <row r="11798" spans="21:21" ht="15.75">
      <c r="U11798"/>
    </row>
    <row r="11799" spans="21:21" ht="15.75">
      <c r="U11799"/>
    </row>
    <row r="11800" spans="21:21" ht="15.75">
      <c r="U11800"/>
    </row>
    <row r="11801" spans="21:21" ht="15.75">
      <c r="U11801"/>
    </row>
    <row r="11802" spans="21:21" ht="15.75">
      <c r="U11802"/>
    </row>
    <row r="11803" spans="21:21" ht="15.75">
      <c r="U11803"/>
    </row>
    <row r="11804" spans="21:21" ht="15.75">
      <c r="U11804"/>
    </row>
    <row r="11805" spans="21:21" ht="15.75">
      <c r="U11805"/>
    </row>
    <row r="11806" spans="21:21" ht="15.75">
      <c r="U11806"/>
    </row>
    <row r="11807" spans="21:21" ht="15.75">
      <c r="U11807"/>
    </row>
    <row r="11808" spans="21:21" ht="15.75">
      <c r="U11808"/>
    </row>
    <row r="11809" spans="21:21" ht="15.75">
      <c r="U11809"/>
    </row>
    <row r="11810" spans="21:21" ht="15.75">
      <c r="U11810"/>
    </row>
    <row r="11811" spans="21:21" ht="15.75">
      <c r="U11811"/>
    </row>
    <row r="11812" spans="21:21" ht="15.75">
      <c r="U11812"/>
    </row>
    <row r="11813" spans="21:21" ht="15.75">
      <c r="U11813"/>
    </row>
    <row r="11814" spans="21:21" ht="15.75">
      <c r="U11814"/>
    </row>
    <row r="11815" spans="21:21" ht="15.75">
      <c r="U11815"/>
    </row>
    <row r="11816" spans="21:21" ht="15.75">
      <c r="U11816"/>
    </row>
    <row r="11817" spans="21:21" ht="15.75">
      <c r="U11817"/>
    </row>
    <row r="11818" spans="21:21" ht="15.75">
      <c r="U11818"/>
    </row>
    <row r="11819" spans="21:21" ht="15.75">
      <c r="U11819"/>
    </row>
    <row r="11820" spans="21:21" ht="15.75">
      <c r="U11820"/>
    </row>
    <row r="11821" spans="21:21" ht="15.75">
      <c r="U11821"/>
    </row>
    <row r="11822" spans="21:21" ht="15.75">
      <c r="U11822"/>
    </row>
    <row r="11823" spans="21:21" ht="15.75">
      <c r="U11823"/>
    </row>
    <row r="11824" spans="21:21" ht="15.75">
      <c r="U11824"/>
    </row>
    <row r="11825" spans="21:21" ht="15.75">
      <c r="U11825"/>
    </row>
    <row r="11826" spans="21:21" ht="15.75">
      <c r="U11826"/>
    </row>
    <row r="11827" spans="21:21" ht="15.75">
      <c r="U11827"/>
    </row>
    <row r="11828" spans="21:21" ht="15.75">
      <c r="U11828"/>
    </row>
    <row r="11829" spans="21:21" ht="15.75">
      <c r="U11829"/>
    </row>
    <row r="11830" spans="21:21" ht="15.75">
      <c r="U11830"/>
    </row>
    <row r="11831" spans="21:21" ht="15.75">
      <c r="U11831"/>
    </row>
    <row r="11832" spans="21:21" ht="15.75">
      <c r="U11832"/>
    </row>
    <row r="11833" spans="21:21" ht="15.75">
      <c r="U11833"/>
    </row>
    <row r="11834" spans="21:21" ht="15.75">
      <c r="U11834"/>
    </row>
    <row r="11835" spans="21:21" ht="15.75">
      <c r="U11835"/>
    </row>
    <row r="11836" spans="21:21" ht="15.75">
      <c r="U11836"/>
    </row>
    <row r="11837" spans="21:21" ht="15.75">
      <c r="U11837"/>
    </row>
    <row r="11838" spans="21:21" ht="15.75">
      <c r="U11838"/>
    </row>
    <row r="11839" spans="21:21" ht="15.75">
      <c r="U11839"/>
    </row>
    <row r="11840" spans="21:21" ht="15.75">
      <c r="U11840"/>
    </row>
    <row r="11841" spans="21:21" ht="15.75">
      <c r="U11841"/>
    </row>
    <row r="11842" spans="21:21" ht="15.75">
      <c r="U11842"/>
    </row>
    <row r="11843" spans="21:21" ht="15.75">
      <c r="U11843"/>
    </row>
    <row r="11844" spans="21:21" ht="15.75">
      <c r="U11844"/>
    </row>
    <row r="11845" spans="21:21" ht="15.75">
      <c r="U11845"/>
    </row>
    <row r="11846" spans="21:21" ht="15.75">
      <c r="U11846"/>
    </row>
    <row r="11847" spans="21:21" ht="15.75">
      <c r="U11847"/>
    </row>
    <row r="11848" spans="21:21" ht="15.75">
      <c r="U11848"/>
    </row>
    <row r="11849" spans="21:21" ht="15.75">
      <c r="U11849"/>
    </row>
    <row r="11850" spans="21:21" ht="15.75">
      <c r="U11850"/>
    </row>
    <row r="11851" spans="21:21" ht="15.75">
      <c r="U11851"/>
    </row>
    <row r="11852" spans="21:21" ht="15.75">
      <c r="U11852"/>
    </row>
    <row r="11853" spans="21:21" ht="15.75">
      <c r="U11853"/>
    </row>
    <row r="11854" spans="21:21" ht="15.75">
      <c r="U11854"/>
    </row>
    <row r="11855" spans="21:21" ht="15.75">
      <c r="U11855"/>
    </row>
    <row r="11856" spans="21:21" ht="15.75">
      <c r="U11856"/>
    </row>
    <row r="11857" spans="21:21" ht="15.75">
      <c r="U11857"/>
    </row>
    <row r="11858" spans="21:21" ht="15.75">
      <c r="U11858"/>
    </row>
    <row r="11859" spans="21:21" ht="15.75">
      <c r="U11859"/>
    </row>
    <row r="11860" spans="21:21" ht="15.75">
      <c r="U11860"/>
    </row>
    <row r="11861" spans="21:21" ht="15.75">
      <c r="U11861"/>
    </row>
    <row r="11862" spans="21:21" ht="15.75">
      <c r="U11862"/>
    </row>
    <row r="11863" spans="21:21" ht="15.75">
      <c r="U11863"/>
    </row>
    <row r="11864" spans="21:21" ht="15.75">
      <c r="U11864"/>
    </row>
    <row r="11865" spans="21:21" ht="15.75">
      <c r="U11865"/>
    </row>
    <row r="11866" spans="21:21" ht="15.75">
      <c r="U11866"/>
    </row>
    <row r="11867" spans="21:21" ht="15.75">
      <c r="U11867"/>
    </row>
    <row r="11868" spans="21:21" ht="15.75">
      <c r="U11868"/>
    </row>
    <row r="11869" spans="21:21" ht="15.75">
      <c r="U11869"/>
    </row>
    <row r="11870" spans="21:21" ht="15.75">
      <c r="U11870"/>
    </row>
    <row r="11871" spans="21:21" ht="15.75">
      <c r="U11871"/>
    </row>
    <row r="11872" spans="21:21" ht="15.75">
      <c r="U11872"/>
    </row>
    <row r="11873" spans="21:21" ht="15.75">
      <c r="U11873"/>
    </row>
    <row r="11874" spans="21:21" ht="15.75">
      <c r="U11874"/>
    </row>
    <row r="11875" spans="21:21" ht="15.75">
      <c r="U11875"/>
    </row>
    <row r="11876" spans="21:21" ht="15.75">
      <c r="U11876"/>
    </row>
    <row r="11877" spans="21:21" ht="15.75">
      <c r="U11877"/>
    </row>
    <row r="11878" spans="21:21" ht="15.75">
      <c r="U11878"/>
    </row>
    <row r="11879" spans="21:21" ht="15.75">
      <c r="U11879"/>
    </row>
    <row r="11880" spans="21:21" ht="15.75">
      <c r="U11880"/>
    </row>
    <row r="11881" spans="21:21" ht="15.75">
      <c r="U11881"/>
    </row>
    <row r="11882" spans="21:21" ht="15.75">
      <c r="U11882"/>
    </row>
    <row r="11883" spans="21:21" ht="15.75">
      <c r="U11883"/>
    </row>
    <row r="11884" spans="21:21" ht="15.75">
      <c r="U11884"/>
    </row>
    <row r="11885" spans="21:21" ht="15.75">
      <c r="U11885"/>
    </row>
    <row r="11886" spans="21:21" ht="15.75">
      <c r="U11886"/>
    </row>
    <row r="11887" spans="21:21" ht="15.75">
      <c r="U11887"/>
    </row>
    <row r="11888" spans="21:21" ht="15.75">
      <c r="U11888"/>
    </row>
    <row r="11889" spans="21:21" ht="15.75">
      <c r="U11889"/>
    </row>
    <row r="11890" spans="21:21" ht="15.75">
      <c r="U11890"/>
    </row>
    <row r="11891" spans="21:21" ht="15.75">
      <c r="U11891"/>
    </row>
    <row r="11892" spans="21:21" ht="15.75">
      <c r="U11892"/>
    </row>
    <row r="11893" spans="21:21" ht="15.75">
      <c r="U11893"/>
    </row>
    <row r="11894" spans="21:21" ht="15.75">
      <c r="U11894"/>
    </row>
    <row r="11895" spans="21:21" ht="15.75">
      <c r="U11895"/>
    </row>
    <row r="11896" spans="21:21" ht="15.75">
      <c r="U11896"/>
    </row>
    <row r="11897" spans="21:21" ht="15.75">
      <c r="U11897"/>
    </row>
    <row r="11898" spans="21:21" ht="15.75">
      <c r="U11898"/>
    </row>
    <row r="11899" spans="21:21" ht="15.75">
      <c r="U11899"/>
    </row>
    <row r="11900" spans="21:21" ht="15.75">
      <c r="U11900"/>
    </row>
    <row r="11901" spans="21:21" ht="15.75">
      <c r="U11901"/>
    </row>
    <row r="11902" spans="21:21" ht="15.75">
      <c r="U11902"/>
    </row>
    <row r="11903" spans="21:21" ht="15.75">
      <c r="U11903"/>
    </row>
    <row r="11904" spans="21:21" ht="15.75">
      <c r="U11904"/>
    </row>
    <row r="11905" spans="21:21" ht="15.75">
      <c r="U11905"/>
    </row>
    <row r="11906" spans="21:21" ht="15.75">
      <c r="U11906"/>
    </row>
    <row r="11907" spans="21:21" ht="15.75">
      <c r="U11907"/>
    </row>
    <row r="11908" spans="21:21" ht="15.75">
      <c r="U11908"/>
    </row>
    <row r="11909" spans="21:21" ht="15.75">
      <c r="U11909"/>
    </row>
    <row r="11910" spans="21:21" ht="15.75">
      <c r="U11910"/>
    </row>
    <row r="11911" spans="21:21" ht="15.75">
      <c r="U11911"/>
    </row>
    <row r="11912" spans="21:21" ht="15.75">
      <c r="U11912"/>
    </row>
    <row r="11913" spans="21:21" ht="15.75">
      <c r="U11913"/>
    </row>
    <row r="11914" spans="21:21" ht="15.75">
      <c r="U11914"/>
    </row>
    <row r="11915" spans="21:21" ht="15.75">
      <c r="U11915"/>
    </row>
    <row r="11916" spans="21:21" ht="15.75">
      <c r="U11916"/>
    </row>
    <row r="11917" spans="21:21" ht="15.75">
      <c r="U11917"/>
    </row>
    <row r="11918" spans="21:21" ht="15.75">
      <c r="U11918"/>
    </row>
    <row r="11919" spans="21:21" ht="15.75">
      <c r="U11919"/>
    </row>
    <row r="11920" spans="21:21" ht="15.75">
      <c r="U11920"/>
    </row>
    <row r="11921" spans="21:21" ht="15.75">
      <c r="U11921"/>
    </row>
    <row r="11922" spans="21:21" ht="15.75">
      <c r="U11922"/>
    </row>
    <row r="11923" spans="21:21" ht="15.75">
      <c r="U11923"/>
    </row>
    <row r="11924" spans="21:21" ht="15.75">
      <c r="U11924"/>
    </row>
    <row r="11925" spans="21:21" ht="15.75">
      <c r="U11925"/>
    </row>
    <row r="11926" spans="21:21" ht="15.75">
      <c r="U11926"/>
    </row>
    <row r="11927" spans="21:21" ht="15.75">
      <c r="U11927"/>
    </row>
    <row r="11928" spans="21:21" ht="15.75">
      <c r="U11928"/>
    </row>
    <row r="11929" spans="21:21" ht="15.75">
      <c r="U11929"/>
    </row>
    <row r="11930" spans="21:21" ht="15.75">
      <c r="U11930"/>
    </row>
    <row r="11931" spans="21:21" ht="15.75">
      <c r="U11931"/>
    </row>
    <row r="11932" spans="21:21" ht="15.75">
      <c r="U11932"/>
    </row>
    <row r="11933" spans="21:21" ht="15.75">
      <c r="U11933"/>
    </row>
    <row r="11934" spans="21:21" ht="15.75">
      <c r="U11934"/>
    </row>
    <row r="11935" spans="21:21" ht="15.75">
      <c r="U11935"/>
    </row>
    <row r="11936" spans="21:21" ht="15.75">
      <c r="U11936"/>
    </row>
    <row r="11937" spans="21:21" ht="15.75">
      <c r="U11937"/>
    </row>
    <row r="11938" spans="21:21" ht="15.75">
      <c r="U11938"/>
    </row>
    <row r="11939" spans="21:21" ht="15.75">
      <c r="U11939"/>
    </row>
    <row r="11940" spans="21:21" ht="15.75">
      <c r="U11940"/>
    </row>
    <row r="11941" spans="21:21" ht="15.75">
      <c r="U11941"/>
    </row>
    <row r="11942" spans="21:21" ht="15.75">
      <c r="U11942"/>
    </row>
    <row r="11943" spans="21:21" ht="15.75">
      <c r="U11943"/>
    </row>
    <row r="11944" spans="21:21" ht="15.75">
      <c r="U11944"/>
    </row>
    <row r="11945" spans="21:21" ht="15.75">
      <c r="U11945"/>
    </row>
    <row r="11946" spans="21:21" ht="15.75">
      <c r="U11946"/>
    </row>
    <row r="11947" spans="21:21" ht="15.75">
      <c r="U11947"/>
    </row>
    <row r="11948" spans="21:21" ht="15.75">
      <c r="U11948"/>
    </row>
    <row r="11949" spans="21:21" ht="15.75">
      <c r="U11949"/>
    </row>
    <row r="11950" spans="21:21" ht="15.75">
      <c r="U11950"/>
    </row>
    <row r="11951" spans="21:21" ht="15.75">
      <c r="U11951"/>
    </row>
    <row r="11952" spans="21:21" ht="15.75">
      <c r="U11952"/>
    </row>
    <row r="11953" spans="21:21" ht="15.75">
      <c r="U11953"/>
    </row>
    <row r="11954" spans="21:21" ht="15.75">
      <c r="U11954"/>
    </row>
    <row r="11955" spans="21:21" ht="15.75">
      <c r="U11955"/>
    </row>
    <row r="11956" spans="21:21" ht="15.75">
      <c r="U11956"/>
    </row>
    <row r="11957" spans="21:21" ht="15.75">
      <c r="U11957"/>
    </row>
    <row r="11958" spans="21:21" ht="15.75">
      <c r="U11958"/>
    </row>
    <row r="11959" spans="21:21" ht="15.75">
      <c r="U11959"/>
    </row>
    <row r="11960" spans="21:21" ht="15.75">
      <c r="U11960"/>
    </row>
    <row r="11961" spans="21:21" ht="15.75">
      <c r="U11961"/>
    </row>
    <row r="11962" spans="21:21" ht="15.75">
      <c r="U11962"/>
    </row>
    <row r="11963" spans="21:21" ht="15.75">
      <c r="U11963"/>
    </row>
    <row r="11964" spans="21:21" ht="15.75">
      <c r="U11964"/>
    </row>
    <row r="11965" spans="21:21" ht="15.75">
      <c r="U11965"/>
    </row>
    <row r="11966" spans="21:21" ht="15.75">
      <c r="U11966"/>
    </row>
    <row r="11967" spans="21:21" ht="15.75">
      <c r="U11967"/>
    </row>
    <row r="11968" spans="21:21" ht="15.75">
      <c r="U11968"/>
    </row>
    <row r="11969" spans="21:21" ht="15.75">
      <c r="U11969"/>
    </row>
    <row r="11970" spans="21:21" ht="15.75">
      <c r="U11970"/>
    </row>
    <row r="11971" spans="21:21" ht="15.75">
      <c r="U11971"/>
    </row>
    <row r="11972" spans="21:21" ht="15.75">
      <c r="U11972"/>
    </row>
    <row r="11973" spans="21:21" ht="15.75">
      <c r="U11973"/>
    </row>
    <row r="11974" spans="21:21" ht="15.75">
      <c r="U11974"/>
    </row>
    <row r="11975" spans="21:21" ht="15.75">
      <c r="U11975"/>
    </row>
    <row r="11976" spans="21:21" ht="15.75">
      <c r="U11976"/>
    </row>
    <row r="11977" spans="21:21" ht="15.75">
      <c r="U11977"/>
    </row>
    <row r="11978" spans="21:21" ht="15.75">
      <c r="U11978"/>
    </row>
    <row r="11979" spans="21:21" ht="15.75">
      <c r="U11979"/>
    </row>
    <row r="11980" spans="21:21" ht="15.75">
      <c r="U11980"/>
    </row>
    <row r="11981" spans="21:21" ht="15.75">
      <c r="U11981"/>
    </row>
    <row r="11982" spans="21:21" ht="15.75">
      <c r="U11982"/>
    </row>
    <row r="11983" spans="21:21" ht="15.75">
      <c r="U11983"/>
    </row>
    <row r="11984" spans="21:21" ht="15.75">
      <c r="U11984"/>
    </row>
    <row r="11985" spans="21:21" ht="15.75">
      <c r="U11985"/>
    </row>
    <row r="11986" spans="21:21" ht="15.75">
      <c r="U11986"/>
    </row>
    <row r="11987" spans="21:21" ht="15.75">
      <c r="U11987"/>
    </row>
    <row r="11988" spans="21:21" ht="15.75">
      <c r="U11988"/>
    </row>
    <row r="11989" spans="21:21" ht="15.75">
      <c r="U11989"/>
    </row>
    <row r="11990" spans="21:21" ht="15.75">
      <c r="U11990"/>
    </row>
    <row r="11991" spans="21:21" ht="15.75">
      <c r="U11991"/>
    </row>
    <row r="11992" spans="21:21" ht="15.75">
      <c r="U11992"/>
    </row>
    <row r="11993" spans="21:21" ht="15.75">
      <c r="U11993"/>
    </row>
    <row r="11994" spans="21:21" ht="15.75">
      <c r="U11994"/>
    </row>
    <row r="11995" spans="21:21" ht="15.75">
      <c r="U11995"/>
    </row>
    <row r="11996" spans="21:21" ht="15.75">
      <c r="U11996"/>
    </row>
    <row r="11997" spans="21:21" ht="15.75">
      <c r="U11997"/>
    </row>
    <row r="11998" spans="21:21" ht="15.75">
      <c r="U11998"/>
    </row>
    <row r="11999" spans="21:21" ht="15.75">
      <c r="U11999"/>
    </row>
    <row r="12000" spans="21:21" ht="15.75">
      <c r="U12000"/>
    </row>
    <row r="12001" spans="21:21" ht="15.75">
      <c r="U12001"/>
    </row>
    <row r="12002" spans="21:21" ht="15.75">
      <c r="U12002"/>
    </row>
    <row r="12003" spans="21:21" ht="15.75">
      <c r="U12003"/>
    </row>
    <row r="12004" spans="21:21" ht="15.75">
      <c r="U12004"/>
    </row>
    <row r="12005" spans="21:21" ht="15.75">
      <c r="U12005"/>
    </row>
    <row r="12006" spans="21:21" ht="15.75">
      <c r="U12006"/>
    </row>
    <row r="12007" spans="21:21" ht="15.75">
      <c r="U12007"/>
    </row>
    <row r="12008" spans="21:21" ht="15.75">
      <c r="U12008"/>
    </row>
    <row r="12009" spans="21:21" ht="15.75">
      <c r="U12009"/>
    </row>
    <row r="12010" spans="21:21" ht="15.75">
      <c r="U12010"/>
    </row>
    <row r="12011" spans="21:21" ht="15.75">
      <c r="U12011"/>
    </row>
    <row r="12012" spans="21:21" ht="15.75">
      <c r="U12012"/>
    </row>
    <row r="12013" spans="21:21" ht="15.75">
      <c r="U12013"/>
    </row>
    <row r="12014" spans="21:21" ht="15.75">
      <c r="U12014"/>
    </row>
    <row r="12015" spans="21:21" ht="15.75">
      <c r="U12015"/>
    </row>
    <row r="12016" spans="21:21" ht="15.75">
      <c r="U12016"/>
    </row>
    <row r="12017" spans="21:21" ht="15.75">
      <c r="U12017"/>
    </row>
    <row r="12018" spans="21:21" ht="15.75">
      <c r="U12018"/>
    </row>
    <row r="12019" spans="21:21" ht="15.75">
      <c r="U12019"/>
    </row>
    <row r="12020" spans="21:21" ht="15.75">
      <c r="U12020"/>
    </row>
    <row r="12021" spans="21:21" ht="15.75">
      <c r="U12021"/>
    </row>
    <row r="12022" spans="21:21" ht="15.75">
      <c r="U12022"/>
    </row>
    <row r="12023" spans="21:21" ht="15.75">
      <c r="U12023"/>
    </row>
    <row r="12024" spans="21:21" ht="15.75">
      <c r="U12024"/>
    </row>
    <row r="12025" spans="21:21" ht="15.75">
      <c r="U12025"/>
    </row>
    <row r="12026" spans="21:21" ht="15.75">
      <c r="U12026"/>
    </row>
    <row r="12027" spans="21:21" ht="15.75">
      <c r="U12027"/>
    </row>
    <row r="12028" spans="21:21" ht="15.75">
      <c r="U12028"/>
    </row>
    <row r="12029" spans="21:21" ht="15.75">
      <c r="U12029"/>
    </row>
    <row r="12030" spans="21:21" ht="15.75">
      <c r="U12030"/>
    </row>
    <row r="12031" spans="21:21" ht="15.75">
      <c r="U12031"/>
    </row>
    <row r="12032" spans="21:21" ht="15.75">
      <c r="U12032"/>
    </row>
    <row r="12033" spans="21:21" ht="15.75">
      <c r="U12033"/>
    </row>
    <row r="12034" spans="21:21" ht="15.75">
      <c r="U12034"/>
    </row>
    <row r="12035" spans="21:21" ht="15.75">
      <c r="U12035"/>
    </row>
    <row r="12036" spans="21:21" ht="15.75">
      <c r="U12036"/>
    </row>
    <row r="12037" spans="21:21" ht="15.75">
      <c r="U12037"/>
    </row>
    <row r="12038" spans="21:21" ht="15.75">
      <c r="U12038"/>
    </row>
    <row r="12039" spans="21:21" ht="15.75">
      <c r="U12039"/>
    </row>
    <row r="12040" spans="21:21" ht="15.75">
      <c r="U12040"/>
    </row>
    <row r="12041" spans="21:21" ht="15.75">
      <c r="U12041"/>
    </row>
    <row r="12042" spans="21:21" ht="15.75">
      <c r="U12042"/>
    </row>
    <row r="12043" spans="21:21" ht="15.75">
      <c r="U12043"/>
    </row>
    <row r="12044" spans="21:21" ht="15.75">
      <c r="U12044"/>
    </row>
    <row r="12045" spans="21:21" ht="15.75">
      <c r="U12045"/>
    </row>
    <row r="12046" spans="21:21" ht="15.75">
      <c r="U12046"/>
    </row>
    <row r="12047" spans="21:21" ht="15.75">
      <c r="U12047"/>
    </row>
    <row r="12048" spans="21:21" ht="15.75">
      <c r="U12048"/>
    </row>
    <row r="12049" spans="21:21" ht="15.75">
      <c r="U12049"/>
    </row>
    <row r="12050" spans="21:21" ht="15.75">
      <c r="U12050"/>
    </row>
    <row r="12051" spans="21:21" ht="15.75">
      <c r="U12051"/>
    </row>
    <row r="12052" spans="21:21" ht="15.75">
      <c r="U12052"/>
    </row>
    <row r="12053" spans="21:21" ht="15.75">
      <c r="U12053"/>
    </row>
    <row r="12054" spans="21:21" ht="15.75">
      <c r="U12054"/>
    </row>
    <row r="12055" spans="21:21" ht="15.75">
      <c r="U12055"/>
    </row>
    <row r="12056" spans="21:21" ht="15.75">
      <c r="U12056"/>
    </row>
    <row r="12057" spans="21:21" ht="15.75">
      <c r="U12057"/>
    </row>
    <row r="12058" spans="21:21" ht="15.75">
      <c r="U12058"/>
    </row>
    <row r="12059" spans="21:21" ht="15.75">
      <c r="U12059"/>
    </row>
    <row r="12060" spans="21:21" ht="15.75">
      <c r="U12060"/>
    </row>
    <row r="12061" spans="21:21" ht="15.75">
      <c r="U12061"/>
    </row>
    <row r="12062" spans="21:21" ht="15.75">
      <c r="U12062"/>
    </row>
    <row r="12063" spans="21:21" ht="15.75">
      <c r="U12063"/>
    </row>
    <row r="12064" spans="21:21" ht="15.75">
      <c r="U12064"/>
    </row>
    <row r="12065" spans="21:21" ht="15.75">
      <c r="U12065"/>
    </row>
    <row r="12066" spans="21:21" ht="15.75">
      <c r="U12066"/>
    </row>
    <row r="12067" spans="21:21" ht="15.75">
      <c r="U12067"/>
    </row>
    <row r="12068" spans="21:21" ht="15.75">
      <c r="U12068"/>
    </row>
    <row r="12069" spans="21:21" ht="15.75">
      <c r="U12069"/>
    </row>
    <row r="12070" spans="21:21" ht="15.75">
      <c r="U12070"/>
    </row>
    <row r="12071" spans="21:21" ht="15.75">
      <c r="U12071"/>
    </row>
    <row r="12072" spans="21:21" ht="15.75">
      <c r="U12072"/>
    </row>
    <row r="12073" spans="21:21" ht="15.75">
      <c r="U12073"/>
    </row>
    <row r="12074" spans="21:21" ht="15.75">
      <c r="U12074"/>
    </row>
    <row r="12075" spans="21:21" ht="15.75">
      <c r="U12075"/>
    </row>
    <row r="12076" spans="21:21" ht="15.75">
      <c r="U12076"/>
    </row>
    <row r="12077" spans="21:21" ht="15.75">
      <c r="U12077"/>
    </row>
    <row r="12078" spans="21:21" ht="15.75">
      <c r="U12078"/>
    </row>
    <row r="12079" spans="21:21" ht="15.75">
      <c r="U12079"/>
    </row>
    <row r="12080" spans="21:21" ht="15.75">
      <c r="U12080"/>
    </row>
    <row r="12081" spans="21:21" ht="15.75">
      <c r="U12081"/>
    </row>
    <row r="12082" spans="21:21" ht="15.75">
      <c r="U12082"/>
    </row>
    <row r="12083" spans="21:21" ht="15.75">
      <c r="U12083"/>
    </row>
    <row r="12084" spans="21:21" ht="15.75">
      <c r="U12084"/>
    </row>
    <row r="12085" spans="21:21" ht="15.75">
      <c r="U12085"/>
    </row>
    <row r="12086" spans="21:21" ht="15.75">
      <c r="U12086"/>
    </row>
    <row r="12087" spans="21:21" ht="15.75">
      <c r="U12087"/>
    </row>
    <row r="12088" spans="21:21" ht="15.75">
      <c r="U12088"/>
    </row>
    <row r="12089" spans="21:21" ht="15.75">
      <c r="U12089"/>
    </row>
    <row r="12090" spans="21:21" ht="15.75">
      <c r="U12090"/>
    </row>
    <row r="12091" spans="21:21" ht="15.75">
      <c r="U12091"/>
    </row>
    <row r="12092" spans="21:21" ht="15.75">
      <c r="U12092"/>
    </row>
    <row r="12093" spans="21:21" ht="15.75">
      <c r="U12093"/>
    </row>
    <row r="12094" spans="21:21" ht="15.75">
      <c r="U12094"/>
    </row>
    <row r="12095" spans="21:21" ht="15.75">
      <c r="U12095"/>
    </row>
    <row r="12096" spans="21:21" ht="15.75">
      <c r="U12096"/>
    </row>
    <row r="12097" spans="21:21" ht="15.75">
      <c r="U12097"/>
    </row>
    <row r="12098" spans="21:21" ht="15.75">
      <c r="U12098"/>
    </row>
    <row r="12099" spans="21:21" ht="15.75">
      <c r="U12099"/>
    </row>
    <row r="12100" spans="21:21" ht="15.75">
      <c r="U12100"/>
    </row>
    <row r="12101" spans="21:21" ht="15.75">
      <c r="U12101"/>
    </row>
    <row r="12102" spans="21:21" ht="15.75">
      <c r="U12102"/>
    </row>
    <row r="12103" spans="21:21" ht="15.75">
      <c r="U12103"/>
    </row>
    <row r="12104" spans="21:21" ht="15.75">
      <c r="U12104"/>
    </row>
    <row r="12105" spans="21:21" ht="15.75">
      <c r="U12105"/>
    </row>
    <row r="12106" spans="21:21" ht="15.75">
      <c r="U12106"/>
    </row>
    <row r="12107" spans="21:21" ht="15.75">
      <c r="U12107"/>
    </row>
    <row r="12108" spans="21:21" ht="15.75">
      <c r="U12108"/>
    </row>
    <row r="12109" spans="21:21" ht="15.75">
      <c r="U12109"/>
    </row>
    <row r="12110" spans="21:21" ht="15.75">
      <c r="U12110"/>
    </row>
    <row r="12111" spans="21:21" ht="15.75">
      <c r="U12111"/>
    </row>
    <row r="12112" spans="21:21" ht="15.75">
      <c r="U12112"/>
    </row>
    <row r="12113" spans="21:21" ht="15.75">
      <c r="U12113"/>
    </row>
    <row r="12114" spans="21:21" ht="15.75">
      <c r="U12114"/>
    </row>
    <row r="12115" spans="21:21" ht="15.75">
      <c r="U12115"/>
    </row>
    <row r="12116" spans="21:21" ht="15.75">
      <c r="U12116"/>
    </row>
    <row r="12117" spans="21:21" ht="15.75">
      <c r="U12117"/>
    </row>
    <row r="12118" spans="21:21" ht="15.75">
      <c r="U12118"/>
    </row>
    <row r="12119" spans="21:21" ht="15.75">
      <c r="U12119"/>
    </row>
    <row r="12120" spans="21:21" ht="15.75">
      <c r="U12120"/>
    </row>
    <row r="12121" spans="21:21" ht="15.75">
      <c r="U12121"/>
    </row>
    <row r="12122" spans="21:21" ht="15.75">
      <c r="U12122"/>
    </row>
    <row r="12123" spans="21:21" ht="15.75">
      <c r="U12123"/>
    </row>
    <row r="12124" spans="21:21" ht="15.75">
      <c r="U12124"/>
    </row>
    <row r="12125" spans="21:21" ht="15.75">
      <c r="U12125"/>
    </row>
    <row r="12126" spans="21:21" ht="15.75">
      <c r="U12126"/>
    </row>
    <row r="12127" spans="21:21" ht="15.75">
      <c r="U12127"/>
    </row>
    <row r="12128" spans="21:21" ht="15.75">
      <c r="U12128"/>
    </row>
    <row r="12129" spans="21:21" ht="15.75">
      <c r="U12129"/>
    </row>
    <row r="12130" spans="21:21" ht="15.75">
      <c r="U12130"/>
    </row>
    <row r="12131" spans="21:21" ht="15.75">
      <c r="U12131"/>
    </row>
    <row r="12132" spans="21:21" ht="15.75">
      <c r="U12132"/>
    </row>
    <row r="12133" spans="21:21" ht="15.75">
      <c r="U12133"/>
    </row>
    <row r="12134" spans="21:21" ht="15.75">
      <c r="U12134"/>
    </row>
    <row r="12135" spans="21:21" ht="15.75">
      <c r="U12135"/>
    </row>
    <row r="12136" spans="21:21" ht="15.75">
      <c r="U12136"/>
    </row>
    <row r="12137" spans="21:21" ht="15.75">
      <c r="U12137"/>
    </row>
    <row r="12138" spans="21:21" ht="15.75">
      <c r="U12138"/>
    </row>
    <row r="12139" spans="21:21" ht="15.75">
      <c r="U12139"/>
    </row>
    <row r="12140" spans="21:21" ht="15.75">
      <c r="U12140"/>
    </row>
    <row r="12141" spans="21:21" ht="15.75">
      <c r="U12141"/>
    </row>
    <row r="12142" spans="21:21" ht="15.75">
      <c r="U12142"/>
    </row>
    <row r="12143" spans="21:21" ht="15.75">
      <c r="U12143"/>
    </row>
    <row r="12144" spans="21:21" ht="15.75">
      <c r="U12144"/>
    </row>
    <row r="12145" spans="21:21" ht="15.75">
      <c r="U12145"/>
    </row>
    <row r="12146" spans="21:21" ht="15.75">
      <c r="U12146"/>
    </row>
    <row r="12147" spans="21:21" ht="15.75">
      <c r="U12147"/>
    </row>
    <row r="12148" spans="21:21" ht="15.75">
      <c r="U12148"/>
    </row>
    <row r="12149" spans="21:21" ht="15.75">
      <c r="U12149"/>
    </row>
    <row r="12150" spans="21:21" ht="15.75">
      <c r="U12150"/>
    </row>
    <row r="12151" spans="21:21" ht="15.75">
      <c r="U12151"/>
    </row>
    <row r="12152" spans="21:21" ht="15.75">
      <c r="U12152"/>
    </row>
    <row r="12153" spans="21:21" ht="15.75">
      <c r="U12153"/>
    </row>
    <row r="12154" spans="21:21" ht="15.75">
      <c r="U12154"/>
    </row>
    <row r="12155" spans="21:21" ht="15.75">
      <c r="U12155"/>
    </row>
    <row r="12156" spans="21:21" ht="15.75">
      <c r="U12156"/>
    </row>
    <row r="12157" spans="21:21" ht="15.75">
      <c r="U12157"/>
    </row>
    <row r="12158" spans="21:21" ht="15.75">
      <c r="U12158"/>
    </row>
    <row r="12159" spans="21:21" ht="15.75">
      <c r="U12159"/>
    </row>
    <row r="12160" spans="21:21" ht="15.75">
      <c r="U12160"/>
    </row>
    <row r="12161" spans="21:21" ht="15.75">
      <c r="U12161"/>
    </row>
    <row r="12162" spans="21:21" ht="15.75">
      <c r="U12162"/>
    </row>
    <row r="12163" spans="21:21" ht="15.75">
      <c r="U12163"/>
    </row>
    <row r="12164" spans="21:21" ht="15.75">
      <c r="U12164"/>
    </row>
    <row r="12165" spans="21:21" ht="15.75">
      <c r="U12165"/>
    </row>
    <row r="12166" spans="21:21" ht="15.75">
      <c r="U12166"/>
    </row>
    <row r="12167" spans="21:21" ht="15.75">
      <c r="U12167"/>
    </row>
    <row r="12168" spans="21:21" ht="15.75">
      <c r="U12168"/>
    </row>
    <row r="12169" spans="21:21" ht="15.75">
      <c r="U12169"/>
    </row>
    <row r="12170" spans="21:21" ht="15.75">
      <c r="U12170"/>
    </row>
    <row r="12171" spans="21:21" ht="15.75">
      <c r="U12171"/>
    </row>
    <row r="12172" spans="21:21" ht="15.75">
      <c r="U12172"/>
    </row>
    <row r="12173" spans="21:21" ht="15.75">
      <c r="U12173"/>
    </row>
    <row r="12174" spans="21:21" ht="15.75">
      <c r="U12174"/>
    </row>
    <row r="12175" spans="21:21" ht="15.75">
      <c r="U12175"/>
    </row>
    <row r="12176" spans="21:21" ht="15.75">
      <c r="U12176"/>
    </row>
    <row r="12177" spans="21:21" ht="15.75">
      <c r="U12177"/>
    </row>
    <row r="12178" spans="21:21" ht="15.75">
      <c r="U12178"/>
    </row>
    <row r="12179" spans="21:21" ht="15.75">
      <c r="U12179"/>
    </row>
    <row r="12180" spans="21:21" ht="15.75">
      <c r="U12180"/>
    </row>
    <row r="12181" spans="21:21" ht="15.75">
      <c r="U12181"/>
    </row>
    <row r="12182" spans="21:21" ht="15.75">
      <c r="U12182"/>
    </row>
    <row r="12183" spans="21:21" ht="15.75">
      <c r="U12183"/>
    </row>
    <row r="12184" spans="21:21" ht="15.75">
      <c r="U12184"/>
    </row>
    <row r="12185" spans="21:21" ht="15.75">
      <c r="U12185"/>
    </row>
    <row r="12186" spans="21:21" ht="15.75">
      <c r="U12186"/>
    </row>
    <row r="12187" spans="21:21" ht="15.75">
      <c r="U12187"/>
    </row>
    <row r="12188" spans="21:21" ht="15.75">
      <c r="U12188"/>
    </row>
    <row r="12189" spans="21:21" ht="15.75">
      <c r="U12189"/>
    </row>
    <row r="12190" spans="21:21" ht="15.75">
      <c r="U12190"/>
    </row>
    <row r="12191" spans="21:21" ht="15.75">
      <c r="U12191"/>
    </row>
    <row r="12192" spans="21:21" ht="15.75">
      <c r="U12192"/>
    </row>
    <row r="12193" spans="21:21" ht="15.75">
      <c r="U12193"/>
    </row>
    <row r="12194" spans="21:21" ht="15.75">
      <c r="U12194"/>
    </row>
    <row r="12195" spans="21:21" ht="15.75">
      <c r="U12195"/>
    </row>
    <row r="12196" spans="21:21" ht="15.75">
      <c r="U12196"/>
    </row>
    <row r="12197" spans="21:21" ht="15.75">
      <c r="U12197"/>
    </row>
    <row r="12198" spans="21:21" ht="15.75">
      <c r="U12198"/>
    </row>
    <row r="12199" spans="21:21" ht="15.75">
      <c r="U12199"/>
    </row>
    <row r="12200" spans="21:21" ht="15.75">
      <c r="U12200"/>
    </row>
    <row r="12201" spans="21:21" ht="15.75">
      <c r="U12201"/>
    </row>
    <row r="12202" spans="21:21" ht="15.75">
      <c r="U12202"/>
    </row>
    <row r="12203" spans="21:21" ht="15.75">
      <c r="U12203"/>
    </row>
    <row r="12204" spans="21:21" ht="15.75">
      <c r="U12204"/>
    </row>
    <row r="12205" spans="21:21" ht="15.75">
      <c r="U12205"/>
    </row>
    <row r="12206" spans="21:21" ht="15.75">
      <c r="U12206"/>
    </row>
    <row r="12207" spans="21:21" ht="15.75">
      <c r="U12207"/>
    </row>
    <row r="12208" spans="21:21" ht="15.75">
      <c r="U12208"/>
    </row>
    <row r="12209" spans="21:21" ht="15.75">
      <c r="U12209"/>
    </row>
    <row r="12210" spans="21:21" ht="15.75">
      <c r="U12210"/>
    </row>
    <row r="12211" spans="21:21" ht="15.75">
      <c r="U12211"/>
    </row>
    <row r="12212" spans="21:21" ht="15.75">
      <c r="U12212"/>
    </row>
    <row r="12213" spans="21:21" ht="15.75">
      <c r="U12213"/>
    </row>
    <row r="12214" spans="21:21" ht="15.75">
      <c r="U12214"/>
    </row>
    <row r="12215" spans="21:21" ht="15.75">
      <c r="U12215"/>
    </row>
    <row r="12216" spans="21:21" ht="15.75">
      <c r="U12216"/>
    </row>
    <row r="12217" spans="21:21" ht="15.75">
      <c r="U12217"/>
    </row>
    <row r="12218" spans="21:21" ht="15.75">
      <c r="U12218"/>
    </row>
    <row r="12219" spans="21:21" ht="15.75">
      <c r="U12219"/>
    </row>
    <row r="12220" spans="21:21" ht="15.75">
      <c r="U12220"/>
    </row>
    <row r="12221" spans="21:21" ht="15.75">
      <c r="U12221"/>
    </row>
    <row r="12222" spans="21:21" ht="15.75">
      <c r="U12222"/>
    </row>
    <row r="12223" spans="21:21" ht="15.75">
      <c r="U12223"/>
    </row>
    <row r="12224" spans="21:21" ht="15.75">
      <c r="U12224"/>
    </row>
    <row r="12225" spans="21:21" ht="15.75">
      <c r="U12225"/>
    </row>
    <row r="12226" spans="21:21" ht="15.75">
      <c r="U12226"/>
    </row>
    <row r="12227" spans="21:21" ht="15.75">
      <c r="U12227"/>
    </row>
    <row r="12228" spans="21:21" ht="15.75">
      <c r="U12228"/>
    </row>
    <row r="12229" spans="21:21" ht="15.75">
      <c r="U12229"/>
    </row>
    <row r="12230" spans="21:21" ht="15.75">
      <c r="U12230"/>
    </row>
    <row r="12231" spans="21:21" ht="15.75">
      <c r="U12231"/>
    </row>
    <row r="12232" spans="21:21" ht="15.75">
      <c r="U12232"/>
    </row>
    <row r="12233" spans="21:21" ht="15.75">
      <c r="U12233"/>
    </row>
    <row r="12234" spans="21:21" ht="15.75">
      <c r="U12234"/>
    </row>
    <row r="12235" spans="21:21" ht="15.75">
      <c r="U12235"/>
    </row>
    <row r="12236" spans="21:21" ht="15.75">
      <c r="U12236"/>
    </row>
    <row r="12237" spans="21:21" ht="15.75">
      <c r="U12237"/>
    </row>
    <row r="12238" spans="21:21" ht="15.75">
      <c r="U12238"/>
    </row>
    <row r="12239" spans="21:21" ht="15.75">
      <c r="U12239"/>
    </row>
    <row r="12240" spans="21:21" ht="15.75">
      <c r="U12240"/>
    </row>
    <row r="12241" spans="21:21" ht="15.75">
      <c r="U12241"/>
    </row>
    <row r="12242" spans="21:21" ht="15.75">
      <c r="U12242"/>
    </row>
    <row r="12243" spans="21:21" ht="15.75">
      <c r="U12243"/>
    </row>
    <row r="12244" spans="21:21" ht="15.75">
      <c r="U12244"/>
    </row>
    <row r="12245" spans="21:21" ht="15.75">
      <c r="U12245"/>
    </row>
    <row r="12246" spans="21:21" ht="15.75">
      <c r="U12246"/>
    </row>
    <row r="12247" spans="21:21" ht="15.75">
      <c r="U12247"/>
    </row>
    <row r="12248" spans="21:21" ht="15.75">
      <c r="U12248"/>
    </row>
    <row r="12249" spans="21:21" ht="15.75">
      <c r="U12249"/>
    </row>
    <row r="12250" spans="21:21" ht="15.75">
      <c r="U12250"/>
    </row>
    <row r="12251" spans="21:21" ht="15.75">
      <c r="U12251"/>
    </row>
    <row r="12252" spans="21:21" ht="15.75">
      <c r="U12252"/>
    </row>
    <row r="12253" spans="21:21" ht="15.75">
      <c r="U12253"/>
    </row>
    <row r="12254" spans="21:21" ht="15.75">
      <c r="U12254"/>
    </row>
    <row r="12255" spans="21:21" ht="15.75">
      <c r="U12255"/>
    </row>
    <row r="12256" spans="21:21" ht="15.75">
      <c r="U12256"/>
    </row>
    <row r="12257" spans="21:21" ht="15.75">
      <c r="U12257"/>
    </row>
    <row r="12258" spans="21:21" ht="15.75">
      <c r="U12258"/>
    </row>
    <row r="12259" spans="21:21" ht="15.75">
      <c r="U12259"/>
    </row>
    <row r="12260" spans="21:21" ht="15.75">
      <c r="U12260"/>
    </row>
    <row r="12261" spans="21:21" ht="15.75">
      <c r="U12261"/>
    </row>
    <row r="12262" spans="21:21" ht="15.75">
      <c r="U12262"/>
    </row>
    <row r="12263" spans="21:21" ht="15.75">
      <c r="U12263"/>
    </row>
    <row r="12264" spans="21:21" ht="15.75">
      <c r="U12264"/>
    </row>
    <row r="12265" spans="21:21" ht="15.75">
      <c r="U12265"/>
    </row>
    <row r="12266" spans="21:21" ht="15.75">
      <c r="U12266"/>
    </row>
    <row r="12267" spans="21:21" ht="15.75">
      <c r="U12267"/>
    </row>
    <row r="12268" spans="21:21" ht="15.75">
      <c r="U12268"/>
    </row>
    <row r="12269" spans="21:21" ht="15.75">
      <c r="U12269"/>
    </row>
    <row r="12270" spans="21:21" ht="15.75">
      <c r="U12270"/>
    </row>
    <row r="12271" spans="21:21" ht="15.75">
      <c r="U12271"/>
    </row>
    <row r="12272" spans="21:21" ht="15.75">
      <c r="U12272"/>
    </row>
    <row r="12273" spans="21:21" ht="15.75">
      <c r="U12273"/>
    </row>
    <row r="12274" spans="21:21" ht="15.75">
      <c r="U12274"/>
    </row>
    <row r="12275" spans="21:21" ht="15.75">
      <c r="U12275"/>
    </row>
    <row r="12276" spans="21:21" ht="15.75">
      <c r="U12276"/>
    </row>
    <row r="12277" spans="21:21" ht="15.75">
      <c r="U12277"/>
    </row>
    <row r="12278" spans="21:21" ht="15.75">
      <c r="U12278"/>
    </row>
    <row r="12279" spans="21:21" ht="15.75">
      <c r="U12279"/>
    </row>
    <row r="12280" spans="21:21" ht="15.75">
      <c r="U12280"/>
    </row>
    <row r="12281" spans="21:21" ht="15.75">
      <c r="U12281"/>
    </row>
    <row r="12282" spans="21:21" ht="15.75">
      <c r="U12282"/>
    </row>
    <row r="12283" spans="21:21" ht="15.75">
      <c r="U12283"/>
    </row>
    <row r="12284" spans="21:21" ht="15.75">
      <c r="U12284"/>
    </row>
    <row r="12285" spans="21:21" ht="15.75">
      <c r="U12285"/>
    </row>
    <row r="12286" spans="21:21" ht="15.75">
      <c r="U12286"/>
    </row>
    <row r="12287" spans="21:21" ht="15.75">
      <c r="U12287"/>
    </row>
    <row r="12288" spans="21:21" ht="15.75">
      <c r="U12288"/>
    </row>
    <row r="12289" spans="21:21" ht="15.75">
      <c r="U12289"/>
    </row>
    <row r="12290" spans="21:21" ht="15.75">
      <c r="U12290"/>
    </row>
    <row r="12291" spans="21:21" ht="15.75">
      <c r="U12291"/>
    </row>
    <row r="12292" spans="21:21" ht="15.75">
      <c r="U12292"/>
    </row>
    <row r="12293" spans="21:21" ht="15.75">
      <c r="U12293"/>
    </row>
    <row r="12294" spans="21:21" ht="15.75">
      <c r="U12294"/>
    </row>
    <row r="12295" spans="21:21" ht="15.75">
      <c r="U12295"/>
    </row>
    <row r="12296" spans="21:21" ht="15.75">
      <c r="U12296"/>
    </row>
    <row r="12297" spans="21:21" ht="15.75">
      <c r="U12297"/>
    </row>
    <row r="12298" spans="21:21" ht="15.75">
      <c r="U12298"/>
    </row>
    <row r="12299" spans="21:21" ht="15.75">
      <c r="U12299"/>
    </row>
    <row r="12300" spans="21:21" ht="15.75">
      <c r="U12300"/>
    </row>
    <row r="12301" spans="21:21" ht="15.75">
      <c r="U12301"/>
    </row>
    <row r="12302" spans="21:21" ht="15.75">
      <c r="U12302"/>
    </row>
    <row r="12303" spans="21:21" ht="15.75">
      <c r="U12303"/>
    </row>
    <row r="12304" spans="21:21" ht="15.75">
      <c r="U12304"/>
    </row>
    <row r="12305" spans="21:21" ht="15.75">
      <c r="U12305"/>
    </row>
    <row r="12306" spans="21:21" ht="15.75">
      <c r="U12306"/>
    </row>
    <row r="12307" spans="21:21" ht="15.75">
      <c r="U12307"/>
    </row>
    <row r="12308" spans="21:21" ht="15.75">
      <c r="U12308"/>
    </row>
    <row r="12309" spans="21:21" ht="15.75">
      <c r="U12309"/>
    </row>
    <row r="12310" spans="21:21" ht="15.75">
      <c r="U12310"/>
    </row>
    <row r="12311" spans="21:21" ht="15.75">
      <c r="U12311"/>
    </row>
    <row r="12312" spans="21:21" ht="15.75">
      <c r="U12312"/>
    </row>
    <row r="12313" spans="21:21" ht="15.75">
      <c r="U12313"/>
    </row>
    <row r="12314" spans="21:21" ht="15.75">
      <c r="U12314"/>
    </row>
    <row r="12315" spans="21:21" ht="15.75">
      <c r="U12315"/>
    </row>
    <row r="12316" spans="21:21" ht="15.75">
      <c r="U12316"/>
    </row>
    <row r="12317" spans="21:21" ht="15.75">
      <c r="U12317"/>
    </row>
    <row r="12318" spans="21:21" ht="15.75">
      <c r="U12318"/>
    </row>
    <row r="12319" spans="21:21" ht="15.75">
      <c r="U12319"/>
    </row>
    <row r="12320" spans="21:21" ht="15.75">
      <c r="U12320"/>
    </row>
    <row r="12321" spans="21:21" ht="15.75">
      <c r="U12321"/>
    </row>
    <row r="12322" spans="21:21" ht="15.75">
      <c r="U12322"/>
    </row>
    <row r="12323" spans="21:21" ht="15.75">
      <c r="U12323"/>
    </row>
    <row r="12324" spans="21:21" ht="15.75">
      <c r="U12324"/>
    </row>
    <row r="12325" spans="21:21" ht="15.75">
      <c r="U12325"/>
    </row>
    <row r="12326" spans="21:21" ht="15.75">
      <c r="U12326"/>
    </row>
    <row r="12327" spans="21:21" ht="15.75">
      <c r="U12327"/>
    </row>
    <row r="12328" spans="21:21" ht="15.75">
      <c r="U12328"/>
    </row>
    <row r="12329" spans="21:21" ht="15.75">
      <c r="U12329"/>
    </row>
    <row r="12330" spans="21:21" ht="15.75">
      <c r="U12330"/>
    </row>
    <row r="12331" spans="21:21" ht="15.75">
      <c r="U12331"/>
    </row>
    <row r="12332" spans="21:21" ht="15.75">
      <c r="U12332"/>
    </row>
    <row r="12333" spans="21:21" ht="15.75">
      <c r="U12333"/>
    </row>
    <row r="12334" spans="21:21" ht="15.75">
      <c r="U12334"/>
    </row>
    <row r="12335" spans="21:21" ht="15.75">
      <c r="U12335"/>
    </row>
    <row r="12336" spans="21:21" ht="15.75">
      <c r="U12336"/>
    </row>
    <row r="12337" spans="21:21" ht="15.75">
      <c r="U12337"/>
    </row>
    <row r="12338" spans="21:21" ht="15.75">
      <c r="U12338"/>
    </row>
    <row r="12339" spans="21:21" ht="15.75">
      <c r="U12339"/>
    </row>
    <row r="12340" spans="21:21" ht="15.75">
      <c r="U12340"/>
    </row>
    <row r="12341" spans="21:21" ht="15.75">
      <c r="U12341"/>
    </row>
    <row r="12342" spans="21:21" ht="15.75">
      <c r="U12342"/>
    </row>
    <row r="12343" spans="21:21" ht="15.75">
      <c r="U12343"/>
    </row>
    <row r="12344" spans="21:21" ht="15.75">
      <c r="U12344"/>
    </row>
    <row r="12345" spans="21:21" ht="15.75">
      <c r="U12345"/>
    </row>
    <row r="12346" spans="21:21" ht="15.75">
      <c r="U12346"/>
    </row>
    <row r="12347" spans="21:21" ht="15.75">
      <c r="U12347"/>
    </row>
    <row r="12348" spans="21:21" ht="15.75">
      <c r="U12348"/>
    </row>
    <row r="12349" spans="21:21" ht="15.75">
      <c r="U12349"/>
    </row>
    <row r="12350" spans="21:21" ht="15.75">
      <c r="U12350"/>
    </row>
    <row r="12351" spans="21:21" ht="15.75">
      <c r="U12351"/>
    </row>
    <row r="12352" spans="21:21" ht="15.75">
      <c r="U12352"/>
    </row>
    <row r="12353" spans="21:21" ht="15.75">
      <c r="U12353"/>
    </row>
    <row r="12354" spans="21:21" ht="15.75">
      <c r="U12354"/>
    </row>
    <row r="12355" spans="21:21" ht="15.75">
      <c r="U12355"/>
    </row>
    <row r="12356" spans="21:21" ht="15.75">
      <c r="U12356"/>
    </row>
    <row r="12357" spans="21:21" ht="15.75">
      <c r="U12357"/>
    </row>
    <row r="12358" spans="21:21" ht="15.75">
      <c r="U12358"/>
    </row>
    <row r="12359" spans="21:21" ht="15.75">
      <c r="U12359"/>
    </row>
    <row r="12360" spans="21:21" ht="15.75">
      <c r="U12360"/>
    </row>
    <row r="12361" spans="21:21" ht="15.75">
      <c r="U12361"/>
    </row>
    <row r="12362" spans="21:21" ht="15.75">
      <c r="U12362"/>
    </row>
    <row r="12363" spans="21:21" ht="15.75">
      <c r="U12363"/>
    </row>
    <row r="12364" spans="21:21" ht="15.75">
      <c r="U12364"/>
    </row>
    <row r="12365" spans="21:21" ht="15.75">
      <c r="U12365"/>
    </row>
    <row r="12366" spans="21:21" ht="15.75">
      <c r="U12366"/>
    </row>
    <row r="12367" spans="21:21" ht="15.75">
      <c r="U12367"/>
    </row>
    <row r="12368" spans="21:21" ht="15.75">
      <c r="U12368"/>
    </row>
    <row r="12369" spans="21:21" ht="15.75">
      <c r="U12369"/>
    </row>
    <row r="12370" spans="21:21" ht="15.75">
      <c r="U12370"/>
    </row>
    <row r="12371" spans="21:21" ht="15.75">
      <c r="U12371"/>
    </row>
    <row r="12372" spans="21:21" ht="15.75">
      <c r="U12372"/>
    </row>
    <row r="12373" spans="21:21" ht="15.75">
      <c r="U12373"/>
    </row>
    <row r="12374" spans="21:21" ht="15.75">
      <c r="U12374"/>
    </row>
    <row r="12375" spans="21:21" ht="15.75">
      <c r="U12375"/>
    </row>
    <row r="12376" spans="21:21" ht="15.75">
      <c r="U12376"/>
    </row>
    <row r="12377" spans="21:21" ht="15.75">
      <c r="U12377"/>
    </row>
    <row r="12378" spans="21:21" ht="15.75">
      <c r="U12378"/>
    </row>
    <row r="12379" spans="21:21" ht="15.75">
      <c r="U12379"/>
    </row>
    <row r="12380" spans="21:21" ht="15.75">
      <c r="U12380"/>
    </row>
    <row r="12381" spans="21:21" ht="15.75">
      <c r="U12381"/>
    </row>
    <row r="12382" spans="21:21" ht="15.75">
      <c r="U12382"/>
    </row>
    <row r="12383" spans="21:21" ht="15.75">
      <c r="U12383"/>
    </row>
    <row r="12384" spans="21:21" ht="15.75">
      <c r="U12384"/>
    </row>
    <row r="12385" spans="21:21" ht="15.75">
      <c r="U12385"/>
    </row>
    <row r="12386" spans="21:21" ht="15.75">
      <c r="U12386"/>
    </row>
    <row r="12387" spans="21:21" ht="15.75">
      <c r="U12387"/>
    </row>
    <row r="12388" spans="21:21" ht="15.75">
      <c r="U12388"/>
    </row>
    <row r="12389" spans="21:21" ht="15.75">
      <c r="U12389"/>
    </row>
    <row r="12390" spans="21:21" ht="15.75">
      <c r="U12390"/>
    </row>
    <row r="12391" spans="21:21" ht="15.75">
      <c r="U12391"/>
    </row>
    <row r="12392" spans="21:21" ht="15.75">
      <c r="U12392"/>
    </row>
    <row r="12393" spans="21:21" ht="15.75">
      <c r="U12393"/>
    </row>
    <row r="12394" spans="21:21" ht="15.75">
      <c r="U12394"/>
    </row>
    <row r="12395" spans="21:21" ht="15.75">
      <c r="U12395"/>
    </row>
    <row r="12396" spans="21:21" ht="15.75">
      <c r="U12396"/>
    </row>
    <row r="12397" spans="21:21" ht="15.75">
      <c r="U12397"/>
    </row>
    <row r="12398" spans="21:21" ht="15.75">
      <c r="U12398"/>
    </row>
    <row r="12399" spans="21:21" ht="15.75">
      <c r="U12399"/>
    </row>
    <row r="12400" spans="21:21" ht="15.75">
      <c r="U12400"/>
    </row>
    <row r="12401" spans="21:21" ht="15.75">
      <c r="U12401"/>
    </row>
    <row r="12402" spans="21:21" ht="15.75">
      <c r="U12402"/>
    </row>
    <row r="12403" spans="21:21" ht="15.75">
      <c r="U12403"/>
    </row>
    <row r="12404" spans="21:21" ht="15.75">
      <c r="U12404"/>
    </row>
    <row r="12405" spans="21:21" ht="15.75">
      <c r="U12405"/>
    </row>
    <row r="12406" spans="21:21" ht="15.75">
      <c r="U12406"/>
    </row>
    <row r="12407" spans="21:21" ht="15.75">
      <c r="U12407"/>
    </row>
    <row r="12408" spans="21:21" ht="15.75">
      <c r="U12408"/>
    </row>
    <row r="12409" spans="21:21" ht="15.75">
      <c r="U12409"/>
    </row>
    <row r="12410" spans="21:21" ht="15.75">
      <c r="U12410"/>
    </row>
    <row r="12411" spans="21:21" ht="15.75">
      <c r="U12411"/>
    </row>
    <row r="12412" spans="21:21" ht="15.75">
      <c r="U12412"/>
    </row>
    <row r="12413" spans="21:21" ht="15.75">
      <c r="U12413"/>
    </row>
    <row r="12414" spans="21:21" ht="15.75">
      <c r="U12414"/>
    </row>
    <row r="12415" spans="21:21" ht="15.75">
      <c r="U12415"/>
    </row>
    <row r="12416" spans="21:21" ht="15.75">
      <c r="U12416"/>
    </row>
    <row r="12417" spans="21:21" ht="15.75">
      <c r="U12417"/>
    </row>
    <row r="12418" spans="21:21" ht="15.75">
      <c r="U12418"/>
    </row>
    <row r="12419" spans="21:21" ht="15.75">
      <c r="U12419"/>
    </row>
    <row r="12420" spans="21:21" ht="15.75">
      <c r="U12420"/>
    </row>
    <row r="12421" spans="21:21" ht="15.75">
      <c r="U12421"/>
    </row>
    <row r="12422" spans="21:21" ht="15.75">
      <c r="U12422"/>
    </row>
    <row r="12423" spans="21:21" ht="15.75">
      <c r="U12423"/>
    </row>
    <row r="12424" spans="21:21" ht="15.75">
      <c r="U12424"/>
    </row>
    <row r="12425" spans="21:21" ht="15.75">
      <c r="U12425"/>
    </row>
    <row r="12426" spans="21:21" ht="15.75">
      <c r="U12426"/>
    </row>
    <row r="12427" spans="21:21" ht="15.75">
      <c r="U12427"/>
    </row>
    <row r="12428" spans="21:21" ht="15.75">
      <c r="U12428"/>
    </row>
    <row r="12429" spans="21:21" ht="15.75">
      <c r="U12429"/>
    </row>
    <row r="12430" spans="21:21" ht="15.75">
      <c r="U12430"/>
    </row>
    <row r="12431" spans="21:21" ht="15.75">
      <c r="U12431"/>
    </row>
    <row r="12432" spans="21:21" ht="15.75">
      <c r="U12432"/>
    </row>
    <row r="12433" spans="21:21" ht="15.75">
      <c r="U12433"/>
    </row>
    <row r="12434" spans="21:21" ht="15.75">
      <c r="U12434"/>
    </row>
    <row r="12435" spans="21:21" ht="15.75">
      <c r="U12435"/>
    </row>
    <row r="12436" spans="21:21" ht="15.75">
      <c r="U12436"/>
    </row>
    <row r="12437" spans="21:21" ht="15.75">
      <c r="U12437"/>
    </row>
    <row r="12438" spans="21:21" ht="15.75">
      <c r="U12438"/>
    </row>
    <row r="12439" spans="21:21" ht="15.75">
      <c r="U12439"/>
    </row>
    <row r="12440" spans="21:21" ht="15.75">
      <c r="U12440"/>
    </row>
    <row r="12441" spans="21:21" ht="15.75">
      <c r="U12441"/>
    </row>
    <row r="12442" spans="21:21" ht="15.75">
      <c r="U12442"/>
    </row>
    <row r="12443" spans="21:21" ht="15.75">
      <c r="U12443"/>
    </row>
    <row r="12444" spans="21:21" ht="15.75">
      <c r="U12444"/>
    </row>
    <row r="12445" spans="21:21" ht="15.75">
      <c r="U12445"/>
    </row>
    <row r="12446" spans="21:21" ht="15.75">
      <c r="U12446"/>
    </row>
    <row r="12447" spans="21:21" ht="15.75">
      <c r="U12447"/>
    </row>
    <row r="12448" spans="21:21" ht="15.75">
      <c r="U12448"/>
    </row>
    <row r="12449" spans="21:21" ht="15.75">
      <c r="U12449"/>
    </row>
    <row r="12450" spans="21:21" ht="15.75">
      <c r="U12450"/>
    </row>
    <row r="12451" spans="21:21" ht="15.75">
      <c r="U12451"/>
    </row>
    <row r="12452" spans="21:21" ht="15.75">
      <c r="U12452"/>
    </row>
  </sheetData>
  <phoneticPr fontId="2"/>
  <conditionalFormatting sqref="F51:F104 B97:B104 B50">
    <cfRule type="expression" dxfId="5" priority="6" stopIfTrue="1">
      <formula>AND(#REF!&lt;#REF!,#REF!="欠番")</formula>
    </cfRule>
  </conditionalFormatting>
  <conditionalFormatting sqref="D51:D58 B51:B88">
    <cfRule type="expression" dxfId="4" priority="5" stopIfTrue="1">
      <formula>AND(#REF!&lt;#REF!,#REF!="欠番")</formula>
    </cfRule>
  </conditionalFormatting>
  <conditionalFormatting sqref="N51:N104">
    <cfRule type="expression" dxfId="3" priority="4" stopIfTrue="1">
      <formula>AND(#REF!&lt;#REF!,#REF!="欠番")</formula>
    </cfRule>
  </conditionalFormatting>
  <conditionalFormatting sqref="M157:M164">
    <cfRule type="expression" dxfId="2" priority="3" stopIfTrue="1">
      <formula>AND(#REF!&lt;#REF!,#REF!="欠番")</formula>
    </cfRule>
  </conditionalFormatting>
  <conditionalFormatting sqref="B158:B211">
    <cfRule type="expression" dxfId="1" priority="2" stopIfTrue="1">
      <formula>AND(#REF!&lt;#REF!,#REF!="欠番")</formula>
    </cfRule>
  </conditionalFormatting>
  <conditionalFormatting sqref="B89:B96">
    <cfRule type="expression" dxfId="0" priority="1" stopIfTrue="1">
      <formula>AND(#REF!&lt;#REF!,#REF!="欠番")</formula>
    </cfRule>
  </conditionalFormatting>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はじめに</vt:lpstr>
      <vt:lpstr>総括表</vt:lpstr>
      <vt:lpstr>総括表記入例</vt:lpstr>
      <vt:lpstr>別紙様式３　実績報告書</vt:lpstr>
      <vt:lpstr>添付書類１</vt:lpstr>
      <vt:lpstr>添付書類２</vt:lpstr>
      <vt:lpstr>添付書類３</vt:lpstr>
      <vt:lpstr>list</vt:lpstr>
      <vt:lpstr>Sheet1</vt:lpstr>
      <vt:lpstr>総括表!Print_Area</vt:lpstr>
      <vt:lpstr>総括表記入例!Print_Area</vt:lpstr>
      <vt:lpstr>添付書類１!Print_Area</vt:lpstr>
      <vt:lpstr>添付書類２!Print_Area</vt:lpstr>
      <vt:lpstr>添付書類３!Print_Area</vt:lpstr>
      <vt:lpstr>'別紙様式３　実績報告書'!Print_Area</vt:lpstr>
    </vt:vector>
  </TitlesOfParts>
  <Company>愛知県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oa</cp:lastModifiedBy>
  <cp:lastPrinted>2020-06-12T05:56:32Z</cp:lastPrinted>
  <dcterms:created xsi:type="dcterms:W3CDTF">2020-05-20T01:54:29Z</dcterms:created>
  <dcterms:modified xsi:type="dcterms:W3CDTF">2020-06-15T06:57:05Z</dcterms:modified>
</cp:coreProperties>
</file>