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DS10\UserProfile\12572\Desktop\尾張旭市様_240418\"/>
    </mc:Choice>
  </mc:AlternateContent>
  <bookViews>
    <workbookView xWindow="-120" yWindow="-120" windowWidth="20730" windowHeight="11760" firstSheet="2" activeTab="7"/>
  </bookViews>
  <sheets>
    <sheet name="有形固定資産の明細" sheetId="17" r:id="rId1"/>
    <sheet name="有形固定資産に係る行政目的別の明細" sheetId="18" r:id="rId2"/>
    <sheet name="投資及び出資金の明細" sheetId="1" r:id="rId3"/>
    <sheet name="基金の明細" sheetId="2" r:id="rId4"/>
    <sheet name="貸付金の明細" sheetId="3" r:id="rId5"/>
    <sheet name="長期延滞債権の明細" sheetId="4" r:id="rId6"/>
    <sheet name="未収金の明細" sheetId="5" r:id="rId7"/>
    <sheet name="地方債等（借入先別）の明細" sheetId="19" r:id="rId8"/>
    <sheet name="地方債等（利率別）の明細" sheetId="7" r:id="rId9"/>
    <sheet name="地方債等（返済期間別）の明細" sheetId="8" r:id="rId10"/>
    <sheet name="特定の契約条項が付された地方債等の概要" sheetId="9" r:id="rId11"/>
    <sheet name="引当金の明細" sheetId="10" r:id="rId12"/>
    <sheet name="補助金等の明細" sheetId="11" r:id="rId13"/>
    <sheet name="財源の明細" sheetId="12" r:id="rId14"/>
    <sheet name="財源情報の明細" sheetId="14" r:id="rId15"/>
    <sheet name="資金の明細" sheetId="13" r:id="rId16"/>
  </sheets>
  <externalReferences>
    <externalReference r:id="rId17"/>
    <externalReference r:id="rId18"/>
  </externalReferences>
  <definedNames>
    <definedName name="_xlnm.Print_Titles" localSheetId="1">有形固定資産に係る行政目的別の明細!$1:$5</definedName>
    <definedName name="_xlnm.Print_Titles" localSheetId="0">有形固定資産の明細!$1:$5</definedName>
    <definedName name="X33Y06_13">財源情報の明細!$AC$45</definedName>
    <definedName name="X33Y08_13">財源情報の明細!$AE$45</definedName>
    <definedName name="X35Y08_13">財源情報の明細!$AE$47</definedName>
    <definedName name="勘定科目">OFFSET([1]勘定科目マスタ!$E$2,1,0,COUNTA([1]勘定科目マスタ!$E:$E)-1,9)</definedName>
    <definedName name="勘定科目Dropdown">OFFSET([1]勘定科目マスタ!$B$2,1,0,COUNTA([1]勘定科目マスタ!$E:$E)-1,1)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9" l="1"/>
  <c r="K19" i="19"/>
  <c r="D19" i="19"/>
  <c r="B19" i="19"/>
  <c r="A3" i="19"/>
  <c r="A2" i="19"/>
  <c r="D26" i="1"/>
  <c r="E8" i="12" l="1"/>
  <c r="E20" i="12"/>
  <c r="E19" i="12"/>
  <c r="F9" i="14"/>
  <c r="I6" i="8"/>
  <c r="G6" i="8"/>
  <c r="F6" i="8"/>
  <c r="E6" i="8"/>
  <c r="D6" i="8"/>
  <c r="C6" i="8"/>
  <c r="B6" i="8"/>
  <c r="B6" i="7"/>
  <c r="D8" i="14" l="1"/>
  <c r="E10" i="14"/>
  <c r="E9" i="14"/>
  <c r="E8" i="14" l="1"/>
  <c r="F8" i="14" s="1"/>
  <c r="C21" i="5"/>
  <c r="E34" i="1" l="1"/>
  <c r="E26" i="1"/>
  <c r="E35" i="1"/>
  <c r="F21" i="2" l="1"/>
  <c r="G21" i="2" s="1"/>
  <c r="F20" i="2"/>
  <c r="G20" i="2" s="1"/>
  <c r="F19" i="2"/>
  <c r="G19" i="2" s="1"/>
  <c r="F18" i="2"/>
  <c r="G18" i="2" s="1"/>
  <c r="E29" i="1"/>
  <c r="F37" i="1"/>
  <c r="D37" i="1"/>
  <c r="C37" i="1"/>
  <c r="B37" i="1"/>
  <c r="K36" i="1" l="1"/>
  <c r="G36" i="1"/>
  <c r="E36" i="1"/>
  <c r="K35" i="1"/>
  <c r="G35" i="1"/>
  <c r="K34" i="1"/>
  <c r="G34" i="1"/>
  <c r="K33" i="1"/>
  <c r="G33" i="1"/>
  <c r="E33" i="1"/>
  <c r="K32" i="1"/>
  <c r="G32" i="1"/>
  <c r="E32" i="1"/>
  <c r="K31" i="1"/>
  <c r="G31" i="1"/>
  <c r="E31" i="1"/>
  <c r="K30" i="1"/>
  <c r="G30" i="1"/>
  <c r="E30" i="1"/>
  <c r="K29" i="1"/>
  <c r="G29" i="1"/>
  <c r="K28" i="1"/>
  <c r="G28" i="1"/>
  <c r="E28" i="1"/>
  <c r="K27" i="1"/>
  <c r="G27" i="1"/>
  <c r="E27" i="1"/>
  <c r="K26" i="1"/>
  <c r="G26" i="1"/>
  <c r="J17" i="1"/>
  <c r="G17" i="1"/>
  <c r="E17" i="1"/>
  <c r="J16" i="1"/>
  <c r="G16" i="1"/>
  <c r="E16" i="1"/>
  <c r="J15" i="1"/>
  <c r="G15" i="1"/>
  <c r="E15" i="1"/>
  <c r="G14" i="1"/>
  <c r="G18" i="1"/>
  <c r="G19" i="1"/>
  <c r="G20" i="1"/>
  <c r="G21" i="1"/>
  <c r="J18" i="1"/>
  <c r="J19" i="1"/>
  <c r="J20" i="1"/>
  <c r="J21" i="1"/>
  <c r="J14" i="1"/>
  <c r="E18" i="1"/>
  <c r="E19" i="1"/>
  <c r="E20" i="1"/>
  <c r="E21" i="1"/>
  <c r="E14" i="1"/>
  <c r="C22" i="1"/>
  <c r="D22" i="1"/>
  <c r="F22" i="1"/>
  <c r="B22" i="1"/>
  <c r="C10" i="1"/>
  <c r="E10" i="1"/>
  <c r="B10" i="1"/>
  <c r="F8" i="3"/>
  <c r="F9" i="3"/>
  <c r="F7" i="3"/>
  <c r="F8" i="1"/>
  <c r="H8" i="1" s="1"/>
  <c r="F9" i="1"/>
  <c r="H9" i="1" s="1"/>
  <c r="F7" i="1"/>
  <c r="H7" i="1" s="1"/>
  <c r="D8" i="1"/>
  <c r="D9" i="1"/>
  <c r="D7" i="1"/>
  <c r="E23" i="2"/>
  <c r="D23" i="2"/>
  <c r="C23" i="2"/>
  <c r="B23" i="2"/>
  <c r="F7" i="2"/>
  <c r="G7" i="2" s="1"/>
  <c r="F8" i="2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22" i="2"/>
  <c r="G22" i="2" s="1"/>
  <c r="F6" i="2"/>
  <c r="G6" i="2" s="1"/>
  <c r="C10" i="3"/>
  <c r="D10" i="3"/>
  <c r="E10" i="3"/>
  <c r="B10" i="3"/>
  <c r="C25" i="4"/>
  <c r="B25" i="4"/>
  <c r="C9" i="4"/>
  <c r="B9" i="4"/>
  <c r="B21" i="5"/>
  <c r="C9" i="5"/>
  <c r="C22" i="5" s="1"/>
  <c r="B9" i="5"/>
  <c r="E24" i="12"/>
  <c r="E21" i="12"/>
  <c r="E18" i="12"/>
  <c r="H28" i="1" l="1"/>
  <c r="I28" i="1" s="1"/>
  <c r="J28" i="1" s="1"/>
  <c r="E37" i="1"/>
  <c r="K37" i="1"/>
  <c r="B22" i="5"/>
  <c r="C26" i="4"/>
  <c r="B26" i="4"/>
  <c r="E25" i="12"/>
  <c r="F10" i="3"/>
  <c r="F23" i="2"/>
  <c r="G8" i="2"/>
  <c r="G23" i="2" s="1"/>
  <c r="H18" i="1"/>
  <c r="I18" i="1" s="1"/>
  <c r="H35" i="1"/>
  <c r="I35" i="1" s="1"/>
  <c r="J35" i="1" s="1"/>
  <c r="H31" i="1"/>
  <c r="I31" i="1" s="1"/>
  <c r="J31" i="1" s="1"/>
  <c r="H32" i="1"/>
  <c r="I32" i="1" s="1"/>
  <c r="J32" i="1" s="1"/>
  <c r="H36" i="1"/>
  <c r="I36" i="1" s="1"/>
  <c r="J36" i="1" s="1"/>
  <c r="H34" i="1"/>
  <c r="I34" i="1" s="1"/>
  <c r="J34" i="1" s="1"/>
  <c r="H27" i="1"/>
  <c r="I27" i="1" s="1"/>
  <c r="J27" i="1" s="1"/>
  <c r="H30" i="1"/>
  <c r="I30" i="1" s="1"/>
  <c r="J30" i="1" s="1"/>
  <c r="H33" i="1"/>
  <c r="I33" i="1" s="1"/>
  <c r="J33" i="1" s="1"/>
  <c r="H26" i="1"/>
  <c r="I26" i="1" s="1"/>
  <c r="J26" i="1" s="1"/>
  <c r="H20" i="1"/>
  <c r="I20" i="1" s="1"/>
  <c r="H16" i="1"/>
  <c r="I16" i="1" s="1"/>
  <c r="H29" i="1"/>
  <c r="H19" i="1"/>
  <c r="I19" i="1" s="1"/>
  <c r="H21" i="1"/>
  <c r="I21" i="1" s="1"/>
  <c r="H17" i="1"/>
  <c r="I17" i="1" s="1"/>
  <c r="H15" i="1"/>
  <c r="I15" i="1" s="1"/>
  <c r="H14" i="1"/>
  <c r="I14" i="1" s="1"/>
  <c r="J22" i="1"/>
  <c r="E22" i="1"/>
  <c r="F10" i="1"/>
  <c r="G8" i="1"/>
  <c r="G9" i="1"/>
  <c r="G7" i="1"/>
  <c r="D10" i="1"/>
  <c r="F8" i="10"/>
  <c r="F9" i="10"/>
  <c r="F10" i="10"/>
  <c r="F11" i="10"/>
  <c r="F7" i="10"/>
  <c r="C12" i="10"/>
  <c r="D12" i="10"/>
  <c r="E12" i="10"/>
  <c r="B12" i="10"/>
  <c r="F12" i="14"/>
  <c r="B12" i="14"/>
  <c r="B9" i="13"/>
  <c r="I29" i="1" l="1"/>
  <c r="H37" i="1"/>
  <c r="G10" i="1"/>
  <c r="H10" i="1"/>
  <c r="H22" i="1"/>
  <c r="I22" i="1"/>
  <c r="F12" i="10"/>
  <c r="J29" i="1" l="1"/>
  <c r="I37" i="1"/>
  <c r="J37" i="1" l="1"/>
  <c r="A3" i="13"/>
  <c r="A2" i="13"/>
  <c r="A3" i="14"/>
  <c r="A2" i="14"/>
  <c r="A3" i="12"/>
  <c r="A2" i="12"/>
  <c r="A3" i="11"/>
  <c r="A2" i="11"/>
  <c r="A3" i="10"/>
  <c r="A2" i="10"/>
  <c r="A3" i="9"/>
  <c r="A2" i="9"/>
  <c r="A3" i="8"/>
  <c r="A2" i="8"/>
  <c r="A3" i="7"/>
  <c r="A2" i="7"/>
  <c r="A3" i="5"/>
  <c r="A2" i="5"/>
  <c r="A3" i="4"/>
  <c r="A2" i="4"/>
  <c r="A3" i="3"/>
  <c r="A2" i="3"/>
  <c r="A3" i="2"/>
  <c r="A2" i="2"/>
  <c r="D9" i="11"/>
  <c r="D18" i="11" s="1"/>
  <c r="D17" i="11" s="1"/>
  <c r="E15" i="12"/>
  <c r="E26" i="12" l="1"/>
</calcChain>
</file>

<file path=xl/sharedStrings.xml><?xml version="1.0" encoding="utf-8"?>
<sst xmlns="http://schemas.openxmlformats.org/spreadsheetml/2006/main" count="1059" uniqueCount="254">
  <si>
    <t>投資及び出資金の明細</t>
  </si>
  <si>
    <t>年度：令和4年度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</si>
  <si>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</si>
  <si>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</si>
  <si>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</si>
  <si>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</si>
  <si>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</si>
  <si>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</si>
  <si>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</si>
  <si>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</si>
  <si>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</si>
  <si>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</si>
  <si>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</si>
  <si>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</si>
  <si>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</si>
  <si>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</si>
  <si>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</si>
  <si>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</si>
  <si>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</si>
  <si>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</si>
  <si>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</si>
  <si>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</si>
  <si>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</si>
  <si>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</si>
  <si>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</si>
  <si>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</si>
  <si>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</si>
  <si>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</si>
  <si>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</si>
  <si>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</si>
  <si>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</si>
  <si>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</si>
  <si>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</si>
  <si>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</si>
  <si>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</si>
  <si>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</si>
  <si>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</si>
  <si>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</si>
  <si>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</si>
  <si>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</si>
  <si>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長期延滞債権の明細</t>
  </si>
  <si>
    <t>徴収不能引当金計上額</t>
  </si>
  <si>
    <t>【貸付金】</t>
  </si>
  <si>
    <t>小計</t>
  </si>
  <si>
    <t>【未収金】</t>
  </si>
  <si>
    <t>未収金の明細</t>
  </si>
  <si>
    <t>地方債等（借入先別）の明細</t>
  </si>
  <si>
    <t>地方債等残高</t>
  </si>
  <si>
    <t>政府資金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</si>
  <si>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</si>
  <si>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</si>
  <si>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</si>
  <si>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</si>
  <si>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</si>
  <si>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</si>
  <si>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</si>
  <si>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</si>
  <si>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</si>
  <si>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</si>
  <si>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</si>
  <si>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</si>
  <si>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</si>
  <si>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</si>
  <si>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</si>
  <si>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</si>
  <si>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</si>
  <si>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</si>
  <si>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</si>
  <si>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</si>
  <si>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</si>
  <si>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</si>
  <si>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</si>
  <si>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</si>
  <si>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</si>
  <si>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</si>
  <si>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</si>
  <si>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</si>
  <si>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</si>
  <si>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</si>
  <si>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</si>
  <si>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</si>
  <si>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</si>
  <si>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</si>
  <si>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</si>
  <si>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</si>
  <si>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</si>
  <si>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</si>
  <si>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</si>
  <si>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</si>
  <si>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</si>
  <si>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</si>
  <si>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</si>
  <si>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</si>
  <si>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</si>
  <si>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</si>
  <si>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</si>
  <si>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</si>
  <si>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</si>
  <si>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</si>
  <si>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</si>
  <si>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</si>
  <si>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</si>
  <si>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</si>
  <si>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</si>
  <si>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</si>
  <si>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</si>
  <si>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</si>
  <si>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</si>
  <si>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</si>
  <si>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資金の明細</t>
  </si>
  <si>
    <t>貸付金・基金等の増加</t>
  </si>
  <si>
    <t>有形固定資産等の増加</t>
  </si>
  <si>
    <t>純行政コスト</t>
  </si>
  <si>
    <t>地方債等</t>
  </si>
  <si>
    <t>内訳</t>
  </si>
  <si>
    <t>財源情報の明細</t>
    <rPh sb="2" eb="4">
      <t>ジョウホウ</t>
    </rPh>
    <phoneticPr fontId="10"/>
  </si>
  <si>
    <t>(単位：円)</t>
  </si>
  <si>
    <t>国庫支出金</t>
    <rPh sb="0" eb="2">
      <t>コッコ</t>
    </rPh>
    <rPh sb="2" eb="5">
      <t>シシュツキン</t>
    </rPh>
    <phoneticPr fontId="10"/>
  </si>
  <si>
    <t>地方税</t>
  </si>
  <si>
    <t>地方譲与税</t>
  </si>
  <si>
    <t>地方交付税</t>
  </si>
  <si>
    <t>地方特例交付金</t>
  </si>
  <si>
    <t>分担金及び負担金</t>
  </si>
  <si>
    <t>臨時的
補助金</t>
    <rPh sb="0" eb="2">
      <t>リンジ</t>
    </rPh>
    <phoneticPr fontId="10"/>
  </si>
  <si>
    <t>県支出金</t>
    <rPh sb="0" eb="1">
      <t>ケン</t>
    </rPh>
    <rPh sb="1" eb="3">
      <t>シシュツ</t>
    </rPh>
    <rPh sb="3" eb="4">
      <t>キン</t>
    </rPh>
    <phoneticPr fontId="10"/>
  </si>
  <si>
    <t>その他</t>
    <rPh sb="2" eb="3">
      <t>タ</t>
    </rPh>
    <phoneticPr fontId="10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</si>
  <si>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10"/>
  </si>
  <si>
    <t>退職手当引当金</t>
  </si>
  <si>
    <t>賞与等引当金</t>
  </si>
  <si>
    <t>損失補償等引当金</t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</si>
  <si>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10"/>
  </si>
  <si>
    <t>-</t>
    <phoneticPr fontId="10"/>
  </si>
  <si>
    <t>税等交付金</t>
    <rPh sb="1" eb="2">
      <t>ナド</t>
    </rPh>
    <phoneticPr fontId="10"/>
  </si>
  <si>
    <t>寄付金</t>
    <rPh sb="0" eb="3">
      <t>キフキン</t>
    </rPh>
    <phoneticPr fontId="10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</si>
  <si>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0"/>
  </si>
  <si>
    <t>財政調整基金</t>
  </si>
  <si>
    <t>減債基金</t>
  </si>
  <si>
    <t>その他の補助金等</t>
    <phoneticPr fontId="10"/>
  </si>
  <si>
    <t xml:space="preserve">                                     -</t>
  </si>
  <si>
    <t>小計</t>
    <phoneticPr fontId="10"/>
  </si>
  <si>
    <t>自治体名：尾張旭市</t>
  </si>
  <si>
    <t>自治体名：尾張旭市</t>
    <rPh sb="5" eb="9">
      <t>オワリアサヒシ</t>
    </rPh>
    <phoneticPr fontId="10"/>
  </si>
  <si>
    <t>物品</t>
  </si>
  <si>
    <t>-</t>
  </si>
  <si>
    <t>　建設仮勘定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</si>
  <si>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</si>
  <si>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</si>
  <si>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</si>
  <si>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</si>
  <si>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</si>
  <si>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</si>
  <si>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</si>
  <si>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</si>
  <si>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</si>
  <si>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差引本年度末残高_x000D_
(D)-(E)_x000D_
(G)</t>
  </si>
  <si>
    <t>本年度償却額_x000D_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</si>
  <si>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</si>
  <si>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</si>
  <si>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</si>
  <si>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</si>
  <si>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</si>
  <si>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（単位：円）</t>
  </si>
  <si>
    <t>会計：一般会計等</t>
  </si>
  <si>
    <t>有形固定資産の明細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</si>
  <si>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</si>
  <si>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</si>
  <si>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</si>
  <si>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</si>
  <si>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</si>
  <si>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</si>
  <si>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</si>
  <si>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</si>
  <si>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尾張東流通センター(株)株券</t>
  </si>
  <si>
    <t>グリーンシティケーブルテレビ(株)株券</t>
  </si>
  <si>
    <t>愛知県信用保証協会出捐金</t>
  </si>
  <si>
    <t>(公財)愛知県国際交流協会出捐金</t>
    <phoneticPr fontId="10"/>
  </si>
  <si>
    <t>(一財)地域活性化センター出捐金</t>
    <phoneticPr fontId="10"/>
  </si>
  <si>
    <t>(公財)愛知県スポーツ協会出捐金</t>
    <phoneticPr fontId="10"/>
  </si>
  <si>
    <t>(一財) 砂防フロンティア整備推進機構出捐金</t>
    <phoneticPr fontId="10"/>
  </si>
  <si>
    <t>(公財)暴力追放愛知県民会議出捐金</t>
    <phoneticPr fontId="10"/>
  </si>
  <si>
    <t>地方公共団体金融機構出資金</t>
    <phoneticPr fontId="10"/>
  </si>
  <si>
    <t>公共施設整備基金</t>
    <phoneticPr fontId="10"/>
  </si>
  <si>
    <t>旭平和墓園管理基金</t>
    <phoneticPr fontId="10"/>
  </si>
  <si>
    <t>地域福祉基金</t>
    <phoneticPr fontId="10"/>
  </si>
  <si>
    <t>緑化推進基金</t>
    <phoneticPr fontId="10"/>
  </si>
  <si>
    <t>文化振興基金</t>
    <phoneticPr fontId="10"/>
  </si>
  <si>
    <t>まちづくり応援基金</t>
    <phoneticPr fontId="10"/>
  </si>
  <si>
    <t>土地開発基金</t>
  </si>
  <si>
    <t>固定資産税</t>
    <rPh sb="0" eb="2">
      <t>コテイ</t>
    </rPh>
    <rPh sb="2" eb="5">
      <t>シサンゼイ</t>
    </rPh>
    <phoneticPr fontId="9"/>
  </si>
  <si>
    <t>軽自動車税</t>
    <rPh sb="0" eb="4">
      <t>ケイジドウシャ</t>
    </rPh>
    <rPh sb="4" eb="5">
      <t>ゼイ</t>
    </rPh>
    <phoneticPr fontId="9"/>
  </si>
  <si>
    <t>市民税（個人）</t>
    <rPh sb="0" eb="1">
      <t>シ</t>
    </rPh>
    <phoneticPr fontId="10"/>
  </si>
  <si>
    <t>市民税（法人）</t>
    <rPh sb="0" eb="1">
      <t>シ</t>
    </rPh>
    <phoneticPr fontId="10"/>
  </si>
  <si>
    <t>都市計画税</t>
  </si>
  <si>
    <t>都市計画税</t>
    <phoneticPr fontId="10"/>
  </si>
  <si>
    <t>国庫支出金</t>
    <phoneticPr fontId="10"/>
  </si>
  <si>
    <t>県支出金</t>
    <phoneticPr fontId="10"/>
  </si>
  <si>
    <t>公共下水道事業会計への繰出金</t>
  </si>
  <si>
    <t>土地区画整理組合に対する補助金</t>
  </si>
  <si>
    <t>水道料金基本料金免除に伴う補助金</t>
  </si>
  <si>
    <t>市街地再開発事業補助金</t>
  </si>
  <si>
    <t>電力・ガス・食料品等価格高騰緊急支援給付金</t>
  </si>
  <si>
    <t>後期高齢者医療市町村療養給付費負担金</t>
  </si>
  <si>
    <t>現金預金</t>
    <rPh sb="0" eb="2">
      <t>ゲンキン</t>
    </rPh>
    <rPh sb="2" eb="4">
      <t>ヨキン</t>
    </rPh>
    <phoneticPr fontId="9"/>
  </si>
  <si>
    <t>歳計外現金</t>
    <rPh sb="0" eb="5">
      <t>サイケイガイゲンキン</t>
    </rPh>
    <phoneticPr fontId="9"/>
  </si>
  <si>
    <t>　美術品</t>
  </si>
  <si>
    <t>　物品</t>
  </si>
  <si>
    <t>　機械器具</t>
  </si>
  <si>
    <t>　公共用財産建設仮勘定</t>
  </si>
  <si>
    <t>　その他の公共用財産</t>
  </si>
  <si>
    <t>　その他（公共工作物）</t>
  </si>
  <si>
    <t>　林道（公共工作物）</t>
  </si>
  <si>
    <t>　農道（公共工作物）</t>
  </si>
  <si>
    <t>　トンネル（公共工作物）</t>
  </si>
  <si>
    <t>　下水処理（公共工作物）</t>
  </si>
  <si>
    <t>　防火水槽（公共工作物）</t>
  </si>
  <si>
    <t>　下水道（公共工作物）</t>
  </si>
  <si>
    <t>　公園（公共工作物）</t>
  </si>
  <si>
    <t>　漁港・港湾（公共工作物）</t>
  </si>
  <si>
    <t>　山林（公共工作物）</t>
  </si>
  <si>
    <t>　ダム（公共工作物）</t>
  </si>
  <si>
    <t>　河川（公共工作物）</t>
  </si>
  <si>
    <t>　道路（公共工作物）</t>
  </si>
  <si>
    <t>　橋梁（公共工作物）</t>
  </si>
  <si>
    <t>　その他（公共建物）</t>
  </si>
  <si>
    <t>　林道（公共建物）</t>
  </si>
  <si>
    <t>　農道（公共建物）</t>
  </si>
  <si>
    <t>　トンネル（公共建物）</t>
  </si>
  <si>
    <t>　下水処理（公共建物）</t>
  </si>
  <si>
    <t>　防火水槽（公共建物）</t>
  </si>
  <si>
    <t>　下水道（公共建物）</t>
  </si>
  <si>
    <t>　公園（公共建物）</t>
  </si>
  <si>
    <t>　漁港・港湾（公共建物）</t>
  </si>
  <si>
    <t>　山林（公共建物）</t>
  </si>
  <si>
    <t>　ダム（公共建物）</t>
  </si>
  <si>
    <t>　河川（公共建物）</t>
  </si>
  <si>
    <t>　道路（公共建物）</t>
  </si>
  <si>
    <t>　橋梁（公共建物）</t>
  </si>
  <si>
    <t>　その他（公共土地）</t>
  </si>
  <si>
    <t>　林道（公共土地）</t>
  </si>
  <si>
    <t>　農道（公共土地）</t>
  </si>
  <si>
    <t>　トンネル（公共土地）</t>
  </si>
  <si>
    <t>　下水処理（公共土地）</t>
  </si>
  <si>
    <t>　防火水槽（公共土地）</t>
  </si>
  <si>
    <t>　下水道（公共土地）</t>
  </si>
  <si>
    <t>　公園（公共土地）</t>
  </si>
  <si>
    <t>　漁港・港湾（公共土地）</t>
  </si>
  <si>
    <t>　山林（公共土地）</t>
  </si>
  <si>
    <t>　ダム（公共土地）</t>
  </si>
  <si>
    <t>　河川（公共土地）</t>
  </si>
  <si>
    <t>　道路（公共土地）</t>
  </si>
  <si>
    <t>　橋梁（公共土地）</t>
  </si>
  <si>
    <t>　その他の有形固定資産</t>
  </si>
  <si>
    <t>　建物付属設備</t>
  </si>
  <si>
    <t>公共下水道事業会計出資金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</si>
</sst>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* #,##0_ ;[Red]_ * \-#,##0_ ;_ * &quot;-&quot;_ ;_ @_ "/>
    <numFmt numFmtId="177" formatCode="#,##0.000000000"/>
    <numFmt numFmtId="178" formatCode="#,##0.00000000000000000"/>
    <numFmt numFmtId="179" formatCode="0.0000%"/>
    <numFmt numFmtId="180" formatCode="#,##0.000000"/>
    <numFmt numFmtId="181" formatCode="#,##0.0000000"/>
  </numFmts>
  <fonts count="3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2"/>
      <color theme="1"/>
      <name val="ＭＳ 明朝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62">
    <xf numFmtId="0" fontId="0" fillId="0" borderId="0"/>
    <xf numFmtId="0" fontId="13" fillId="0" borderId="0"/>
    <xf numFmtId="38" fontId="1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3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5" fillId="0" borderId="0"/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23" borderId="11" applyNumberFormat="0" applyFon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4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24" borderId="1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3" applyNumberFormat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38" fontId="16" fillId="0" borderId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5" fillId="0" borderId="0"/>
    <xf numFmtId="0" fontId="36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left"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3" fontId="8" fillId="0" borderId="0" xfId="0" applyNumberFormat="1" applyFont="1"/>
    <xf numFmtId="3" fontId="6" fillId="0" borderId="1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9" fillId="0" borderId="0" xfId="0" applyNumberFormat="1" applyFont="1"/>
    <xf numFmtId="3" fontId="6" fillId="2" borderId="6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6" fontId="11" fillId="0" borderId="1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0" fontId="6" fillId="0" borderId="1" xfId="0" applyNumberFormat="1" applyFont="1" applyBorder="1" applyAlignment="1">
      <alignment vertical="center"/>
    </xf>
    <xf numFmtId="10" fontId="6" fillId="0" borderId="1" xfId="0" applyNumberFormat="1" applyFont="1" applyBorder="1" applyAlignment="1">
      <alignment horizontal="right" vertical="center"/>
    </xf>
    <xf numFmtId="177" fontId="6" fillId="0" borderId="0" xfId="0" applyNumberFormat="1" applyFont="1"/>
    <xf numFmtId="178" fontId="6" fillId="0" borderId="0" xfId="0" applyNumberFormat="1" applyFont="1"/>
    <xf numFmtId="180" fontId="6" fillId="0" borderId="0" xfId="0" applyNumberFormat="1" applyFont="1"/>
    <xf numFmtId="181" fontId="6" fillId="0" borderId="0" xfId="0" applyNumberFormat="1" applyFont="1"/>
    <xf numFmtId="17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/>
    <xf numFmtId="176" fontId="34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3" fontId="35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176" fontId="6" fillId="0" borderId="4" xfId="0" applyNumberFormat="1" applyFont="1" applyBorder="1" applyAlignment="1">
      <alignment vertical="center"/>
    </xf>
    <xf numFmtId="3" fontId="6" fillId="0" borderId="0" xfId="0" applyNumberFormat="1" applyFont="1"/>
    <xf numFmtId="176" fontId="6" fillId="0" borderId="4" xfId="0" applyNumberFormat="1" applyFont="1" applyBorder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/>
    </xf>
    <xf numFmtId="3" fontId="12" fillId="0" borderId="9" xfId="0" applyNumberFormat="1" applyFont="1" applyBorder="1" applyAlignment="1">
      <alignment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vertical="center"/>
    </xf>
  </cellXfs>
  <cellStyles count="162">
    <cellStyle name="20% - アクセント 1 2" xfId="16"/>
    <cellStyle name="20% - アクセント 2 2" xfId="17"/>
    <cellStyle name="20% - アクセント 3 2" xfId="18"/>
    <cellStyle name="20% - アクセント 4 2" xfId="19"/>
    <cellStyle name="20% - アクセント 5 2" xfId="20"/>
    <cellStyle name="20% - アクセント 6 2" xfId="21"/>
    <cellStyle name="40% - アクセント 1 2" xfId="22"/>
    <cellStyle name="40% - アクセント 2 2" xfId="23"/>
    <cellStyle name="40% - アクセント 3 2" xfId="24"/>
    <cellStyle name="40% - アクセント 4 2" xfId="25"/>
    <cellStyle name="40% - アクセント 5 2" xfId="26"/>
    <cellStyle name="40% - アクセント 6 2" xfId="27"/>
    <cellStyle name="60% - アクセント 1 2" xfId="28"/>
    <cellStyle name="60% - アクセント 2 2" xfId="29"/>
    <cellStyle name="60% - アクセント 3 2" xfId="30"/>
    <cellStyle name="60% - アクセント 4 2" xfId="31"/>
    <cellStyle name="60% - アクセント 5 2" xfId="32"/>
    <cellStyle name="60% - アクセント 6 2" xfId="33"/>
    <cellStyle name="アクセント 1 2" xfId="34"/>
    <cellStyle name="アクセント 2 2" xfId="35"/>
    <cellStyle name="アクセント 3 2" xfId="36"/>
    <cellStyle name="アクセント 4 2" xfId="37"/>
    <cellStyle name="アクセント 5 2" xfId="38"/>
    <cellStyle name="アクセント 6 2" xfId="39"/>
    <cellStyle name="タイトル 2" xfId="40"/>
    <cellStyle name="チェック セル 2" xfId="41"/>
    <cellStyle name="どちらでもない 2" xfId="42"/>
    <cellStyle name="パーセント 2" xfId="9"/>
    <cellStyle name="パーセント 2 2" xfId="67"/>
    <cellStyle name="パーセント 2 2 2" xfId="89"/>
    <cellStyle name="パーセント 2 2 2 2" xfId="145"/>
    <cellStyle name="パーセント 2 2 3" xfId="123"/>
    <cellStyle name="パーセント 2 3" xfId="77"/>
    <cellStyle name="パーセント 2 3 2" xfId="133"/>
    <cellStyle name="パーセント 2 4" xfId="99"/>
    <cellStyle name="パーセント 2 4 2" xfId="155"/>
    <cellStyle name="パーセント 2 5" xfId="113"/>
    <cellStyle name="パーセント 3" xfId="58"/>
    <cellStyle name="メモ 2" xfId="43"/>
    <cellStyle name="リンク セル 2" xfId="44"/>
    <cellStyle name="悪い 2" xfId="45"/>
    <cellStyle name="計算 2" xfId="46"/>
    <cellStyle name="警告文 2" xfId="47"/>
    <cellStyle name="桁区切り 2" xfId="2"/>
    <cellStyle name="桁区切り 2 2" xfId="8"/>
    <cellStyle name="桁区切り 2 2 2" xfId="66"/>
    <cellStyle name="桁区切り 2 2 2 2" xfId="88"/>
    <cellStyle name="桁区切り 2 2 2 2 2" xfId="144"/>
    <cellStyle name="桁区切り 2 2 2 3" xfId="122"/>
    <cellStyle name="桁区切り 2 2 3" xfId="76"/>
    <cellStyle name="桁区切り 2 2 3 2" xfId="132"/>
    <cellStyle name="桁区切り 2 2 4" xfId="98"/>
    <cellStyle name="桁区切り 2 2 4 2" xfId="154"/>
    <cellStyle name="桁区切り 2 2 5" xfId="112"/>
    <cellStyle name="桁区切り 2 3" xfId="60"/>
    <cellStyle name="桁区切り 2 3 2" xfId="106"/>
    <cellStyle name="桁区切り 2 4" xfId="5"/>
    <cellStyle name="桁区切り 2 4 2" xfId="83"/>
    <cellStyle name="桁区切り 2 4 2 2" xfId="139"/>
    <cellStyle name="桁区切り 2 4 3" xfId="110"/>
    <cellStyle name="桁区切り 2 5" xfId="64"/>
    <cellStyle name="桁区切り 2 5 2" xfId="86"/>
    <cellStyle name="桁区切り 2 5 2 2" xfId="142"/>
    <cellStyle name="桁区切り 2 5 3" xfId="120"/>
    <cellStyle name="桁区切り 2 6" xfId="74"/>
    <cellStyle name="桁区切り 2 6 2" xfId="130"/>
    <cellStyle name="桁区切り 2 7" xfId="96"/>
    <cellStyle name="桁区切り 2 7 2" xfId="152"/>
    <cellStyle name="桁区切り 3" xfId="13"/>
    <cellStyle name="桁区切り 3 2" xfId="71"/>
    <cellStyle name="桁区切り 3 2 2" xfId="93"/>
    <cellStyle name="桁区切り 3 2 2 2" xfId="149"/>
    <cellStyle name="桁区切り 3 2 3" xfId="127"/>
    <cellStyle name="桁区切り 3 3" xfId="81"/>
    <cellStyle name="桁区切り 3 3 2" xfId="137"/>
    <cellStyle name="桁区切り 3 4" xfId="103"/>
    <cellStyle name="桁区切り 3 4 2" xfId="159"/>
    <cellStyle name="桁区切り 3 5" xfId="117"/>
    <cellStyle name="桁区切り 4" xfId="11"/>
    <cellStyle name="桁区切り 4 2" xfId="69"/>
    <cellStyle name="桁区切り 4 2 2" xfId="91"/>
    <cellStyle name="桁区切り 4 2 2 2" xfId="147"/>
    <cellStyle name="桁区切り 4 2 3" xfId="125"/>
    <cellStyle name="桁区切り 4 3" xfId="79"/>
    <cellStyle name="桁区切り 4 3 2" xfId="135"/>
    <cellStyle name="桁区切り 4 4" xfId="101"/>
    <cellStyle name="桁区切り 4 4 2" xfId="157"/>
    <cellStyle name="桁区切り 4 5" xfId="115"/>
    <cellStyle name="桁区切り 5" xfId="14"/>
    <cellStyle name="桁区切り 6" xfId="56"/>
    <cellStyle name="桁区切り 6 2" xfId="105"/>
    <cellStyle name="桁区切り 6 2 2" xfId="161"/>
    <cellStyle name="見出し 1 2" xfId="48"/>
    <cellStyle name="見出し 2 2" xfId="49"/>
    <cellStyle name="見出し 3 2" xfId="50"/>
    <cellStyle name="見出し 4 2" xfId="51"/>
    <cellStyle name="集計 2" xfId="52"/>
    <cellStyle name="出力 2" xfId="53"/>
    <cellStyle name="説明文 2" xfId="54"/>
    <cellStyle name="入力 2" xfId="55"/>
    <cellStyle name="標準" xfId="0" builtinId="0"/>
    <cellStyle name="標準 2" xfId="1"/>
    <cellStyle name="標準 2 2" xfId="59"/>
    <cellStyle name="標準 2 2 2" xfId="7"/>
    <cellStyle name="標準 2 2 2 2" xfId="65"/>
    <cellStyle name="標準 2 2 2 2 2" xfId="87"/>
    <cellStyle name="標準 2 2 2 2 2 2" xfId="143"/>
    <cellStyle name="標準 2 2 2 2 3" xfId="107"/>
    <cellStyle name="標準 2 2 2 2 4" xfId="121"/>
    <cellStyle name="標準 2 2 2 3" xfId="75"/>
    <cellStyle name="標準 2 2 2 3 2" xfId="131"/>
    <cellStyle name="標準 2 2 2 4" xfId="97"/>
    <cellStyle name="標準 2 2 2 4 2" xfId="153"/>
    <cellStyle name="標準 2 2 2 5" xfId="111"/>
    <cellStyle name="標準 2 2 3" xfId="108"/>
    <cellStyle name="標準 2 3" xfId="4"/>
    <cellStyle name="標準 2 3 2" xfId="82"/>
    <cellStyle name="標準 2 3 2 2" xfId="138"/>
    <cellStyle name="標準 2 3 3" xfId="109"/>
    <cellStyle name="標準 2 4" xfId="57"/>
    <cellStyle name="標準 2 5" xfId="63"/>
    <cellStyle name="標準 2 5 2" xfId="85"/>
    <cellStyle name="標準 2 5 2 2" xfId="141"/>
    <cellStyle name="標準 2 5 3" xfId="119"/>
    <cellStyle name="標準 2 6" xfId="73"/>
    <cellStyle name="標準 2 6 2" xfId="129"/>
    <cellStyle name="標準 2 7" xfId="95"/>
    <cellStyle name="標準 2 7 2" xfId="151"/>
    <cellStyle name="標準 3" xfId="6"/>
    <cellStyle name="標準 3 2" xfId="12"/>
    <cellStyle name="標準 3 2 2" xfId="70"/>
    <cellStyle name="標準 3 2 2 2" xfId="92"/>
    <cellStyle name="標準 3 2 2 2 2" xfId="148"/>
    <cellStyle name="標準 3 2 2 3" xfId="126"/>
    <cellStyle name="標準 3 2 3" xfId="80"/>
    <cellStyle name="標準 3 2 3 2" xfId="136"/>
    <cellStyle name="標準 3 2 4" xfId="102"/>
    <cellStyle name="標準 3 2 4 2" xfId="158"/>
    <cellStyle name="標準 3 2 5" xfId="116"/>
    <cellStyle name="標準 3 3" xfId="61"/>
    <cellStyle name="標準 4" xfId="10"/>
    <cellStyle name="標準 4 2" xfId="68"/>
    <cellStyle name="標準 4 2 2" xfId="90"/>
    <cellStyle name="標準 4 2 2 2" xfId="146"/>
    <cellStyle name="標準 4 2 3" xfId="124"/>
    <cellStyle name="標準 4 3" xfId="78"/>
    <cellStyle name="標準 4 3 2" xfId="134"/>
    <cellStyle name="標準 4 4" xfId="100"/>
    <cellStyle name="標準 4 4 2" xfId="156"/>
    <cellStyle name="標準 4 5" xfId="114"/>
    <cellStyle name="標準 5" xfId="15"/>
    <cellStyle name="標準 5 2" xfId="104"/>
    <cellStyle name="標準 5 2 2" xfId="160"/>
    <cellStyle name="標準 6" xfId="62"/>
    <cellStyle name="標準 6 2" xfId="72"/>
    <cellStyle name="標準 6 2 2" xfId="94"/>
    <cellStyle name="標準 6 2 2 2" xfId="150"/>
    <cellStyle name="標準 6 2 3" xfId="128"/>
    <cellStyle name="標準 6 3" xfId="84"/>
    <cellStyle name="標準 6 3 2" xfId="140"/>
    <cellStyle name="標準 6 4" xfId="118"/>
    <cellStyle name="標準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410DA3E\share\&#20844;&#20250;&#35336;\&#65296;&#65303;&#25993;&#34276;\&#27934;&#29242;&#28246;&#30010;\2017\&#38283;&#22987;&#12381;&#12398;&#20182;&#36039;&#29987;&#36000;&#20661;&#12527;&#12540;&#12463;&#12471;&#12540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8738;&#23665;&#23398;&#23515;/Downloads/&#26408;&#26365;&#23724;&#30010;%20&#23614;&#24373;&#26093;&#24066;/&#23614;&#24373;&#26093;&#24066;/&#12304;&#23614;&#24373;&#26093;&#24066;&#27096;&#12305;&#27880;&#35352;&#12539;&#38468;&#23646;&#26126;&#32048;&#26360;%20240401/&#12304;&#23614;&#24373;&#26093;&#24066;&#27096;&#12305;R4&#38468;&#23646;&#26126;&#32048;&#26360;%20&#20840;&#20307;&#20250;&#35336;%202403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ワークシートご利用にあたっての注意事項"/>
      <sheetName val="入力シート記入例"/>
      <sheetName val="入力シート"/>
      <sheetName val="CSV"/>
      <sheetName val="会計マスタ"/>
      <sheetName val="勘定科目マスタ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>
            <v>0</v>
          </cell>
        </row>
        <row r="2">
          <cell r="B2" t="str">
            <v>勘定科目Dropdown</v>
          </cell>
          <cell r="E2" t="str">
            <v>勘定科目コード</v>
          </cell>
        </row>
        <row r="3">
          <cell r="E3" t="str">
            <v>800400</v>
          </cell>
        </row>
        <row r="4">
          <cell r="E4" t="str">
            <v>800500</v>
          </cell>
        </row>
        <row r="5">
          <cell r="E5" t="str">
            <v>800601</v>
          </cell>
        </row>
        <row r="6">
          <cell r="E6" t="str">
            <v>800602</v>
          </cell>
        </row>
        <row r="7">
          <cell r="E7" t="str">
            <v>800651</v>
          </cell>
        </row>
        <row r="8">
          <cell r="E8" t="str">
            <v>800652</v>
          </cell>
        </row>
        <row r="9">
          <cell r="E9" t="str">
            <v>800700</v>
          </cell>
        </row>
        <row r="10">
          <cell r="E10" t="str">
            <v>800750</v>
          </cell>
        </row>
        <row r="11">
          <cell r="E11" t="str">
            <v>800800</v>
          </cell>
        </row>
        <row r="12">
          <cell r="E12" t="str">
            <v>800850</v>
          </cell>
        </row>
        <row r="13">
          <cell r="E13" t="str">
            <v>800900</v>
          </cell>
        </row>
        <row r="14">
          <cell r="E14" t="str">
            <v>800950</v>
          </cell>
        </row>
        <row r="15">
          <cell r="E15" t="str">
            <v>801000</v>
          </cell>
        </row>
        <row r="16">
          <cell r="E16" t="str">
            <v>801050</v>
          </cell>
        </row>
        <row r="17">
          <cell r="E17" t="str">
            <v>801100</v>
          </cell>
        </row>
        <row r="18">
          <cell r="E18" t="str">
            <v>801150</v>
          </cell>
        </row>
        <row r="19">
          <cell r="E19" t="str">
            <v>801200</v>
          </cell>
        </row>
        <row r="20">
          <cell r="E20" t="str">
            <v>801250</v>
          </cell>
        </row>
        <row r="21">
          <cell r="E21" t="str">
            <v>801300</v>
          </cell>
        </row>
        <row r="22">
          <cell r="E22" t="str">
            <v>801501</v>
          </cell>
        </row>
        <row r="23">
          <cell r="E23" t="str">
            <v>801502</v>
          </cell>
        </row>
        <row r="24">
          <cell r="E24" t="str">
            <v>801503</v>
          </cell>
        </row>
        <row r="25">
          <cell r="E25" t="str">
            <v>801504</v>
          </cell>
        </row>
        <row r="26">
          <cell r="E26" t="str">
            <v>801505</v>
          </cell>
        </row>
        <row r="27">
          <cell r="E27" t="str">
            <v>801506</v>
          </cell>
        </row>
        <row r="28">
          <cell r="E28" t="str">
            <v>801508</v>
          </cell>
        </row>
        <row r="29">
          <cell r="E29" t="str">
            <v>801509</v>
          </cell>
        </row>
        <row r="30">
          <cell r="E30" t="str">
            <v>801510</v>
          </cell>
        </row>
        <row r="31">
          <cell r="E31" t="str">
            <v>801511</v>
          </cell>
        </row>
        <row r="32">
          <cell r="E32" t="str">
            <v>801512</v>
          </cell>
        </row>
        <row r="33">
          <cell r="E33" t="str">
            <v>801513</v>
          </cell>
        </row>
        <row r="34">
          <cell r="E34" t="str">
            <v>801514</v>
          </cell>
        </row>
        <row r="35">
          <cell r="E35" t="str">
            <v>801516</v>
          </cell>
        </row>
        <row r="36">
          <cell r="E36" t="str">
            <v>801601</v>
          </cell>
        </row>
        <row r="37">
          <cell r="E37" t="str">
            <v>801602</v>
          </cell>
        </row>
        <row r="38">
          <cell r="E38" t="str">
            <v>801603</v>
          </cell>
        </row>
        <row r="39">
          <cell r="E39" t="str">
            <v>801604</v>
          </cell>
        </row>
        <row r="40">
          <cell r="E40" t="str">
            <v>801605</v>
          </cell>
        </row>
        <row r="41">
          <cell r="E41" t="str">
            <v>801606</v>
          </cell>
        </row>
        <row r="42">
          <cell r="E42" t="str">
            <v>801608</v>
          </cell>
        </row>
        <row r="43">
          <cell r="E43" t="str">
            <v>801609</v>
          </cell>
        </row>
        <row r="44">
          <cell r="E44" t="str">
            <v>801610</v>
          </cell>
        </row>
        <row r="45">
          <cell r="E45" t="str">
            <v>801611</v>
          </cell>
        </row>
        <row r="46">
          <cell r="E46" t="str">
            <v>801612</v>
          </cell>
        </row>
        <row r="47">
          <cell r="E47" t="str">
            <v>801613</v>
          </cell>
        </row>
        <row r="48">
          <cell r="E48" t="str">
            <v>801614</v>
          </cell>
        </row>
        <row r="49">
          <cell r="E49" t="str">
            <v>801616</v>
          </cell>
        </row>
        <row r="50">
          <cell r="E50" t="str">
            <v>801651</v>
          </cell>
        </row>
        <row r="51">
          <cell r="E51" t="str">
            <v>801652</v>
          </cell>
        </row>
        <row r="52">
          <cell r="E52" t="str">
            <v>801653</v>
          </cell>
        </row>
        <row r="53">
          <cell r="E53" t="str">
            <v>801654</v>
          </cell>
        </row>
        <row r="54">
          <cell r="E54" t="str">
            <v>801655</v>
          </cell>
        </row>
        <row r="55">
          <cell r="E55" t="str">
            <v>801656</v>
          </cell>
        </row>
        <row r="56">
          <cell r="E56" t="str">
            <v>801658</v>
          </cell>
        </row>
        <row r="57">
          <cell r="E57" t="str">
            <v>801659</v>
          </cell>
        </row>
        <row r="58">
          <cell r="E58" t="str">
            <v>801660</v>
          </cell>
        </row>
        <row r="59">
          <cell r="E59" t="str">
            <v>801661</v>
          </cell>
        </row>
        <row r="60">
          <cell r="E60" t="str">
            <v>801662</v>
          </cell>
        </row>
        <row r="61">
          <cell r="E61" t="str">
            <v>801663</v>
          </cell>
        </row>
        <row r="62">
          <cell r="E62" t="str">
            <v>801664</v>
          </cell>
        </row>
        <row r="63">
          <cell r="E63" t="str">
            <v>801666</v>
          </cell>
        </row>
        <row r="64">
          <cell r="E64" t="str">
            <v>801701</v>
          </cell>
        </row>
        <row r="65">
          <cell r="E65" t="str">
            <v>801702</v>
          </cell>
        </row>
        <row r="66">
          <cell r="E66" t="str">
            <v>801703</v>
          </cell>
        </row>
        <row r="67">
          <cell r="E67" t="str">
            <v>801704</v>
          </cell>
        </row>
        <row r="68">
          <cell r="E68" t="str">
            <v>801705</v>
          </cell>
        </row>
        <row r="69">
          <cell r="E69" t="str">
            <v>801706</v>
          </cell>
        </row>
        <row r="70">
          <cell r="E70" t="str">
            <v>801708</v>
          </cell>
        </row>
        <row r="71">
          <cell r="E71" t="str">
            <v>801709</v>
          </cell>
        </row>
        <row r="72">
          <cell r="E72" t="str">
            <v>801710</v>
          </cell>
        </row>
        <row r="73">
          <cell r="E73" t="str">
            <v>801711</v>
          </cell>
        </row>
        <row r="74">
          <cell r="E74" t="str">
            <v>801712</v>
          </cell>
        </row>
        <row r="75">
          <cell r="E75" t="str">
            <v>801713</v>
          </cell>
        </row>
        <row r="76">
          <cell r="E76" t="str">
            <v>801714</v>
          </cell>
        </row>
        <row r="77">
          <cell r="E77" t="str">
            <v>801716</v>
          </cell>
        </row>
        <row r="78">
          <cell r="E78" t="str">
            <v>801751</v>
          </cell>
        </row>
        <row r="79">
          <cell r="E79" t="str">
            <v>801752</v>
          </cell>
        </row>
        <row r="80">
          <cell r="E80" t="str">
            <v>801753</v>
          </cell>
        </row>
        <row r="81">
          <cell r="E81" t="str">
            <v>801754</v>
          </cell>
        </row>
        <row r="82">
          <cell r="E82" t="str">
            <v>801755</v>
          </cell>
        </row>
        <row r="83">
          <cell r="E83" t="str">
            <v>801756</v>
          </cell>
        </row>
        <row r="84">
          <cell r="E84" t="str">
            <v>801758</v>
          </cell>
        </row>
        <row r="85">
          <cell r="E85" t="str">
            <v>801759</v>
          </cell>
        </row>
        <row r="86">
          <cell r="E86" t="str">
            <v>801760</v>
          </cell>
        </row>
        <row r="87">
          <cell r="E87" t="str">
            <v>801761</v>
          </cell>
        </row>
        <row r="88">
          <cell r="E88" t="str">
            <v>801762</v>
          </cell>
        </row>
        <row r="89">
          <cell r="E89" t="str">
            <v>801763</v>
          </cell>
        </row>
        <row r="90">
          <cell r="E90" t="str">
            <v>801764</v>
          </cell>
        </row>
        <row r="91">
          <cell r="E91" t="str">
            <v>801766</v>
          </cell>
        </row>
        <row r="92">
          <cell r="E92" t="str">
            <v>801800</v>
          </cell>
        </row>
        <row r="93">
          <cell r="E93" t="str">
            <v>801850</v>
          </cell>
        </row>
        <row r="94">
          <cell r="E94" t="str">
            <v>801900</v>
          </cell>
        </row>
        <row r="95">
          <cell r="E95" t="str">
            <v>802001</v>
          </cell>
        </row>
        <row r="96">
          <cell r="E96" t="str">
            <v>802002</v>
          </cell>
        </row>
        <row r="97">
          <cell r="E97" t="str">
            <v>802051</v>
          </cell>
        </row>
        <row r="98">
          <cell r="E98" t="str">
            <v>802200</v>
          </cell>
        </row>
        <row r="99">
          <cell r="E99" t="str">
            <v>802301</v>
          </cell>
        </row>
        <row r="100">
          <cell r="E100" t="str">
            <v>802302</v>
          </cell>
        </row>
        <row r="101">
          <cell r="E101" t="str">
            <v>802303</v>
          </cell>
        </row>
        <row r="102">
          <cell r="E102" t="str">
            <v>802304</v>
          </cell>
        </row>
        <row r="103">
          <cell r="E103" t="str">
            <v>802601</v>
          </cell>
        </row>
        <row r="104">
          <cell r="E104" t="str">
            <v>802602</v>
          </cell>
        </row>
        <row r="105">
          <cell r="E105" t="str">
            <v>802700</v>
          </cell>
        </row>
        <row r="106">
          <cell r="E106" t="str">
            <v>802800</v>
          </cell>
        </row>
        <row r="107">
          <cell r="E107" t="str">
            <v>802900</v>
          </cell>
        </row>
        <row r="108">
          <cell r="E108" t="str">
            <v>803001</v>
          </cell>
        </row>
        <row r="109">
          <cell r="E109" t="str">
            <v>803002</v>
          </cell>
        </row>
        <row r="110">
          <cell r="E110" t="str">
            <v>803003</v>
          </cell>
        </row>
        <row r="111">
          <cell r="E111" t="str">
            <v>803100</v>
          </cell>
        </row>
        <row r="112">
          <cell r="E112" t="str">
            <v>803300</v>
          </cell>
        </row>
        <row r="113">
          <cell r="E113" t="str">
            <v>803400</v>
          </cell>
        </row>
        <row r="114">
          <cell r="E114" t="str">
            <v>803500</v>
          </cell>
        </row>
        <row r="115">
          <cell r="E115" t="str">
            <v>803600</v>
          </cell>
        </row>
        <row r="116">
          <cell r="E116" t="str">
            <v>803802</v>
          </cell>
        </row>
        <row r="117">
          <cell r="E117" t="str">
            <v>803901</v>
          </cell>
        </row>
        <row r="118">
          <cell r="E118" t="str">
            <v>803902</v>
          </cell>
        </row>
        <row r="119">
          <cell r="E119" t="str">
            <v>803903</v>
          </cell>
        </row>
        <row r="120">
          <cell r="E120" t="str">
            <v>804000</v>
          </cell>
        </row>
        <row r="121">
          <cell r="E121" t="str">
            <v>804200</v>
          </cell>
        </row>
        <row r="122">
          <cell r="E122" t="str">
            <v>804300</v>
          </cell>
        </row>
        <row r="123">
          <cell r="E123" t="str">
            <v>804400</v>
          </cell>
        </row>
        <row r="124">
          <cell r="E124" t="str">
            <v>804500</v>
          </cell>
        </row>
        <row r="125">
          <cell r="E125" t="str">
            <v>804600</v>
          </cell>
        </row>
        <row r="126">
          <cell r="E126" t="str">
            <v>804900</v>
          </cell>
        </row>
        <row r="127">
          <cell r="E127" t="str">
            <v>806300</v>
          </cell>
        </row>
        <row r="128">
          <cell r="E128" t="str">
            <v>806400</v>
          </cell>
        </row>
        <row r="129">
          <cell r="E129" t="str">
            <v>806500</v>
          </cell>
        </row>
        <row r="130">
          <cell r="E130" t="str">
            <v>806600</v>
          </cell>
        </row>
        <row r="131">
          <cell r="E131" t="str">
            <v>806701</v>
          </cell>
        </row>
        <row r="132">
          <cell r="E132" t="str">
            <v>806702</v>
          </cell>
        </row>
        <row r="133">
          <cell r="E133" t="str">
            <v>806900</v>
          </cell>
        </row>
        <row r="134">
          <cell r="E134" t="str">
            <v>807000</v>
          </cell>
        </row>
        <row r="135">
          <cell r="E135" t="str">
            <v>807100</v>
          </cell>
        </row>
        <row r="136">
          <cell r="E136" t="str">
            <v>807200</v>
          </cell>
        </row>
        <row r="137">
          <cell r="E137" t="str">
            <v>807300</v>
          </cell>
        </row>
        <row r="138">
          <cell r="E138" t="str">
            <v>807400</v>
          </cell>
        </row>
        <row r="139">
          <cell r="E139" t="str">
            <v>807501</v>
          </cell>
        </row>
        <row r="140">
          <cell r="E140" t="str">
            <v>807502</v>
          </cell>
        </row>
        <row r="141">
          <cell r="E141" t="str">
            <v>807601</v>
          </cell>
        </row>
        <row r="142">
          <cell r="E142" t="str">
            <v>807602</v>
          </cell>
        </row>
        <row r="143">
          <cell r="E143" t="str">
            <v>808000</v>
          </cell>
        </row>
        <row r="144">
          <cell r="E144" t="str">
            <v>808300</v>
          </cell>
        </row>
        <row r="145">
          <cell r="E145" t="str">
            <v>810300</v>
          </cell>
        </row>
        <row r="146">
          <cell r="E146" t="str">
            <v>810400</v>
          </cell>
        </row>
        <row r="147">
          <cell r="E147" t="str">
            <v>810500</v>
          </cell>
        </row>
        <row r="148">
          <cell r="E148" t="str">
            <v>810601</v>
          </cell>
        </row>
        <row r="149">
          <cell r="E149" t="str">
            <v>810602</v>
          </cell>
        </row>
        <row r="150">
          <cell r="E150" t="str">
            <v>810801</v>
          </cell>
        </row>
        <row r="151">
          <cell r="E151" t="str">
            <v>810802</v>
          </cell>
        </row>
        <row r="152">
          <cell r="E152" t="str">
            <v>810803</v>
          </cell>
        </row>
        <row r="153">
          <cell r="E153" t="str">
            <v>810804</v>
          </cell>
        </row>
        <row r="154">
          <cell r="E154" t="str">
            <v>810900</v>
          </cell>
        </row>
        <row r="155">
          <cell r="E155" t="str">
            <v>811000</v>
          </cell>
        </row>
        <row r="156">
          <cell r="E156" t="str">
            <v>811100</v>
          </cell>
        </row>
        <row r="157">
          <cell r="E157" t="str">
            <v>811301</v>
          </cell>
        </row>
        <row r="158">
          <cell r="E158" t="str">
            <v>811302</v>
          </cell>
        </row>
        <row r="159">
          <cell r="E159" t="str">
            <v>811400</v>
          </cell>
        </row>
        <row r="160">
          <cell r="E160" t="str">
            <v>811501</v>
          </cell>
        </row>
        <row r="161">
          <cell r="E161" t="str">
            <v>811502</v>
          </cell>
        </row>
        <row r="162">
          <cell r="E162" t="str">
            <v>811700</v>
          </cell>
        </row>
        <row r="163">
          <cell r="E163" t="str">
            <v>811800</v>
          </cell>
        </row>
        <row r="164">
          <cell r="E164" t="str">
            <v>811900</v>
          </cell>
        </row>
        <row r="165">
          <cell r="E165" t="str">
            <v>812000</v>
          </cell>
        </row>
        <row r="166">
          <cell r="E166" t="str">
            <v>812200</v>
          </cell>
        </row>
        <row r="167">
          <cell r="E167" t="str">
            <v>812301</v>
          </cell>
        </row>
        <row r="168">
          <cell r="E168" t="str">
            <v>812302</v>
          </cell>
        </row>
        <row r="169">
          <cell r="E169" t="str">
            <v>812303</v>
          </cell>
        </row>
        <row r="170">
          <cell r="E170" t="str">
            <v>812600</v>
          </cell>
        </row>
        <row r="171">
          <cell r="E171" t="str">
            <v>812700</v>
          </cell>
        </row>
        <row r="172">
          <cell r="E172" t="str">
            <v>812800</v>
          </cell>
        </row>
        <row r="173">
          <cell r="E173" t="str">
            <v>812900</v>
          </cell>
        </row>
        <row r="174">
          <cell r="E174" t="str">
            <v>813000</v>
          </cell>
        </row>
        <row r="175">
          <cell r="E175" t="str">
            <v>813200</v>
          </cell>
        </row>
        <row r="176">
          <cell r="E176" t="str">
            <v>813300</v>
          </cell>
        </row>
        <row r="177">
          <cell r="E177" t="str">
            <v>820301</v>
          </cell>
        </row>
        <row r="178">
          <cell r="E178" t="str">
            <v>820302</v>
          </cell>
        </row>
        <row r="179">
          <cell r="E179" t="str">
            <v>820303</v>
          </cell>
        </row>
        <row r="180">
          <cell r="E180" t="str">
            <v>820304</v>
          </cell>
        </row>
        <row r="181">
          <cell r="E181" t="str">
            <v>820401</v>
          </cell>
        </row>
        <row r="182">
          <cell r="E182" t="str">
            <v>820402</v>
          </cell>
        </row>
        <row r="183">
          <cell r="E183" t="str">
            <v>820403</v>
          </cell>
        </row>
        <row r="184">
          <cell r="E184" t="str">
            <v>820890</v>
          </cell>
        </row>
        <row r="185">
          <cell r="E185" t="str">
            <v>820891</v>
          </cell>
        </row>
        <row r="186">
          <cell r="E186" t="str">
            <v>820990</v>
          </cell>
        </row>
        <row r="187">
          <cell r="E187" t="str">
            <v>820991</v>
          </cell>
        </row>
        <row r="188">
          <cell r="E188" t="str">
            <v>821090</v>
          </cell>
        </row>
        <row r="189">
          <cell r="E189" t="str">
            <v>821091</v>
          </cell>
        </row>
        <row r="190">
          <cell r="E190" t="str">
            <v>821190</v>
          </cell>
        </row>
        <row r="191">
          <cell r="E191" t="str">
            <v>821191</v>
          </cell>
        </row>
        <row r="192">
          <cell r="E192" t="str">
            <v>821201</v>
          </cell>
        </row>
        <row r="193">
          <cell r="E193" t="str">
            <v>821202</v>
          </cell>
        </row>
        <row r="194">
          <cell r="E194" t="str">
            <v>821301</v>
          </cell>
        </row>
        <row r="195">
          <cell r="E195" t="str">
            <v>821302</v>
          </cell>
        </row>
        <row r="196">
          <cell r="E196" t="str">
            <v>821401</v>
          </cell>
        </row>
        <row r="197">
          <cell r="E197" t="str">
            <v>821402</v>
          </cell>
        </row>
        <row r="198">
          <cell r="E198" t="str">
            <v>821501</v>
          </cell>
        </row>
        <row r="199">
          <cell r="E199" t="str">
            <v>821502</v>
          </cell>
        </row>
        <row r="200">
          <cell r="E200" t="str">
            <v>821601</v>
          </cell>
        </row>
        <row r="201">
          <cell r="E201" t="str">
            <v>821602</v>
          </cell>
        </row>
        <row r="202">
          <cell r="E202" t="str">
            <v>821701</v>
          </cell>
        </row>
        <row r="203">
          <cell r="E203" t="str">
            <v>821702</v>
          </cell>
        </row>
        <row r="204">
          <cell r="E204" t="str">
            <v>821901</v>
          </cell>
        </row>
        <row r="205">
          <cell r="E205" t="str">
            <v>821902</v>
          </cell>
        </row>
        <row r="206">
          <cell r="E206" t="str">
            <v>822000</v>
          </cell>
        </row>
        <row r="207">
          <cell r="E207" t="str">
            <v>830600</v>
          </cell>
        </row>
        <row r="208">
          <cell r="E208" t="str">
            <v>830701</v>
          </cell>
        </row>
        <row r="209">
          <cell r="E209" t="str">
            <v>830702</v>
          </cell>
        </row>
        <row r="210">
          <cell r="E210" t="str">
            <v>830801</v>
          </cell>
        </row>
        <row r="211">
          <cell r="E211" t="str">
            <v>830802</v>
          </cell>
        </row>
        <row r="212">
          <cell r="E212" t="str">
            <v>830901</v>
          </cell>
        </row>
        <row r="213">
          <cell r="E213" t="str">
            <v>830902</v>
          </cell>
        </row>
        <row r="214">
          <cell r="E214" t="str">
            <v>831100</v>
          </cell>
        </row>
        <row r="215">
          <cell r="E215" t="str">
            <v>831200</v>
          </cell>
        </row>
        <row r="216">
          <cell r="E216" t="str">
            <v>831300</v>
          </cell>
        </row>
        <row r="217">
          <cell r="E217" t="str">
            <v>831400</v>
          </cell>
        </row>
        <row r="218">
          <cell r="E218" t="str">
            <v>831601</v>
          </cell>
        </row>
        <row r="219">
          <cell r="E219" t="str">
            <v>831602</v>
          </cell>
        </row>
        <row r="220">
          <cell r="E220" t="str">
            <v>831603</v>
          </cell>
        </row>
        <row r="221">
          <cell r="E221" t="str">
            <v>831604</v>
          </cell>
        </row>
        <row r="222">
          <cell r="E222" t="str">
            <v>831700</v>
          </cell>
        </row>
        <row r="223">
          <cell r="E223" t="str">
            <v>831800</v>
          </cell>
        </row>
        <row r="224">
          <cell r="E224" t="str">
            <v>831901</v>
          </cell>
        </row>
        <row r="225">
          <cell r="E225" t="str">
            <v>831902</v>
          </cell>
        </row>
        <row r="226">
          <cell r="E226" t="str">
            <v>832200</v>
          </cell>
        </row>
        <row r="227">
          <cell r="E227" t="str">
            <v>832300</v>
          </cell>
        </row>
        <row r="228">
          <cell r="E228" t="str">
            <v>832401</v>
          </cell>
        </row>
        <row r="229">
          <cell r="E229" t="str">
            <v>832402</v>
          </cell>
        </row>
        <row r="230">
          <cell r="E230" t="str">
            <v>832700</v>
          </cell>
        </row>
        <row r="231">
          <cell r="E231" t="str">
            <v>832800</v>
          </cell>
        </row>
        <row r="232">
          <cell r="E232" t="str">
            <v>832900</v>
          </cell>
        </row>
        <row r="233">
          <cell r="E233" t="str">
            <v>833000</v>
          </cell>
        </row>
        <row r="234">
          <cell r="E234" t="str">
            <v>833100</v>
          </cell>
        </row>
        <row r="235">
          <cell r="E235" t="str">
            <v>833300</v>
          </cell>
        </row>
        <row r="236">
          <cell r="E236" t="str">
            <v>833400</v>
          </cell>
        </row>
        <row r="237">
          <cell r="E237" t="str">
            <v>833500</v>
          </cell>
        </row>
        <row r="238">
          <cell r="E238" t="str">
            <v>833600</v>
          </cell>
        </row>
        <row r="239">
          <cell r="E239" t="str">
            <v>833700</v>
          </cell>
        </row>
        <row r="240">
          <cell r="E240" t="str">
            <v>834000</v>
          </cell>
        </row>
        <row r="241">
          <cell r="E241" t="str">
            <v>834101</v>
          </cell>
        </row>
        <row r="242">
          <cell r="E242" t="str">
            <v>834102</v>
          </cell>
        </row>
        <row r="243">
          <cell r="E243" t="str">
            <v>834300</v>
          </cell>
        </row>
        <row r="244">
          <cell r="E244" t="str">
            <v>834401</v>
          </cell>
        </row>
        <row r="245">
          <cell r="E245" t="str">
            <v>834402</v>
          </cell>
        </row>
        <row r="246">
          <cell r="E246" t="str">
            <v>834600</v>
          </cell>
        </row>
        <row r="247">
          <cell r="E247" t="str">
            <v>840000</v>
          </cell>
        </row>
        <row r="248">
          <cell r="E248" t="str">
            <v>850000</v>
          </cell>
        </row>
        <row r="249">
          <cell r="E249" t="str">
            <v>860000</v>
          </cell>
        </row>
        <row r="250">
          <cell r="E250" t="str">
            <v>860100</v>
          </cell>
        </row>
        <row r="251">
          <cell r="E251" t="str">
            <v>860200</v>
          </cell>
        </row>
        <row r="252">
          <cell r="E252" t="str">
            <v>899900</v>
          </cell>
        </row>
        <row r="253">
          <cell r="E253" t="str">
            <v>899901</v>
          </cell>
        </row>
        <row r="254">
          <cell r="E254" t="str">
            <v>899902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の明細"/>
      <sheetName val="有形固定資産に係る行政目的別の明細"/>
      <sheetName val="投資及び出資金の明細"/>
      <sheetName val="基金の明細"/>
      <sheetName val="貸付金の明細"/>
      <sheetName val="長期延滞債権の明細"/>
      <sheetName val="未収金の明細"/>
      <sheetName val="地方債等（借入先別）の明細"/>
      <sheetName val="地方債等（利率別）の明細"/>
      <sheetName val="地方債等（返済期間別）の明細"/>
      <sheetName val="特定の契約条項が付された地方債等の概要"/>
      <sheetName val="引当金の明細"/>
      <sheetName val="補助金等の明細"/>
      <sheetName val="財源の明細"/>
      <sheetName val="財源情報の明細"/>
      <sheetName val="資金の明細"/>
    </sheetNames>
    <sheetDataSet>
      <sheetData sheetId="0"/>
      <sheetData sheetId="1"/>
      <sheetData sheetId="2">
        <row r="2">
          <cell r="A2" t="str">
            <v>自治体名：尾張旭市</v>
          </cell>
        </row>
        <row r="3">
          <cell r="A3" t="str">
            <v>年度：令和4年度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workbookViewId="0">
      <selection sqref="A1:H1"/>
    </sheetView>
  </sheetViews>
  <sheetFormatPr defaultColWidth="8.875" defaultRowHeight="11.25" x14ac:dyDescent="0.15"/>
  <cols>
    <col min="1" max="1" width="30.875" style="4" customWidth="1"/>
    <col min="2" max="8" width="15.875" style="4" customWidth="1"/>
    <col min="9" max="16384" width="8.875" style="4"/>
  </cols>
  <sheetData>
    <row r="1" spans="1:8" ht="21" x14ac:dyDescent="0.15">
      <c r="A1" s="40" t="s">
        <v>163</v>
      </c>
      <c r="B1" s="40"/>
      <c r="C1" s="40"/>
      <c r="D1" s="40"/>
      <c r="E1" s="40"/>
      <c r="F1" s="40"/>
      <c r="G1" s="40"/>
      <c r="H1" s="40"/>
    </row>
    <row r="2" spans="1:8" ht="13.5" x14ac:dyDescent="0.15">
      <c r="A2" s="7" t="s">
        <v>140</v>
      </c>
      <c r="B2" s="7"/>
      <c r="C2" s="7"/>
      <c r="D2" s="7"/>
      <c r="E2" s="7"/>
      <c r="F2" s="7"/>
      <c r="G2" s="7"/>
      <c r="H2" s="6" t="s">
        <v>1</v>
      </c>
    </row>
    <row r="3" spans="1:8" ht="13.5" x14ac:dyDescent="0.15">
      <c r="A3" s="7" t="s">
        <v>162</v>
      </c>
      <c r="B3" s="7"/>
      <c r="C3" s="7"/>
      <c r="D3" s="7"/>
      <c r="E3" s="7"/>
      <c r="F3" s="7"/>
      <c r="G3" s="7"/>
      <c r="H3" s="7"/>
    </row>
    <row r="4" spans="1:8" ht="13.5" x14ac:dyDescent="0.15">
      <c r="A4" s="7"/>
      <c r="B4" s="7"/>
      <c r="C4" s="7"/>
      <c r="D4" s="7"/>
      <c r="E4" s="7"/>
      <c r="F4" s="7"/>
      <c r="G4" s="7"/>
      <c r="H4" s="6" t="s">
        <v>161</v>
      </c>
    </row>
    <row r="5" spans="1:8" ht="33.75" x14ac:dyDescent="0.15">
      <c r="A5" s="35" t="s">
        <v>88</v>
      </c>
      <c r="B5" s="34" t="s">
        <v>160</v>
      </c>
      <c r="C5" s="34" t="s">
        <v>159</v>
      </c>
      <c r="D5" s="34" t="s">
        <v>158</v>
      </c>
      <c r="E5" s="34" t="s">
        <v>157</v>
      </c>
      <c r="F5" s="34" t="s">
        <v>156</v>
      </c>
      <c r="G5" s="34" t="s">
        <v>155</v>
      </c>
      <c r="H5" s="34" t="s">
        <v>154</v>
      </c>
    </row>
    <row r="6" spans="1:8" x14ac:dyDescent="0.15">
      <c r="A6" s="5" t="s">
        <v>153</v>
      </c>
      <c r="B6" s="33">
        <v>84355260378</v>
      </c>
      <c r="C6" s="33">
        <v>764071245</v>
      </c>
      <c r="D6" s="33">
        <v>410236400</v>
      </c>
      <c r="E6" s="33">
        <v>84709095223</v>
      </c>
      <c r="F6" s="33">
        <v>30624371503</v>
      </c>
      <c r="G6" s="33">
        <v>1037833676</v>
      </c>
      <c r="H6" s="33">
        <v>54084723720</v>
      </c>
    </row>
    <row r="7" spans="1:8" x14ac:dyDescent="0.15">
      <c r="A7" s="5" t="s">
        <v>147</v>
      </c>
      <c r="B7" s="33">
        <v>38076687093</v>
      </c>
      <c r="C7" s="33">
        <v>69154325</v>
      </c>
      <c r="D7" s="33">
        <v>400632520</v>
      </c>
      <c r="E7" s="33">
        <v>37745208898</v>
      </c>
      <c r="F7" s="33" t="s">
        <v>143</v>
      </c>
      <c r="G7" s="33" t="s">
        <v>143</v>
      </c>
      <c r="H7" s="33">
        <v>37745208898</v>
      </c>
    </row>
    <row r="8" spans="1:8" x14ac:dyDescent="0.15">
      <c r="A8" s="5" t="s">
        <v>152</v>
      </c>
      <c r="B8" s="33" t="s">
        <v>143</v>
      </c>
      <c r="C8" s="33" t="s">
        <v>143</v>
      </c>
      <c r="D8" s="33" t="s">
        <v>143</v>
      </c>
      <c r="E8" s="33" t="s">
        <v>143</v>
      </c>
      <c r="F8" s="33" t="s">
        <v>143</v>
      </c>
      <c r="G8" s="33" t="s">
        <v>143</v>
      </c>
      <c r="H8" s="33" t="s">
        <v>143</v>
      </c>
    </row>
    <row r="9" spans="1:8" x14ac:dyDescent="0.15">
      <c r="A9" s="5" t="s">
        <v>146</v>
      </c>
      <c r="B9" s="33">
        <v>39174781127</v>
      </c>
      <c r="C9" s="33">
        <v>567767812</v>
      </c>
      <c r="D9" s="33">
        <v>3660000</v>
      </c>
      <c r="E9" s="33">
        <v>39738888939</v>
      </c>
      <c r="F9" s="33">
        <v>26575121929</v>
      </c>
      <c r="G9" s="33">
        <v>727249581</v>
      </c>
      <c r="H9" s="33">
        <v>13163767010</v>
      </c>
    </row>
    <row r="10" spans="1:8" x14ac:dyDescent="0.15">
      <c r="A10" s="5" t="s">
        <v>252</v>
      </c>
      <c r="B10" s="33">
        <v>3556438676</v>
      </c>
      <c r="C10" s="33" t="s">
        <v>143</v>
      </c>
      <c r="D10" s="33" t="s">
        <v>143</v>
      </c>
      <c r="E10" s="33">
        <v>3556438676</v>
      </c>
      <c r="F10" s="33">
        <v>1388030515</v>
      </c>
      <c r="G10" s="33">
        <v>215373838</v>
      </c>
      <c r="H10" s="33">
        <v>2168408161</v>
      </c>
    </row>
    <row r="11" spans="1:8" x14ac:dyDescent="0.15">
      <c r="A11" s="5" t="s">
        <v>145</v>
      </c>
      <c r="B11" s="33">
        <v>3433618492</v>
      </c>
      <c r="C11" s="33">
        <v>15728108</v>
      </c>
      <c r="D11" s="33">
        <v>5943880</v>
      </c>
      <c r="E11" s="33">
        <v>3443402720</v>
      </c>
      <c r="F11" s="33">
        <v>2661219059</v>
      </c>
      <c r="G11" s="33">
        <v>95210257</v>
      </c>
      <c r="H11" s="33">
        <v>782183661</v>
      </c>
    </row>
    <row r="12" spans="1:8" x14ac:dyDescent="0.15">
      <c r="A12" s="5" t="s">
        <v>151</v>
      </c>
      <c r="B12" s="33" t="s">
        <v>143</v>
      </c>
      <c r="C12" s="33" t="s">
        <v>143</v>
      </c>
      <c r="D12" s="33" t="s">
        <v>143</v>
      </c>
      <c r="E12" s="33" t="s">
        <v>143</v>
      </c>
      <c r="F12" s="33" t="s">
        <v>143</v>
      </c>
      <c r="G12" s="33" t="s">
        <v>143</v>
      </c>
      <c r="H12" s="33" t="s">
        <v>143</v>
      </c>
    </row>
    <row r="13" spans="1:8" x14ac:dyDescent="0.15">
      <c r="A13" s="5" t="s">
        <v>150</v>
      </c>
      <c r="B13" s="33" t="s">
        <v>143</v>
      </c>
      <c r="C13" s="33" t="s">
        <v>143</v>
      </c>
      <c r="D13" s="33" t="s">
        <v>143</v>
      </c>
      <c r="E13" s="33" t="s">
        <v>143</v>
      </c>
      <c r="F13" s="33" t="s">
        <v>143</v>
      </c>
      <c r="G13" s="33" t="s">
        <v>143</v>
      </c>
      <c r="H13" s="33" t="s">
        <v>143</v>
      </c>
    </row>
    <row r="14" spans="1:8" x14ac:dyDescent="0.15">
      <c r="A14" s="5" t="s">
        <v>149</v>
      </c>
      <c r="B14" s="33" t="s">
        <v>143</v>
      </c>
      <c r="C14" s="33" t="s">
        <v>143</v>
      </c>
      <c r="D14" s="33" t="s">
        <v>143</v>
      </c>
      <c r="E14" s="33" t="s">
        <v>143</v>
      </c>
      <c r="F14" s="33" t="s">
        <v>143</v>
      </c>
      <c r="G14" s="33" t="s">
        <v>143</v>
      </c>
      <c r="H14" s="33" t="s">
        <v>143</v>
      </c>
    </row>
    <row r="15" spans="1:8" x14ac:dyDescent="0.15">
      <c r="A15" s="5" t="s">
        <v>251</v>
      </c>
      <c r="B15" s="33" t="s">
        <v>143</v>
      </c>
      <c r="C15" s="33" t="s">
        <v>143</v>
      </c>
      <c r="D15" s="33" t="s">
        <v>143</v>
      </c>
      <c r="E15" s="33" t="s">
        <v>143</v>
      </c>
      <c r="F15" s="33" t="s">
        <v>143</v>
      </c>
      <c r="G15" s="33" t="s">
        <v>143</v>
      </c>
      <c r="H15" s="33" t="s">
        <v>143</v>
      </c>
    </row>
    <row r="16" spans="1:8" x14ac:dyDescent="0.15">
      <c r="A16" s="5" t="s">
        <v>144</v>
      </c>
      <c r="B16" s="33">
        <v>113734990</v>
      </c>
      <c r="C16" s="33">
        <v>111421000</v>
      </c>
      <c r="D16" s="33" t="s">
        <v>143</v>
      </c>
      <c r="E16" s="33">
        <v>225155990</v>
      </c>
      <c r="F16" s="33" t="s">
        <v>143</v>
      </c>
      <c r="G16" s="33" t="s">
        <v>143</v>
      </c>
      <c r="H16" s="33">
        <v>225155990</v>
      </c>
    </row>
    <row r="17" spans="1:8" x14ac:dyDescent="0.15">
      <c r="A17" s="5" t="s">
        <v>148</v>
      </c>
      <c r="B17" s="33">
        <v>96267435405</v>
      </c>
      <c r="C17" s="33">
        <v>547136671</v>
      </c>
      <c r="D17" s="33">
        <v>83900228</v>
      </c>
      <c r="E17" s="33">
        <v>96730671848</v>
      </c>
      <c r="F17" s="33">
        <v>39256518315</v>
      </c>
      <c r="G17" s="33">
        <v>1183175094</v>
      </c>
      <c r="H17" s="33">
        <v>57474153533</v>
      </c>
    </row>
    <row r="18" spans="1:8" x14ac:dyDescent="0.15">
      <c r="A18" s="5" t="s">
        <v>250</v>
      </c>
      <c r="B18" s="33" t="s">
        <v>143</v>
      </c>
      <c r="C18" s="33" t="s">
        <v>143</v>
      </c>
      <c r="D18" s="33" t="s">
        <v>143</v>
      </c>
      <c r="E18" s="33" t="s">
        <v>143</v>
      </c>
      <c r="F18" s="33" t="s">
        <v>143</v>
      </c>
      <c r="G18" s="33" t="s">
        <v>143</v>
      </c>
      <c r="H18" s="33" t="s">
        <v>143</v>
      </c>
    </row>
    <row r="19" spans="1:8" x14ac:dyDescent="0.15">
      <c r="A19" s="5" t="s">
        <v>249</v>
      </c>
      <c r="B19" s="33">
        <v>8493514114</v>
      </c>
      <c r="C19" s="33">
        <v>106662157</v>
      </c>
      <c r="D19" s="33">
        <v>8</v>
      </c>
      <c r="E19" s="33">
        <v>8600176263</v>
      </c>
      <c r="F19" s="33" t="s">
        <v>143</v>
      </c>
      <c r="G19" s="33" t="s">
        <v>143</v>
      </c>
      <c r="H19" s="33">
        <v>8600176263</v>
      </c>
    </row>
    <row r="20" spans="1:8" x14ac:dyDescent="0.15">
      <c r="A20" s="5" t="s">
        <v>248</v>
      </c>
      <c r="B20" s="33">
        <v>55628542</v>
      </c>
      <c r="C20" s="33" t="s">
        <v>143</v>
      </c>
      <c r="D20" s="33" t="s">
        <v>143</v>
      </c>
      <c r="E20" s="33">
        <v>55628542</v>
      </c>
      <c r="F20" s="33" t="s">
        <v>143</v>
      </c>
      <c r="G20" s="33" t="s">
        <v>143</v>
      </c>
      <c r="H20" s="33">
        <v>55628542</v>
      </c>
    </row>
    <row r="21" spans="1:8" x14ac:dyDescent="0.15">
      <c r="A21" s="5" t="s">
        <v>247</v>
      </c>
      <c r="B21" s="33" t="s">
        <v>143</v>
      </c>
      <c r="C21" s="33" t="s">
        <v>143</v>
      </c>
      <c r="D21" s="33" t="s">
        <v>143</v>
      </c>
      <c r="E21" s="33" t="s">
        <v>143</v>
      </c>
      <c r="F21" s="33" t="s">
        <v>143</v>
      </c>
      <c r="G21" s="33" t="s">
        <v>143</v>
      </c>
      <c r="H21" s="33" t="s">
        <v>143</v>
      </c>
    </row>
    <row r="22" spans="1:8" x14ac:dyDescent="0.15">
      <c r="A22" s="5" t="s">
        <v>246</v>
      </c>
      <c r="B22" s="33" t="s">
        <v>143</v>
      </c>
      <c r="C22" s="33" t="s">
        <v>143</v>
      </c>
      <c r="D22" s="33" t="s">
        <v>143</v>
      </c>
      <c r="E22" s="33" t="s">
        <v>143</v>
      </c>
      <c r="F22" s="33" t="s">
        <v>143</v>
      </c>
      <c r="G22" s="33" t="s">
        <v>143</v>
      </c>
      <c r="H22" s="33" t="s">
        <v>143</v>
      </c>
    </row>
    <row r="23" spans="1:8" x14ac:dyDescent="0.15">
      <c r="A23" s="5" t="s">
        <v>245</v>
      </c>
      <c r="B23" s="33" t="s">
        <v>143</v>
      </c>
      <c r="C23" s="33" t="s">
        <v>143</v>
      </c>
      <c r="D23" s="33" t="s">
        <v>143</v>
      </c>
      <c r="E23" s="33" t="s">
        <v>143</v>
      </c>
      <c r="F23" s="33" t="s">
        <v>143</v>
      </c>
      <c r="G23" s="33" t="s">
        <v>143</v>
      </c>
      <c r="H23" s="33" t="s">
        <v>143</v>
      </c>
    </row>
    <row r="24" spans="1:8" x14ac:dyDescent="0.15">
      <c r="A24" s="5" t="s">
        <v>244</v>
      </c>
      <c r="B24" s="33">
        <v>8385894844</v>
      </c>
      <c r="C24" s="33">
        <v>129534538</v>
      </c>
      <c r="D24" s="33">
        <v>55114867</v>
      </c>
      <c r="E24" s="33">
        <v>8460314515</v>
      </c>
      <c r="F24" s="33" t="s">
        <v>143</v>
      </c>
      <c r="G24" s="33" t="s">
        <v>143</v>
      </c>
      <c r="H24" s="33">
        <v>8460314515</v>
      </c>
    </row>
    <row r="25" spans="1:8" x14ac:dyDescent="0.15">
      <c r="A25" s="5" t="s">
        <v>243</v>
      </c>
      <c r="B25" s="33" t="s">
        <v>143</v>
      </c>
      <c r="C25" s="33" t="s">
        <v>143</v>
      </c>
      <c r="D25" s="33" t="s">
        <v>143</v>
      </c>
      <c r="E25" s="33" t="s">
        <v>143</v>
      </c>
      <c r="F25" s="33" t="s">
        <v>143</v>
      </c>
      <c r="G25" s="33" t="s">
        <v>143</v>
      </c>
      <c r="H25" s="33" t="s">
        <v>143</v>
      </c>
    </row>
    <row r="26" spans="1:8" x14ac:dyDescent="0.15">
      <c r="A26" s="5" t="s">
        <v>242</v>
      </c>
      <c r="B26" s="33" t="s">
        <v>143</v>
      </c>
      <c r="C26" s="33" t="s">
        <v>143</v>
      </c>
      <c r="D26" s="33" t="s">
        <v>143</v>
      </c>
      <c r="E26" s="33" t="s">
        <v>143</v>
      </c>
      <c r="F26" s="33" t="s">
        <v>143</v>
      </c>
      <c r="G26" s="33" t="s">
        <v>143</v>
      </c>
      <c r="H26" s="33" t="s">
        <v>143</v>
      </c>
    </row>
    <row r="27" spans="1:8" x14ac:dyDescent="0.15">
      <c r="A27" s="5" t="s">
        <v>241</v>
      </c>
      <c r="B27" s="33" t="s">
        <v>143</v>
      </c>
      <c r="C27" s="33" t="s">
        <v>143</v>
      </c>
      <c r="D27" s="33" t="s">
        <v>143</v>
      </c>
      <c r="E27" s="33" t="s">
        <v>143</v>
      </c>
      <c r="F27" s="33" t="s">
        <v>143</v>
      </c>
      <c r="G27" s="33" t="s">
        <v>143</v>
      </c>
      <c r="H27" s="33" t="s">
        <v>143</v>
      </c>
    </row>
    <row r="28" spans="1:8" x14ac:dyDescent="0.15">
      <c r="A28" s="5" t="s">
        <v>240</v>
      </c>
      <c r="B28" s="33" t="s">
        <v>143</v>
      </c>
      <c r="C28" s="33" t="s">
        <v>143</v>
      </c>
      <c r="D28" s="33" t="s">
        <v>143</v>
      </c>
      <c r="E28" s="33" t="s">
        <v>143</v>
      </c>
      <c r="F28" s="33" t="s">
        <v>143</v>
      </c>
      <c r="G28" s="33" t="s">
        <v>143</v>
      </c>
      <c r="H28" s="33" t="s">
        <v>143</v>
      </c>
    </row>
    <row r="29" spans="1:8" x14ac:dyDescent="0.15">
      <c r="A29" s="5" t="s">
        <v>239</v>
      </c>
      <c r="B29" s="33" t="s">
        <v>143</v>
      </c>
      <c r="C29" s="33" t="s">
        <v>143</v>
      </c>
      <c r="D29" s="33" t="s">
        <v>143</v>
      </c>
      <c r="E29" s="33" t="s">
        <v>143</v>
      </c>
      <c r="F29" s="33" t="s">
        <v>143</v>
      </c>
      <c r="G29" s="33" t="s">
        <v>143</v>
      </c>
      <c r="H29" s="33" t="s">
        <v>143</v>
      </c>
    </row>
    <row r="30" spans="1:8" x14ac:dyDescent="0.15">
      <c r="A30" s="5" t="s">
        <v>238</v>
      </c>
      <c r="B30" s="33" t="s">
        <v>143</v>
      </c>
      <c r="C30" s="33" t="s">
        <v>143</v>
      </c>
      <c r="D30" s="33" t="s">
        <v>143</v>
      </c>
      <c r="E30" s="33" t="s">
        <v>143</v>
      </c>
      <c r="F30" s="33" t="s">
        <v>143</v>
      </c>
      <c r="G30" s="33" t="s">
        <v>143</v>
      </c>
      <c r="H30" s="33" t="s">
        <v>143</v>
      </c>
    </row>
    <row r="31" spans="1:8" x14ac:dyDescent="0.15">
      <c r="A31" s="5" t="s">
        <v>237</v>
      </c>
      <c r="B31" s="33">
        <v>15978710090</v>
      </c>
      <c r="C31" s="33">
        <v>14392699</v>
      </c>
      <c r="D31" s="33">
        <v>28785353</v>
      </c>
      <c r="E31" s="33">
        <v>15964317436</v>
      </c>
      <c r="F31" s="33" t="s">
        <v>143</v>
      </c>
      <c r="G31" s="33" t="s">
        <v>143</v>
      </c>
      <c r="H31" s="33">
        <v>15964317436</v>
      </c>
    </row>
    <row r="32" spans="1:8" x14ac:dyDescent="0.15">
      <c r="A32" s="5" t="s">
        <v>236</v>
      </c>
      <c r="B32" s="33" t="s">
        <v>143</v>
      </c>
      <c r="C32" s="33" t="s">
        <v>143</v>
      </c>
      <c r="D32" s="33" t="s">
        <v>143</v>
      </c>
      <c r="E32" s="33" t="s">
        <v>143</v>
      </c>
      <c r="F32" s="33" t="s">
        <v>143</v>
      </c>
      <c r="G32" s="33" t="s">
        <v>143</v>
      </c>
      <c r="H32" s="33" t="s">
        <v>143</v>
      </c>
    </row>
    <row r="33" spans="1:8" x14ac:dyDescent="0.15">
      <c r="A33" s="5" t="s">
        <v>235</v>
      </c>
      <c r="B33" s="33" t="s">
        <v>143</v>
      </c>
      <c r="C33" s="33" t="s">
        <v>143</v>
      </c>
      <c r="D33" s="33" t="s">
        <v>143</v>
      </c>
      <c r="E33" s="33" t="s">
        <v>143</v>
      </c>
      <c r="F33" s="33" t="s">
        <v>143</v>
      </c>
      <c r="G33" s="33" t="s">
        <v>143</v>
      </c>
      <c r="H33" s="33" t="s">
        <v>143</v>
      </c>
    </row>
    <row r="34" spans="1:8" x14ac:dyDescent="0.15">
      <c r="A34" s="5" t="s">
        <v>234</v>
      </c>
      <c r="B34" s="33" t="s">
        <v>143</v>
      </c>
      <c r="C34" s="33" t="s">
        <v>143</v>
      </c>
      <c r="D34" s="33" t="s">
        <v>143</v>
      </c>
      <c r="E34" s="33" t="s">
        <v>143</v>
      </c>
      <c r="F34" s="33" t="s">
        <v>143</v>
      </c>
      <c r="G34" s="33" t="s">
        <v>143</v>
      </c>
      <c r="H34" s="33" t="s">
        <v>143</v>
      </c>
    </row>
    <row r="35" spans="1:8" x14ac:dyDescent="0.15">
      <c r="A35" s="5" t="s">
        <v>233</v>
      </c>
      <c r="B35" s="33" t="s">
        <v>143</v>
      </c>
      <c r="C35" s="33" t="s">
        <v>143</v>
      </c>
      <c r="D35" s="33" t="s">
        <v>143</v>
      </c>
      <c r="E35" s="33" t="s">
        <v>143</v>
      </c>
      <c r="F35" s="33" t="s">
        <v>143</v>
      </c>
      <c r="G35" s="33" t="s">
        <v>143</v>
      </c>
      <c r="H35" s="33" t="s">
        <v>143</v>
      </c>
    </row>
    <row r="36" spans="1:8" x14ac:dyDescent="0.15">
      <c r="A36" s="5" t="s">
        <v>232</v>
      </c>
      <c r="B36" s="33" t="s">
        <v>143</v>
      </c>
      <c r="C36" s="33" t="s">
        <v>143</v>
      </c>
      <c r="D36" s="33" t="s">
        <v>143</v>
      </c>
      <c r="E36" s="33" t="s">
        <v>143</v>
      </c>
      <c r="F36" s="33" t="s">
        <v>143</v>
      </c>
      <c r="G36" s="33" t="s">
        <v>143</v>
      </c>
      <c r="H36" s="33" t="s">
        <v>143</v>
      </c>
    </row>
    <row r="37" spans="1:8" x14ac:dyDescent="0.15">
      <c r="A37" s="5" t="s">
        <v>231</v>
      </c>
      <c r="B37" s="33" t="s">
        <v>143</v>
      </c>
      <c r="C37" s="33" t="s">
        <v>143</v>
      </c>
      <c r="D37" s="33" t="s">
        <v>143</v>
      </c>
      <c r="E37" s="33" t="s">
        <v>143</v>
      </c>
      <c r="F37" s="33" t="s">
        <v>143</v>
      </c>
      <c r="G37" s="33" t="s">
        <v>143</v>
      </c>
      <c r="H37" s="33" t="s">
        <v>143</v>
      </c>
    </row>
    <row r="38" spans="1:8" x14ac:dyDescent="0.15">
      <c r="A38" s="5" t="s">
        <v>230</v>
      </c>
      <c r="B38" s="33">
        <v>611199892</v>
      </c>
      <c r="C38" s="33" t="s">
        <v>143</v>
      </c>
      <c r="D38" s="33" t="s">
        <v>143</v>
      </c>
      <c r="E38" s="33">
        <v>611199892</v>
      </c>
      <c r="F38" s="33">
        <v>406763275</v>
      </c>
      <c r="G38" s="33">
        <v>13825871</v>
      </c>
      <c r="H38" s="33">
        <v>204436617</v>
      </c>
    </row>
    <row r="39" spans="1:8" x14ac:dyDescent="0.15">
      <c r="A39" s="5" t="s">
        <v>229</v>
      </c>
      <c r="B39" s="33" t="s">
        <v>143</v>
      </c>
      <c r="C39" s="33" t="s">
        <v>143</v>
      </c>
      <c r="D39" s="33" t="s">
        <v>143</v>
      </c>
      <c r="E39" s="33" t="s">
        <v>143</v>
      </c>
      <c r="F39" s="33" t="s">
        <v>143</v>
      </c>
      <c r="G39" s="33" t="s">
        <v>143</v>
      </c>
      <c r="H39" s="33" t="s">
        <v>143</v>
      </c>
    </row>
    <row r="40" spans="1:8" x14ac:dyDescent="0.15">
      <c r="A40" s="5" t="s">
        <v>228</v>
      </c>
      <c r="B40" s="33" t="s">
        <v>143</v>
      </c>
      <c r="C40" s="33" t="s">
        <v>143</v>
      </c>
      <c r="D40" s="33" t="s">
        <v>143</v>
      </c>
      <c r="E40" s="33" t="s">
        <v>143</v>
      </c>
      <c r="F40" s="33" t="s">
        <v>143</v>
      </c>
      <c r="G40" s="33" t="s">
        <v>143</v>
      </c>
      <c r="H40" s="33" t="s">
        <v>143</v>
      </c>
    </row>
    <row r="41" spans="1:8" x14ac:dyDescent="0.15">
      <c r="A41" s="5" t="s">
        <v>227</v>
      </c>
      <c r="B41" s="33" t="s">
        <v>143</v>
      </c>
      <c r="C41" s="33" t="s">
        <v>143</v>
      </c>
      <c r="D41" s="33" t="s">
        <v>143</v>
      </c>
      <c r="E41" s="33" t="s">
        <v>143</v>
      </c>
      <c r="F41" s="33" t="s">
        <v>143</v>
      </c>
      <c r="G41" s="33" t="s">
        <v>143</v>
      </c>
      <c r="H41" s="33" t="s">
        <v>143</v>
      </c>
    </row>
    <row r="42" spans="1:8" x14ac:dyDescent="0.15">
      <c r="A42" s="5" t="s">
        <v>226</v>
      </c>
      <c r="B42" s="33" t="s">
        <v>143</v>
      </c>
      <c r="C42" s="33" t="s">
        <v>143</v>
      </c>
      <c r="D42" s="33" t="s">
        <v>143</v>
      </c>
      <c r="E42" s="33" t="s">
        <v>143</v>
      </c>
      <c r="F42" s="33" t="s">
        <v>143</v>
      </c>
      <c r="G42" s="33" t="s">
        <v>143</v>
      </c>
      <c r="H42" s="33" t="s">
        <v>143</v>
      </c>
    </row>
    <row r="43" spans="1:8" x14ac:dyDescent="0.15">
      <c r="A43" s="5" t="s">
        <v>225</v>
      </c>
      <c r="B43" s="33" t="s">
        <v>143</v>
      </c>
      <c r="C43" s="33" t="s">
        <v>143</v>
      </c>
      <c r="D43" s="33" t="s">
        <v>143</v>
      </c>
      <c r="E43" s="33" t="s">
        <v>143</v>
      </c>
      <c r="F43" s="33" t="s">
        <v>143</v>
      </c>
      <c r="G43" s="33" t="s">
        <v>143</v>
      </c>
      <c r="H43" s="33" t="s">
        <v>143</v>
      </c>
    </row>
    <row r="44" spans="1:8" x14ac:dyDescent="0.15">
      <c r="A44" s="5" t="s">
        <v>224</v>
      </c>
      <c r="B44" s="33" t="s">
        <v>143</v>
      </c>
      <c r="C44" s="33" t="s">
        <v>143</v>
      </c>
      <c r="D44" s="33" t="s">
        <v>143</v>
      </c>
      <c r="E44" s="33" t="s">
        <v>143</v>
      </c>
      <c r="F44" s="33" t="s">
        <v>143</v>
      </c>
      <c r="G44" s="33" t="s">
        <v>143</v>
      </c>
      <c r="H44" s="33" t="s">
        <v>143</v>
      </c>
    </row>
    <row r="45" spans="1:8" x14ac:dyDescent="0.15">
      <c r="A45" s="5" t="s">
        <v>223</v>
      </c>
      <c r="B45" s="33">
        <v>71339600</v>
      </c>
      <c r="C45" s="33" t="s">
        <v>143</v>
      </c>
      <c r="D45" s="33" t="s">
        <v>143</v>
      </c>
      <c r="E45" s="33">
        <v>71339600</v>
      </c>
      <c r="F45" s="33">
        <v>38808106</v>
      </c>
      <c r="G45" s="33">
        <v>2131909</v>
      </c>
      <c r="H45" s="33">
        <v>32531494</v>
      </c>
    </row>
    <row r="46" spans="1:8" x14ac:dyDescent="0.15">
      <c r="A46" s="5" t="s">
        <v>222</v>
      </c>
      <c r="B46" s="33">
        <v>24911862260</v>
      </c>
      <c r="C46" s="33" t="s">
        <v>143</v>
      </c>
      <c r="D46" s="33" t="s">
        <v>143</v>
      </c>
      <c r="E46" s="33">
        <v>24911862260</v>
      </c>
      <c r="F46" s="33">
        <v>19096414914</v>
      </c>
      <c r="G46" s="33">
        <v>375696925</v>
      </c>
      <c r="H46" s="33">
        <v>5815447346</v>
      </c>
    </row>
    <row r="47" spans="1:8" x14ac:dyDescent="0.15">
      <c r="A47" s="5" t="s">
        <v>221</v>
      </c>
      <c r="B47" s="33">
        <v>33012508664</v>
      </c>
      <c r="C47" s="33">
        <v>277865977</v>
      </c>
      <c r="D47" s="33" t="s">
        <v>143</v>
      </c>
      <c r="E47" s="33">
        <v>33290374641</v>
      </c>
      <c r="F47" s="33">
        <v>16337654518</v>
      </c>
      <c r="G47" s="33">
        <v>700283797</v>
      </c>
      <c r="H47" s="33">
        <v>16952720123</v>
      </c>
    </row>
    <row r="48" spans="1:8" x14ac:dyDescent="0.15">
      <c r="A48" s="5" t="s">
        <v>220</v>
      </c>
      <c r="B48" s="33">
        <v>872449443</v>
      </c>
      <c r="C48" s="33" t="s">
        <v>143</v>
      </c>
      <c r="D48" s="33" t="s">
        <v>143</v>
      </c>
      <c r="E48" s="33">
        <v>872449443</v>
      </c>
      <c r="F48" s="33">
        <v>218960079</v>
      </c>
      <c r="G48" s="33">
        <v>25315191</v>
      </c>
      <c r="H48" s="33">
        <v>653489364</v>
      </c>
    </row>
    <row r="49" spans="1:8" x14ac:dyDescent="0.15">
      <c r="A49" s="5" t="s">
        <v>219</v>
      </c>
      <c r="B49" s="33" t="s">
        <v>143</v>
      </c>
      <c r="C49" s="33" t="s">
        <v>143</v>
      </c>
      <c r="D49" s="33" t="s">
        <v>143</v>
      </c>
      <c r="E49" s="33" t="s">
        <v>143</v>
      </c>
      <c r="F49" s="33" t="s">
        <v>143</v>
      </c>
      <c r="G49" s="33" t="s">
        <v>143</v>
      </c>
      <c r="H49" s="33" t="s">
        <v>143</v>
      </c>
    </row>
    <row r="50" spans="1:8" x14ac:dyDescent="0.15">
      <c r="A50" s="5" t="s">
        <v>218</v>
      </c>
      <c r="B50" s="33" t="s">
        <v>143</v>
      </c>
      <c r="C50" s="33" t="s">
        <v>143</v>
      </c>
      <c r="D50" s="33" t="s">
        <v>143</v>
      </c>
      <c r="E50" s="33" t="s">
        <v>143</v>
      </c>
      <c r="F50" s="33" t="s">
        <v>143</v>
      </c>
      <c r="G50" s="33" t="s">
        <v>143</v>
      </c>
      <c r="H50" s="33" t="s">
        <v>143</v>
      </c>
    </row>
    <row r="51" spans="1:8" x14ac:dyDescent="0.15">
      <c r="A51" s="5" t="s">
        <v>217</v>
      </c>
      <c r="B51" s="33" t="s">
        <v>143</v>
      </c>
      <c r="C51" s="33" t="s">
        <v>143</v>
      </c>
      <c r="D51" s="33" t="s">
        <v>143</v>
      </c>
      <c r="E51" s="33" t="s">
        <v>143</v>
      </c>
      <c r="F51" s="33" t="s">
        <v>143</v>
      </c>
      <c r="G51" s="33" t="s">
        <v>143</v>
      </c>
      <c r="H51" s="33" t="s">
        <v>143</v>
      </c>
    </row>
    <row r="52" spans="1:8" x14ac:dyDescent="0.15">
      <c r="A52" s="5" t="s">
        <v>216</v>
      </c>
      <c r="B52" s="33">
        <v>3455845752</v>
      </c>
      <c r="C52" s="33" t="s">
        <v>143</v>
      </c>
      <c r="D52" s="33" t="s">
        <v>143</v>
      </c>
      <c r="E52" s="33">
        <v>3455845752</v>
      </c>
      <c r="F52" s="33">
        <v>3039984032</v>
      </c>
      <c r="G52" s="33">
        <v>52017372</v>
      </c>
      <c r="H52" s="33">
        <v>415861720</v>
      </c>
    </row>
    <row r="53" spans="1:8" x14ac:dyDescent="0.15">
      <c r="A53" s="5" t="s">
        <v>215</v>
      </c>
      <c r="B53" s="33">
        <v>1210000</v>
      </c>
      <c r="C53" s="33" t="s">
        <v>143</v>
      </c>
      <c r="D53" s="33" t="s">
        <v>143</v>
      </c>
      <c r="E53" s="33">
        <v>1210000</v>
      </c>
      <c r="F53" s="33">
        <v>81070</v>
      </c>
      <c r="G53" s="33">
        <v>81070</v>
      </c>
      <c r="H53" s="33">
        <v>1128930</v>
      </c>
    </row>
    <row r="54" spans="1:8" x14ac:dyDescent="0.15">
      <c r="A54" s="5" t="s">
        <v>214</v>
      </c>
      <c r="B54" s="33" t="s">
        <v>143</v>
      </c>
      <c r="C54" s="33" t="s">
        <v>143</v>
      </c>
      <c r="D54" s="33" t="s">
        <v>143</v>
      </c>
      <c r="E54" s="33" t="s">
        <v>143</v>
      </c>
      <c r="F54" s="33" t="s">
        <v>143</v>
      </c>
      <c r="G54" s="33" t="s">
        <v>143</v>
      </c>
      <c r="H54" s="33" t="s">
        <v>143</v>
      </c>
    </row>
    <row r="55" spans="1:8" x14ac:dyDescent="0.15">
      <c r="A55" s="5" t="s">
        <v>213</v>
      </c>
      <c r="B55" s="33" t="s">
        <v>143</v>
      </c>
      <c r="C55" s="33" t="s">
        <v>143</v>
      </c>
      <c r="D55" s="33" t="s">
        <v>143</v>
      </c>
      <c r="E55" s="33" t="s">
        <v>143</v>
      </c>
      <c r="F55" s="33" t="s">
        <v>143</v>
      </c>
      <c r="G55" s="33" t="s">
        <v>143</v>
      </c>
      <c r="H55" s="33" t="s">
        <v>143</v>
      </c>
    </row>
    <row r="56" spans="1:8" x14ac:dyDescent="0.15">
      <c r="A56" s="5" t="s">
        <v>212</v>
      </c>
      <c r="B56" s="33" t="s">
        <v>143</v>
      </c>
      <c r="C56" s="33" t="s">
        <v>143</v>
      </c>
      <c r="D56" s="33" t="s">
        <v>143</v>
      </c>
      <c r="E56" s="33" t="s">
        <v>143</v>
      </c>
      <c r="F56" s="33" t="s">
        <v>143</v>
      </c>
      <c r="G56" s="33" t="s">
        <v>143</v>
      </c>
      <c r="H56" s="33" t="s">
        <v>143</v>
      </c>
    </row>
    <row r="57" spans="1:8" x14ac:dyDescent="0.15">
      <c r="A57" s="5" t="s">
        <v>211</v>
      </c>
      <c r="B57" s="33" t="s">
        <v>143</v>
      </c>
      <c r="C57" s="33" t="s">
        <v>143</v>
      </c>
      <c r="D57" s="33" t="s">
        <v>143</v>
      </c>
      <c r="E57" s="33" t="s">
        <v>143</v>
      </c>
      <c r="F57" s="33" t="s">
        <v>143</v>
      </c>
      <c r="G57" s="33" t="s">
        <v>143</v>
      </c>
      <c r="H57" s="33" t="s">
        <v>143</v>
      </c>
    </row>
    <row r="58" spans="1:8" x14ac:dyDescent="0.15">
      <c r="A58" s="5" t="s">
        <v>210</v>
      </c>
      <c r="B58" s="33" t="s">
        <v>143</v>
      </c>
      <c r="C58" s="33" t="s">
        <v>143</v>
      </c>
      <c r="D58" s="33" t="s">
        <v>143</v>
      </c>
      <c r="E58" s="33" t="s">
        <v>143</v>
      </c>
      <c r="F58" s="33" t="s">
        <v>143</v>
      </c>
      <c r="G58" s="33" t="s">
        <v>143</v>
      </c>
      <c r="H58" s="33" t="s">
        <v>143</v>
      </c>
    </row>
    <row r="59" spans="1:8" x14ac:dyDescent="0.15">
      <c r="A59" s="5" t="s">
        <v>209</v>
      </c>
      <c r="B59" s="33">
        <v>391465235</v>
      </c>
      <c r="C59" s="33">
        <v>3454000</v>
      </c>
      <c r="D59" s="33" t="s">
        <v>143</v>
      </c>
      <c r="E59" s="33">
        <v>394919235</v>
      </c>
      <c r="F59" s="33">
        <v>117852321</v>
      </c>
      <c r="G59" s="33">
        <v>13822959</v>
      </c>
      <c r="H59" s="33">
        <v>277066914</v>
      </c>
    </row>
    <row r="60" spans="1:8" x14ac:dyDescent="0.15">
      <c r="A60" s="5" t="s">
        <v>208</v>
      </c>
      <c r="B60" s="33" t="s">
        <v>143</v>
      </c>
      <c r="C60" s="33" t="s">
        <v>143</v>
      </c>
      <c r="D60" s="33" t="s">
        <v>143</v>
      </c>
      <c r="E60" s="33" t="s">
        <v>143</v>
      </c>
      <c r="F60" s="33" t="s">
        <v>143</v>
      </c>
      <c r="G60" s="33" t="s">
        <v>143</v>
      </c>
      <c r="H60" s="33" t="s">
        <v>143</v>
      </c>
    </row>
    <row r="61" spans="1:8" x14ac:dyDescent="0.15">
      <c r="A61" s="5" t="s">
        <v>207</v>
      </c>
      <c r="B61" s="33">
        <v>25806969</v>
      </c>
      <c r="C61" s="33">
        <v>15227300</v>
      </c>
      <c r="D61" s="33" t="s">
        <v>143</v>
      </c>
      <c r="E61" s="33">
        <v>41034269</v>
      </c>
      <c r="F61" s="33" t="s">
        <v>143</v>
      </c>
      <c r="G61" s="33" t="s">
        <v>143</v>
      </c>
      <c r="H61" s="33">
        <v>41034269</v>
      </c>
    </row>
    <row r="62" spans="1:8" x14ac:dyDescent="0.15">
      <c r="A62" s="5" t="s">
        <v>142</v>
      </c>
      <c r="B62" s="33">
        <v>3406258013</v>
      </c>
      <c r="C62" s="33">
        <v>227571560</v>
      </c>
      <c r="D62" s="33">
        <v>112773372</v>
      </c>
      <c r="E62" s="33">
        <v>3521056201</v>
      </c>
      <c r="F62" s="33">
        <v>2162575142</v>
      </c>
      <c r="G62" s="33">
        <v>262874112</v>
      </c>
      <c r="H62" s="33">
        <v>1358481059</v>
      </c>
    </row>
    <row r="63" spans="1:8" x14ac:dyDescent="0.15">
      <c r="A63" s="5" t="s">
        <v>206</v>
      </c>
      <c r="B63" s="33">
        <v>193983840</v>
      </c>
      <c r="C63" s="33" t="s">
        <v>143</v>
      </c>
      <c r="D63" s="33" t="s">
        <v>143</v>
      </c>
      <c r="E63" s="33">
        <v>193983840</v>
      </c>
      <c r="F63" s="33">
        <v>170714926</v>
      </c>
      <c r="G63" s="33">
        <v>4017048</v>
      </c>
      <c r="H63" s="33">
        <v>23268914</v>
      </c>
    </row>
    <row r="64" spans="1:8" x14ac:dyDescent="0.15">
      <c r="A64" s="5" t="s">
        <v>205</v>
      </c>
      <c r="B64" s="33">
        <v>3030206173</v>
      </c>
      <c r="C64" s="33">
        <v>227571560</v>
      </c>
      <c r="D64" s="33">
        <v>112773372</v>
      </c>
      <c r="E64" s="33">
        <v>3145004361</v>
      </c>
      <c r="F64" s="33">
        <v>1991860216</v>
      </c>
      <c r="G64" s="33">
        <v>258857064</v>
      </c>
      <c r="H64" s="33">
        <v>1153144145</v>
      </c>
    </row>
    <row r="65" spans="1:8" x14ac:dyDescent="0.15">
      <c r="A65" s="5" t="s">
        <v>204</v>
      </c>
      <c r="B65" s="33">
        <v>182068000</v>
      </c>
      <c r="C65" s="33" t="s">
        <v>143</v>
      </c>
      <c r="D65" s="33" t="s">
        <v>143</v>
      </c>
      <c r="E65" s="33">
        <v>182068000</v>
      </c>
      <c r="F65" s="33" t="s">
        <v>143</v>
      </c>
      <c r="G65" s="33" t="s">
        <v>143</v>
      </c>
      <c r="H65" s="33">
        <v>182068000</v>
      </c>
    </row>
    <row r="66" spans="1:8" x14ac:dyDescent="0.15">
      <c r="A66" s="5" t="s">
        <v>11</v>
      </c>
      <c r="B66" s="33">
        <v>184028953796</v>
      </c>
      <c r="C66" s="33">
        <v>1538779476</v>
      </c>
      <c r="D66" s="33">
        <v>606910000</v>
      </c>
      <c r="E66" s="33">
        <v>184960823272</v>
      </c>
      <c r="F66" s="33">
        <v>72043464960</v>
      </c>
      <c r="G66" s="33">
        <v>2483882882</v>
      </c>
      <c r="H66" s="33">
        <v>112917358312</v>
      </c>
    </row>
  </sheetData>
  <mergeCells count="1">
    <mergeCell ref="A1:H1"/>
  </mergeCells>
  <phoneticPr fontId="10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/>
  </sheetViews>
  <sheetFormatPr defaultColWidth="8.875" defaultRowHeight="11.25" x14ac:dyDescent="0.15"/>
  <cols>
    <col min="1" max="1" width="22.875" style="4" customWidth="1"/>
    <col min="2" max="10" width="12.875" style="4" customWidth="1"/>
    <col min="11" max="16384" width="8.875" style="4"/>
  </cols>
  <sheetData>
    <row r="1" spans="1:10" ht="21" x14ac:dyDescent="0.2">
      <c r="A1" s="8" t="s">
        <v>74</v>
      </c>
    </row>
    <row r="2" spans="1:10" ht="13.5" x14ac:dyDescent="0.15">
      <c r="A2" s="7" t="str">
        <f>投資及び出資金の明細!$A$2</f>
        <v>自治体名：尾張旭市</v>
      </c>
    </row>
    <row r="3" spans="1:10" ht="13.5" x14ac:dyDescent="0.15">
      <c r="A3" s="7" t="str">
        <f>投資及び出資金の明細!$A$3</f>
        <v>年度：令和4年度</v>
      </c>
    </row>
    <row r="4" spans="1:10" ht="13.5" x14ac:dyDescent="0.15">
      <c r="J4" s="6" t="s">
        <v>116</v>
      </c>
    </row>
    <row r="5" spans="1:10" ht="22.5" customHeight="1" x14ac:dyDescent="0.15">
      <c r="A5" s="11" t="s">
        <v>47</v>
      </c>
      <c r="B5" s="1" t="s">
        <v>75</v>
      </c>
      <c r="C5" s="2" t="s">
        <v>76</v>
      </c>
      <c r="D5" s="2" t="s">
        <v>77</v>
      </c>
      <c r="E5" s="2" t="s">
        <v>78</v>
      </c>
      <c r="F5" s="2" t="s">
        <v>79</v>
      </c>
      <c r="G5" s="2" t="s">
        <v>80</v>
      </c>
      <c r="H5" s="2" t="s">
        <v>81</v>
      </c>
      <c r="I5" s="2" t="s">
        <v>82</v>
      </c>
      <c r="J5" s="1" t="s">
        <v>83</v>
      </c>
    </row>
    <row r="6" spans="1:10" ht="18" customHeight="1" x14ac:dyDescent="0.15">
      <c r="A6" s="22">
        <v>19378390954</v>
      </c>
      <c r="B6" s="20">
        <f>1887834660+160316000+6225000</f>
        <v>2054375660</v>
      </c>
      <c r="C6" s="20">
        <f>1891115992+109274000+6225000</f>
        <v>2006614992</v>
      </c>
      <c r="D6" s="20">
        <f>1913791494+73652000+6225000</f>
        <v>1993668494</v>
      </c>
      <c r="E6" s="20">
        <f>1855054789+43810000+6225000</f>
        <v>1905089789</v>
      </c>
      <c r="F6" s="20">
        <f>1740909581+16880000+6225000</f>
        <v>1764014581</v>
      </c>
      <c r="G6" s="20">
        <f>5262123621+6225000</f>
        <v>5268348621</v>
      </c>
      <c r="H6" s="20">
        <v>6225000</v>
      </c>
      <c r="I6" s="20">
        <f>A6-14998337137</f>
        <v>4380053817</v>
      </c>
      <c r="J6" s="20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defaultColWidth="8.875" defaultRowHeight="11.25" x14ac:dyDescent="0.15"/>
  <cols>
    <col min="1" max="1" width="22.875" style="4" customWidth="1"/>
    <col min="2" max="2" width="112.875" style="4" customWidth="1"/>
    <col min="3" max="16384" width="8.875" style="4"/>
  </cols>
  <sheetData>
    <row r="1" spans="1:2" ht="21" x14ac:dyDescent="0.2">
      <c r="A1" s="8" t="s">
        <v>84</v>
      </c>
    </row>
    <row r="2" spans="1:2" ht="13.5" x14ac:dyDescent="0.15">
      <c r="A2" s="7" t="str">
        <f>投資及び出資金の明細!$A$2</f>
        <v>自治体名：尾張旭市</v>
      </c>
    </row>
    <row r="3" spans="1:2" ht="13.5" x14ac:dyDescent="0.15">
      <c r="A3" s="7" t="str">
        <f>投資及び出資金の明細!$A$3</f>
        <v>年度：令和4年度</v>
      </c>
    </row>
    <row r="4" spans="1:2" ht="13.5" x14ac:dyDescent="0.15">
      <c r="B4" s="6" t="s">
        <v>116</v>
      </c>
    </row>
    <row r="5" spans="1:2" ht="22.5" customHeight="1" x14ac:dyDescent="0.15">
      <c r="A5" s="14" t="s">
        <v>85</v>
      </c>
      <c r="B5" s="1" t="s">
        <v>86</v>
      </c>
    </row>
    <row r="6" spans="1:2" ht="18" customHeight="1" x14ac:dyDescent="0.15">
      <c r="A6" s="22">
        <v>0</v>
      </c>
      <c r="B6" s="9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/>
  </sheetViews>
  <sheetFormatPr defaultColWidth="8.875" defaultRowHeight="11.25" x14ac:dyDescent="0.15"/>
  <cols>
    <col min="1" max="1" width="18.875" style="4" customWidth="1"/>
    <col min="2" max="6" width="20.875" style="4" customWidth="1"/>
    <col min="7" max="9" width="8.875" style="4"/>
    <col min="10" max="10" width="9.75" style="4" bestFit="1" customWidth="1"/>
    <col min="11" max="16384" width="8.875" style="4"/>
  </cols>
  <sheetData>
    <row r="1" spans="1:6" ht="21" x14ac:dyDescent="0.2">
      <c r="A1" s="8" t="s">
        <v>87</v>
      </c>
    </row>
    <row r="2" spans="1:6" ht="13.5" x14ac:dyDescent="0.15">
      <c r="A2" s="7" t="str">
        <f>投資及び出資金の明細!$A$2</f>
        <v>自治体名：尾張旭市</v>
      </c>
    </row>
    <row r="3" spans="1:6" ht="13.5" x14ac:dyDescent="0.15">
      <c r="A3" s="7" t="str">
        <f>投資及び出資金の明細!$A$3</f>
        <v>年度：令和4年度</v>
      </c>
    </row>
    <row r="4" spans="1:6" ht="13.5" x14ac:dyDescent="0.15">
      <c r="F4" s="6" t="s">
        <v>116</v>
      </c>
    </row>
    <row r="5" spans="1:6" ht="22.5" customHeight="1" x14ac:dyDescent="0.15">
      <c r="A5" s="41" t="s">
        <v>88</v>
      </c>
      <c r="B5" s="41" t="s">
        <v>89</v>
      </c>
      <c r="C5" s="41" t="s">
        <v>90</v>
      </c>
      <c r="D5" s="41" t="s">
        <v>91</v>
      </c>
      <c r="E5" s="41"/>
      <c r="F5" s="41" t="s">
        <v>92</v>
      </c>
    </row>
    <row r="6" spans="1:6" ht="22.5" customHeight="1" x14ac:dyDescent="0.15">
      <c r="A6" s="41"/>
      <c r="B6" s="41"/>
      <c r="C6" s="41"/>
      <c r="D6" s="1" t="s">
        <v>93</v>
      </c>
      <c r="E6" s="1" t="s">
        <v>31</v>
      </c>
      <c r="F6" s="41"/>
    </row>
    <row r="7" spans="1:6" ht="18" customHeight="1" x14ac:dyDescent="0.15">
      <c r="A7" s="5" t="s">
        <v>126</v>
      </c>
      <c r="B7" s="20">
        <v>12975205</v>
      </c>
      <c r="C7" s="9">
        <v>28132</v>
      </c>
      <c r="D7" s="20">
        <v>3557266</v>
      </c>
      <c r="E7" s="20">
        <v>0</v>
      </c>
      <c r="F7" s="20">
        <f>B7+C7-D7-E7</f>
        <v>9446071</v>
      </c>
    </row>
    <row r="8" spans="1:6" ht="18" customHeight="1" x14ac:dyDescent="0.15">
      <c r="A8" s="5" t="s">
        <v>127</v>
      </c>
      <c r="B8" s="20">
        <v>3182486000</v>
      </c>
      <c r="C8" s="20">
        <v>181906000</v>
      </c>
      <c r="D8" s="20">
        <v>0</v>
      </c>
      <c r="E8" s="20">
        <v>0</v>
      </c>
      <c r="F8" s="20">
        <f>B8+C8-D8-E8</f>
        <v>3364392000</v>
      </c>
    </row>
    <row r="9" spans="1:6" ht="18" customHeight="1" x14ac:dyDescent="0.15">
      <c r="A9" s="5" t="s">
        <v>128</v>
      </c>
      <c r="B9" s="20">
        <v>357310831</v>
      </c>
      <c r="C9" s="20">
        <v>384073469</v>
      </c>
      <c r="D9" s="20">
        <v>357310831</v>
      </c>
      <c r="E9" s="20">
        <v>0</v>
      </c>
      <c r="F9" s="20">
        <f>B9+C9-D9-E9</f>
        <v>384073469</v>
      </c>
    </row>
    <row r="10" spans="1:6" ht="18" customHeight="1" x14ac:dyDescent="0.15">
      <c r="A10" s="5" t="s">
        <v>129</v>
      </c>
      <c r="B10" s="20">
        <v>0</v>
      </c>
      <c r="C10" s="20">
        <v>0</v>
      </c>
      <c r="D10" s="20">
        <v>0</v>
      </c>
      <c r="E10" s="20">
        <v>0</v>
      </c>
      <c r="F10" s="20">
        <f>B10+C10-D10-E10</f>
        <v>0</v>
      </c>
    </row>
    <row r="11" spans="1:6" ht="18" customHeight="1" x14ac:dyDescent="0.15">
      <c r="A11" s="5" t="s">
        <v>130</v>
      </c>
      <c r="B11" s="20">
        <v>0</v>
      </c>
      <c r="C11" s="20">
        <v>0</v>
      </c>
      <c r="D11" s="20">
        <v>0</v>
      </c>
      <c r="E11" s="20">
        <v>0</v>
      </c>
      <c r="F11" s="20">
        <f>B11+C11-D11-E11</f>
        <v>0</v>
      </c>
    </row>
    <row r="12" spans="1:6" ht="18" customHeight="1" x14ac:dyDescent="0.15">
      <c r="A12" s="3" t="s">
        <v>11</v>
      </c>
      <c r="B12" s="20">
        <f>SUM(B7:B11)</f>
        <v>3552772036</v>
      </c>
      <c r="C12" s="20">
        <f>SUM(C7:C11)</f>
        <v>566007601</v>
      </c>
      <c r="D12" s="20">
        <f>SUM(D7:D11)</f>
        <v>360868097</v>
      </c>
      <c r="E12" s="20">
        <f>SUM(E7:E11)</f>
        <v>0</v>
      </c>
      <c r="F12" s="20">
        <f>SUM(F7:F11)</f>
        <v>3757911540</v>
      </c>
    </row>
  </sheetData>
  <mergeCells count="5">
    <mergeCell ref="A5:A6"/>
    <mergeCell ref="B5:B6"/>
    <mergeCell ref="C5:C6"/>
    <mergeCell ref="F5:F6"/>
    <mergeCell ref="D5:E5"/>
  </mergeCells>
  <phoneticPr fontId="10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/>
  </sheetViews>
  <sheetFormatPr defaultColWidth="8.875" defaultRowHeight="11.25" x14ac:dyDescent="0.15"/>
  <cols>
    <col min="1" max="1" width="25.875" style="4" customWidth="1"/>
    <col min="2" max="2" width="30.625" style="4" customWidth="1"/>
    <col min="3" max="5" width="16.875" style="4" customWidth="1"/>
    <col min="6" max="16384" width="8.875" style="4"/>
  </cols>
  <sheetData>
    <row r="1" spans="1:5" ht="21" x14ac:dyDescent="0.2">
      <c r="A1" s="8" t="s">
        <v>94</v>
      </c>
    </row>
    <row r="2" spans="1:5" ht="13.5" x14ac:dyDescent="0.15">
      <c r="A2" s="7" t="str">
        <f>投資及び出資金の明細!$A$2</f>
        <v>自治体名：尾張旭市</v>
      </c>
    </row>
    <row r="3" spans="1:5" ht="13.5" x14ac:dyDescent="0.15">
      <c r="A3" s="7" t="str">
        <f>投資及び出資金の明細!$A$3</f>
        <v>年度：令和4年度</v>
      </c>
    </row>
    <row r="4" spans="1:5" ht="13.5" x14ac:dyDescent="0.15">
      <c r="E4" s="6" t="s">
        <v>116</v>
      </c>
    </row>
    <row r="5" spans="1:5" ht="22.5" customHeight="1" x14ac:dyDescent="0.15">
      <c r="A5" s="1" t="s">
        <v>88</v>
      </c>
      <c r="B5" s="1" t="s">
        <v>95</v>
      </c>
      <c r="C5" s="1" t="s">
        <v>96</v>
      </c>
      <c r="D5" s="1" t="s">
        <v>97</v>
      </c>
      <c r="E5" s="1" t="s">
        <v>98</v>
      </c>
    </row>
    <row r="6" spans="1:5" ht="18" customHeight="1" x14ac:dyDescent="0.15">
      <c r="A6" s="44" t="s">
        <v>99</v>
      </c>
      <c r="B6" s="9"/>
      <c r="C6" s="9"/>
      <c r="D6" s="20"/>
      <c r="E6" s="9"/>
    </row>
    <row r="7" spans="1:5" ht="18" customHeight="1" x14ac:dyDescent="0.15">
      <c r="A7" s="44"/>
      <c r="B7" s="9"/>
      <c r="C7" s="9"/>
      <c r="D7" s="20"/>
      <c r="E7" s="9"/>
    </row>
    <row r="8" spans="1:5" ht="18" customHeight="1" x14ac:dyDescent="0.15">
      <c r="A8" s="44"/>
      <c r="B8" s="9" t="s">
        <v>125</v>
      </c>
      <c r="C8" s="9"/>
      <c r="D8" s="20"/>
      <c r="E8" s="9"/>
    </row>
    <row r="9" spans="1:5" ht="18" customHeight="1" x14ac:dyDescent="0.15">
      <c r="A9" s="45"/>
      <c r="B9" s="3" t="s">
        <v>100</v>
      </c>
      <c r="C9" s="19"/>
      <c r="D9" s="20">
        <f>SUM(D6:D8)</f>
        <v>0</v>
      </c>
      <c r="E9" s="19"/>
    </row>
    <row r="10" spans="1:5" ht="18" customHeight="1" x14ac:dyDescent="0.15">
      <c r="A10" s="46" t="s">
        <v>137</v>
      </c>
      <c r="B10" s="9" t="s">
        <v>197</v>
      </c>
      <c r="C10" s="9"/>
      <c r="D10" s="20">
        <v>984862500</v>
      </c>
      <c r="E10" s="9"/>
    </row>
    <row r="11" spans="1:5" ht="18" customHeight="1" x14ac:dyDescent="0.15">
      <c r="A11" s="46"/>
      <c r="B11" s="9" t="s">
        <v>196</v>
      </c>
      <c r="C11" s="9"/>
      <c r="D11" s="20">
        <v>363474000</v>
      </c>
      <c r="E11" s="9"/>
    </row>
    <row r="12" spans="1:5" ht="18" customHeight="1" x14ac:dyDescent="0.15">
      <c r="A12" s="46"/>
      <c r="B12" s="9" t="s">
        <v>201</v>
      </c>
      <c r="C12" s="9"/>
      <c r="D12" s="20">
        <v>357500000</v>
      </c>
      <c r="E12" s="9"/>
    </row>
    <row r="13" spans="1:5" ht="18" customHeight="1" x14ac:dyDescent="0.15">
      <c r="A13" s="46"/>
      <c r="B13" s="9" t="s">
        <v>200</v>
      </c>
      <c r="C13" s="9"/>
      <c r="D13" s="20">
        <v>307500000</v>
      </c>
      <c r="E13" s="9"/>
    </row>
    <row r="14" spans="1:5" ht="18" customHeight="1" x14ac:dyDescent="0.15">
      <c r="A14" s="46"/>
      <c r="B14" s="9" t="s">
        <v>198</v>
      </c>
      <c r="C14" s="9"/>
      <c r="D14" s="20">
        <v>179608264</v>
      </c>
      <c r="E14" s="9"/>
    </row>
    <row r="15" spans="1:5" ht="18" customHeight="1" x14ac:dyDescent="0.15">
      <c r="A15" s="46"/>
      <c r="B15" s="9" t="s">
        <v>199</v>
      </c>
      <c r="C15" s="9"/>
      <c r="D15" s="20">
        <v>163600000</v>
      </c>
      <c r="E15" s="9"/>
    </row>
    <row r="16" spans="1:5" ht="18" customHeight="1" x14ac:dyDescent="0.15">
      <c r="A16" s="46"/>
      <c r="B16" s="9"/>
      <c r="C16" s="9"/>
      <c r="D16" s="20"/>
      <c r="E16" s="9"/>
    </row>
    <row r="17" spans="1:5" ht="18" customHeight="1" x14ac:dyDescent="0.15">
      <c r="A17" s="46"/>
      <c r="B17" s="9" t="s">
        <v>125</v>
      </c>
      <c r="C17" s="9"/>
      <c r="D17" s="20">
        <f>D18-SUM(D10:D16)</f>
        <v>3597012356</v>
      </c>
      <c r="E17" s="9"/>
    </row>
    <row r="18" spans="1:5" ht="18" customHeight="1" x14ac:dyDescent="0.15">
      <c r="A18" s="45"/>
      <c r="B18" s="3" t="s">
        <v>100</v>
      </c>
      <c r="C18" s="19"/>
      <c r="D18" s="20">
        <f>D19-D9</f>
        <v>5953557120</v>
      </c>
      <c r="E18" s="19"/>
    </row>
    <row r="19" spans="1:5" ht="18" customHeight="1" x14ac:dyDescent="0.15">
      <c r="A19" s="3" t="s">
        <v>11</v>
      </c>
      <c r="B19" s="19"/>
      <c r="C19" s="19"/>
      <c r="D19" s="31">
        <v>5953557120</v>
      </c>
      <c r="E19" s="19"/>
    </row>
  </sheetData>
  <mergeCells count="2">
    <mergeCell ref="A6:A9"/>
    <mergeCell ref="A10:A18"/>
  </mergeCells>
  <phoneticPr fontId="10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/>
  </sheetViews>
  <sheetFormatPr defaultColWidth="8.875" defaultRowHeight="11.25" x14ac:dyDescent="0.15"/>
  <cols>
    <col min="1" max="1" width="28.875" style="4" customWidth="1"/>
    <col min="2" max="3" width="24.875" style="4" customWidth="1"/>
    <col min="4" max="4" width="28.875" style="4" customWidth="1"/>
    <col min="5" max="5" width="24.875" style="4" customWidth="1"/>
    <col min="6" max="6" width="10.875" style="4" customWidth="1"/>
    <col min="7" max="7" width="11.5" style="4" customWidth="1"/>
    <col min="8" max="8" width="9.25" style="4" customWidth="1"/>
    <col min="9" max="16384" width="8.875" style="4"/>
  </cols>
  <sheetData>
    <row r="1" spans="1:5" ht="21" x14ac:dyDescent="0.2">
      <c r="A1" s="8" t="s">
        <v>101</v>
      </c>
    </row>
    <row r="2" spans="1:5" ht="13.5" x14ac:dyDescent="0.15">
      <c r="A2" s="7" t="str">
        <f>投資及び出資金の明細!$A$2</f>
        <v>自治体名：尾張旭市</v>
      </c>
    </row>
    <row r="3" spans="1:5" ht="13.5" x14ac:dyDescent="0.15">
      <c r="A3" s="7" t="str">
        <f>投資及び出資金の明細!$A$3</f>
        <v>年度：令和4年度</v>
      </c>
    </row>
    <row r="4" spans="1:5" ht="13.5" x14ac:dyDescent="0.15">
      <c r="E4" s="6" t="s">
        <v>116</v>
      </c>
    </row>
    <row r="5" spans="1:5" ht="22.5" customHeight="1" x14ac:dyDescent="0.15">
      <c r="A5" s="1" t="s">
        <v>102</v>
      </c>
      <c r="B5" s="1" t="s">
        <v>88</v>
      </c>
      <c r="C5" s="41" t="s">
        <v>103</v>
      </c>
      <c r="D5" s="41"/>
      <c r="E5" s="1" t="s">
        <v>97</v>
      </c>
    </row>
    <row r="6" spans="1:5" ht="18" customHeight="1" x14ac:dyDescent="0.15">
      <c r="A6" s="45" t="s">
        <v>104</v>
      </c>
      <c r="B6" s="45" t="s">
        <v>105</v>
      </c>
      <c r="C6" s="47" t="s">
        <v>118</v>
      </c>
      <c r="D6" s="47"/>
      <c r="E6" s="20">
        <v>12778623064</v>
      </c>
    </row>
    <row r="7" spans="1:5" ht="18" customHeight="1" x14ac:dyDescent="0.15">
      <c r="A7" s="45"/>
      <c r="B7" s="45"/>
      <c r="C7" s="47" t="s">
        <v>119</v>
      </c>
      <c r="D7" s="47"/>
      <c r="E7" s="20">
        <v>189869000</v>
      </c>
    </row>
    <row r="8" spans="1:5" ht="18" customHeight="1" x14ac:dyDescent="0.15">
      <c r="A8" s="45"/>
      <c r="B8" s="45"/>
      <c r="C8" s="47" t="s">
        <v>132</v>
      </c>
      <c r="D8" s="47"/>
      <c r="E8" s="20">
        <f>6111000+107405000+74044000+1942662000+20554000+3000+42455000+163074000</f>
        <v>2356308000</v>
      </c>
    </row>
    <row r="9" spans="1:5" ht="18" customHeight="1" x14ac:dyDescent="0.15">
      <c r="A9" s="45"/>
      <c r="B9" s="45"/>
      <c r="C9" s="47" t="s">
        <v>121</v>
      </c>
      <c r="D9" s="47"/>
      <c r="E9" s="20">
        <v>137842000</v>
      </c>
    </row>
    <row r="10" spans="1:5" ht="18" customHeight="1" x14ac:dyDescent="0.15">
      <c r="A10" s="45"/>
      <c r="B10" s="45"/>
      <c r="C10" s="47" t="s">
        <v>120</v>
      </c>
      <c r="D10" s="47"/>
      <c r="E10" s="20">
        <v>2295461000</v>
      </c>
    </row>
    <row r="11" spans="1:5" ht="18" customHeight="1" x14ac:dyDescent="0.15">
      <c r="A11" s="45"/>
      <c r="B11" s="45"/>
      <c r="C11" s="47" t="s">
        <v>134</v>
      </c>
      <c r="D11" s="47"/>
      <c r="E11" s="20">
        <v>10958000</v>
      </c>
    </row>
    <row r="12" spans="1:5" ht="18" customHeight="1" x14ac:dyDescent="0.15">
      <c r="A12" s="45"/>
      <c r="B12" s="45"/>
      <c r="C12" s="47" t="s">
        <v>122</v>
      </c>
      <c r="D12" s="47"/>
      <c r="E12" s="20">
        <v>47453425</v>
      </c>
    </row>
    <row r="13" spans="1:5" ht="18" customHeight="1" x14ac:dyDescent="0.15">
      <c r="A13" s="45"/>
      <c r="B13" s="45"/>
      <c r="C13" s="47" t="s">
        <v>133</v>
      </c>
      <c r="D13" s="47"/>
      <c r="E13" s="20">
        <v>14506270</v>
      </c>
    </row>
    <row r="14" spans="1:5" ht="18" customHeight="1" x14ac:dyDescent="0.15">
      <c r="A14" s="45"/>
      <c r="B14" s="45"/>
      <c r="C14" s="47" t="s">
        <v>125</v>
      </c>
      <c r="D14" s="47"/>
      <c r="E14" s="9">
        <v>-100754882</v>
      </c>
    </row>
    <row r="15" spans="1:5" ht="18" customHeight="1" x14ac:dyDescent="0.15">
      <c r="A15" s="45"/>
      <c r="B15" s="45"/>
      <c r="C15" s="45" t="s">
        <v>43</v>
      </c>
      <c r="D15" s="47"/>
      <c r="E15" s="20">
        <f>SUM(E6:E14)</f>
        <v>17730265877</v>
      </c>
    </row>
    <row r="16" spans="1:5" ht="18" customHeight="1" x14ac:dyDescent="0.15">
      <c r="A16" s="45"/>
      <c r="B16" s="45" t="s">
        <v>106</v>
      </c>
      <c r="C16" s="48" t="s">
        <v>107</v>
      </c>
      <c r="D16" s="9" t="s">
        <v>117</v>
      </c>
      <c r="E16" s="20">
        <v>610731000</v>
      </c>
    </row>
    <row r="17" spans="1:5" ht="18" customHeight="1" x14ac:dyDescent="0.15">
      <c r="A17" s="45"/>
      <c r="B17" s="45"/>
      <c r="C17" s="45"/>
      <c r="D17" s="9" t="s">
        <v>124</v>
      </c>
      <c r="E17" s="32">
        <v>88179000</v>
      </c>
    </row>
    <row r="18" spans="1:5" ht="18" customHeight="1" x14ac:dyDescent="0.15">
      <c r="A18" s="45"/>
      <c r="B18" s="45"/>
      <c r="C18" s="45"/>
      <c r="D18" s="3" t="s">
        <v>100</v>
      </c>
      <c r="E18" s="20">
        <f>SUM(E16:E17)</f>
        <v>698910000</v>
      </c>
    </row>
    <row r="19" spans="1:5" ht="18" customHeight="1" x14ac:dyDescent="0.15">
      <c r="A19" s="45"/>
      <c r="B19" s="45"/>
      <c r="C19" s="48" t="s">
        <v>108</v>
      </c>
      <c r="D19" s="9" t="s">
        <v>117</v>
      </c>
      <c r="E19" s="20">
        <f>5250713282-E16</f>
        <v>4639982282</v>
      </c>
    </row>
    <row r="20" spans="1:5" ht="18" customHeight="1" x14ac:dyDescent="0.15">
      <c r="A20" s="45"/>
      <c r="B20" s="45"/>
      <c r="C20" s="45"/>
      <c r="D20" s="9" t="s">
        <v>124</v>
      </c>
      <c r="E20" s="20">
        <f>2015483622-E17</f>
        <v>1927304622</v>
      </c>
    </row>
    <row r="21" spans="1:5" ht="18" customHeight="1" x14ac:dyDescent="0.15">
      <c r="A21" s="45"/>
      <c r="B21" s="45"/>
      <c r="C21" s="45"/>
      <c r="D21" s="3" t="s">
        <v>100</v>
      </c>
      <c r="E21" s="20">
        <f>SUM(E19:E20)</f>
        <v>6567286904</v>
      </c>
    </row>
    <row r="22" spans="1:5" ht="18" customHeight="1" x14ac:dyDescent="0.15">
      <c r="A22" s="45"/>
      <c r="B22" s="45"/>
      <c r="C22" s="48" t="s">
        <v>123</v>
      </c>
      <c r="D22" s="9" t="s">
        <v>117</v>
      </c>
      <c r="E22" s="20">
        <v>0</v>
      </c>
    </row>
    <row r="23" spans="1:5" ht="18" customHeight="1" x14ac:dyDescent="0.15">
      <c r="A23" s="45"/>
      <c r="B23" s="45"/>
      <c r="C23" s="45"/>
      <c r="D23" s="9" t="s">
        <v>124</v>
      </c>
      <c r="E23" s="20">
        <v>0</v>
      </c>
    </row>
    <row r="24" spans="1:5" ht="18" customHeight="1" x14ac:dyDescent="0.15">
      <c r="A24" s="45"/>
      <c r="B24" s="45"/>
      <c r="C24" s="45"/>
      <c r="D24" s="3" t="s">
        <v>100</v>
      </c>
      <c r="E24" s="20">
        <f>SUM(E22:E23)</f>
        <v>0</v>
      </c>
    </row>
    <row r="25" spans="1:5" ht="18" customHeight="1" x14ac:dyDescent="0.15">
      <c r="A25" s="47"/>
      <c r="B25" s="47"/>
      <c r="C25" s="45" t="s">
        <v>43</v>
      </c>
      <c r="D25" s="47"/>
      <c r="E25" s="20">
        <f>E18+E21+E24</f>
        <v>7266196904</v>
      </c>
    </row>
    <row r="26" spans="1:5" ht="18" customHeight="1" x14ac:dyDescent="0.15">
      <c r="A26" s="47"/>
      <c r="B26" s="45" t="s">
        <v>11</v>
      </c>
      <c r="C26" s="47"/>
      <c r="D26" s="47"/>
      <c r="E26" s="20">
        <f>E15+E25</f>
        <v>24996462781</v>
      </c>
    </row>
  </sheetData>
  <mergeCells count="19">
    <mergeCell ref="C19:C21"/>
    <mergeCell ref="C5:D5"/>
    <mergeCell ref="A6:A26"/>
    <mergeCell ref="B6:B15"/>
    <mergeCell ref="C6:D6"/>
    <mergeCell ref="C15:D15"/>
    <mergeCell ref="B16:B25"/>
    <mergeCell ref="C16:C18"/>
    <mergeCell ref="C22:C24"/>
    <mergeCell ref="C25:D25"/>
    <mergeCell ref="B26:D26"/>
    <mergeCell ref="C13:D13"/>
    <mergeCell ref="C14:D14"/>
    <mergeCell ref="C9:D9"/>
    <mergeCell ref="C11:D11"/>
    <mergeCell ref="C12:D12"/>
    <mergeCell ref="C7:D7"/>
    <mergeCell ref="C8:D8"/>
    <mergeCell ref="C10:D10"/>
  </mergeCells>
  <phoneticPr fontId="10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zoomScaleNormal="100" workbookViewId="0"/>
  </sheetViews>
  <sheetFormatPr defaultColWidth="8.875" defaultRowHeight="20.25" customHeight="1" x14ac:dyDescent="0.15"/>
  <cols>
    <col min="1" max="1" width="23.375" style="7" customWidth="1"/>
    <col min="2" max="6" width="20.875" style="7" customWidth="1"/>
    <col min="7" max="16384" width="8.875" style="7"/>
  </cols>
  <sheetData>
    <row r="1" spans="1:6" s="4" customFormat="1" ht="21" x14ac:dyDescent="0.2">
      <c r="A1" s="8" t="s">
        <v>115</v>
      </c>
    </row>
    <row r="2" spans="1:6" s="4" customFormat="1" ht="13.5" x14ac:dyDescent="0.15">
      <c r="A2" s="7" t="str">
        <f>投資及び出資金の明細!$A$2</f>
        <v>自治体名：尾張旭市</v>
      </c>
    </row>
    <row r="3" spans="1:6" s="4" customFormat="1" ht="13.5" x14ac:dyDescent="0.15">
      <c r="A3" s="7" t="str">
        <f>投資及び出資金の明細!$A$3</f>
        <v>年度：令和4年度</v>
      </c>
    </row>
    <row r="4" spans="1:6" s="4" customFormat="1" ht="13.5" x14ac:dyDescent="0.15">
      <c r="F4" s="6" t="s">
        <v>116</v>
      </c>
    </row>
    <row r="5" spans="1:6" ht="20.25" customHeight="1" x14ac:dyDescent="0.15">
      <c r="A5" s="49" t="s">
        <v>88</v>
      </c>
      <c r="B5" s="51" t="s">
        <v>97</v>
      </c>
      <c r="C5" s="51" t="s">
        <v>114</v>
      </c>
      <c r="D5" s="51"/>
      <c r="E5" s="51"/>
      <c r="F5" s="51"/>
    </row>
    <row r="6" spans="1:6" ht="20.25" customHeight="1" x14ac:dyDescent="0.15">
      <c r="A6" s="49"/>
      <c r="B6" s="51"/>
      <c r="C6" s="51" t="s">
        <v>106</v>
      </c>
      <c r="D6" s="51" t="s">
        <v>113</v>
      </c>
      <c r="E6" s="51" t="s">
        <v>105</v>
      </c>
      <c r="F6" s="51" t="s">
        <v>31</v>
      </c>
    </row>
    <row r="7" spans="1:6" ht="20.25" customHeight="1" thickBot="1" x14ac:dyDescent="0.2">
      <c r="A7" s="50"/>
      <c r="B7" s="52"/>
      <c r="C7" s="52"/>
      <c r="D7" s="52"/>
      <c r="E7" s="52"/>
      <c r="F7" s="52"/>
    </row>
    <row r="8" spans="1:6" ht="20.25" customHeight="1" thickTop="1" x14ac:dyDescent="0.15">
      <c r="A8" s="18" t="s">
        <v>112</v>
      </c>
      <c r="B8" s="21">
        <v>25128582932</v>
      </c>
      <c r="C8" s="21">
        <v>6567286904</v>
      </c>
      <c r="D8" s="21">
        <f>D12-D9</f>
        <v>410651000</v>
      </c>
      <c r="E8" s="21">
        <f>E12-E10-E9</f>
        <v>16591945602</v>
      </c>
      <c r="F8" s="21">
        <f>B8-C8-D8-E8</f>
        <v>1558699426</v>
      </c>
    </row>
    <row r="9" spans="1:6" ht="20.25" customHeight="1" x14ac:dyDescent="0.15">
      <c r="A9" s="18" t="s">
        <v>111</v>
      </c>
      <c r="B9" s="21">
        <v>1560889595</v>
      </c>
      <c r="C9" s="21">
        <v>698910000</v>
      </c>
      <c r="D9" s="21">
        <v>771300000</v>
      </c>
      <c r="E9" s="21">
        <f>B9-C9-D9-F9</f>
        <v>89746595</v>
      </c>
      <c r="F9" s="21">
        <f>194000+739000</f>
        <v>933000</v>
      </c>
    </row>
    <row r="10" spans="1:6" ht="20.25" customHeight="1" x14ac:dyDescent="0.15">
      <c r="A10" s="18" t="s">
        <v>110</v>
      </c>
      <c r="B10" s="21">
        <v>1306744680</v>
      </c>
      <c r="C10" s="21" t="s">
        <v>138</v>
      </c>
      <c r="D10" s="21" t="s">
        <v>138</v>
      </c>
      <c r="E10" s="21">
        <f>B10-F10</f>
        <v>1048573680</v>
      </c>
      <c r="F10" s="21">
        <v>258171000</v>
      </c>
    </row>
    <row r="11" spans="1:6" ht="20.25" customHeight="1" x14ac:dyDescent="0.15">
      <c r="A11" s="18" t="s">
        <v>31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</row>
    <row r="12" spans="1:6" ht="20.25" customHeight="1" x14ac:dyDescent="0.15">
      <c r="A12" s="17" t="s">
        <v>11</v>
      </c>
      <c r="B12" s="21">
        <f>SUM(B8:B11)</f>
        <v>27996217207</v>
      </c>
      <c r="C12" s="21">
        <v>7266196904</v>
      </c>
      <c r="D12" s="21">
        <v>1181951000</v>
      </c>
      <c r="E12" s="21">
        <v>17730265877</v>
      </c>
      <c r="F12" s="21">
        <f>SUM(F8:F11)</f>
        <v>1817803426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Normal="100" workbookViewId="0"/>
  </sheetViews>
  <sheetFormatPr defaultColWidth="8.875" defaultRowHeight="11.25" x14ac:dyDescent="0.15"/>
  <cols>
    <col min="1" max="1" width="60.875" style="4" customWidth="1"/>
    <col min="2" max="2" width="40.875" style="4" customWidth="1"/>
    <col min="3" max="16384" width="8.875" style="4"/>
  </cols>
  <sheetData>
    <row r="1" spans="1:2" ht="21" x14ac:dyDescent="0.2">
      <c r="A1" s="8" t="s">
        <v>109</v>
      </c>
    </row>
    <row r="2" spans="1:2" ht="13.5" x14ac:dyDescent="0.15">
      <c r="A2" s="7" t="str">
        <f>投資及び出資金の明細!$A$2</f>
        <v>自治体名：尾張旭市</v>
      </c>
    </row>
    <row r="3" spans="1:2" ht="13.5" x14ac:dyDescent="0.15">
      <c r="A3" s="7" t="str">
        <f>投資及び出資金の明細!$A$3</f>
        <v>年度：令和4年度</v>
      </c>
    </row>
    <row r="4" spans="1:2" ht="13.5" x14ac:dyDescent="0.15">
      <c r="B4" s="6" t="s">
        <v>116</v>
      </c>
    </row>
    <row r="5" spans="1:2" ht="22.5" customHeight="1" x14ac:dyDescent="0.15">
      <c r="A5" s="1" t="s">
        <v>27</v>
      </c>
      <c r="B5" s="1" t="s">
        <v>92</v>
      </c>
    </row>
    <row r="6" spans="1:2" ht="18" customHeight="1" x14ac:dyDescent="0.15">
      <c r="A6" s="5" t="s">
        <v>202</v>
      </c>
      <c r="B6" s="20">
        <v>1750015933</v>
      </c>
    </row>
    <row r="7" spans="1:2" ht="18" customHeight="1" x14ac:dyDescent="0.15">
      <c r="A7" s="5" t="s">
        <v>203</v>
      </c>
      <c r="B7" s="20">
        <v>39045485</v>
      </c>
    </row>
    <row r="8" spans="1:2" ht="18" customHeight="1" x14ac:dyDescent="0.15">
      <c r="A8" s="5"/>
      <c r="B8" s="20">
        <v>0</v>
      </c>
    </row>
    <row r="9" spans="1:2" ht="18" customHeight="1" x14ac:dyDescent="0.15">
      <c r="A9" s="3" t="s">
        <v>11</v>
      </c>
      <c r="B9" s="20">
        <f>SUM(B6:B8)</f>
        <v>1789061418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sqref="A1:I1"/>
    </sheetView>
  </sheetViews>
  <sheetFormatPr defaultColWidth="8.875" defaultRowHeight="11.25" x14ac:dyDescent="0.15"/>
  <cols>
    <col min="1" max="1" width="30.875" style="4" customWidth="1"/>
    <col min="2" max="11" width="15.875" style="4" customWidth="1"/>
    <col min="12" max="16384" width="8.875" style="4"/>
  </cols>
  <sheetData>
    <row r="1" spans="1:9" ht="21" x14ac:dyDescent="0.15">
      <c r="A1" s="40" t="s">
        <v>171</v>
      </c>
      <c r="B1" s="40"/>
      <c r="C1" s="40"/>
      <c r="D1" s="40"/>
      <c r="E1" s="40"/>
      <c r="F1" s="40"/>
      <c r="G1" s="40"/>
      <c r="H1" s="40"/>
      <c r="I1" s="40"/>
    </row>
    <row r="2" spans="1:9" ht="13.5" x14ac:dyDescent="0.15">
      <c r="A2" s="7" t="s">
        <v>140</v>
      </c>
      <c r="B2" s="7"/>
      <c r="C2" s="7"/>
      <c r="D2" s="7"/>
      <c r="E2" s="7"/>
      <c r="F2" s="7"/>
      <c r="G2" s="7"/>
      <c r="H2" s="7"/>
      <c r="I2" s="6" t="s">
        <v>1</v>
      </c>
    </row>
    <row r="3" spans="1:9" ht="13.5" x14ac:dyDescent="0.15">
      <c r="A3" s="7" t="s">
        <v>162</v>
      </c>
      <c r="B3" s="7"/>
      <c r="C3" s="7"/>
      <c r="D3" s="7"/>
      <c r="E3" s="7"/>
      <c r="F3" s="7"/>
      <c r="G3" s="7"/>
      <c r="H3" s="7"/>
      <c r="I3" s="7"/>
    </row>
    <row r="4" spans="1:9" ht="13.5" x14ac:dyDescent="0.15">
      <c r="A4" s="7"/>
      <c r="B4" s="7"/>
      <c r="C4" s="7"/>
      <c r="D4" s="7"/>
      <c r="E4" s="7"/>
      <c r="F4" s="7"/>
      <c r="G4" s="7"/>
      <c r="H4" s="7"/>
      <c r="I4" s="6" t="s">
        <v>161</v>
      </c>
    </row>
    <row r="5" spans="1:9" ht="22.5" x14ac:dyDescent="0.15">
      <c r="A5" s="35" t="s">
        <v>88</v>
      </c>
      <c r="B5" s="34" t="s">
        <v>170</v>
      </c>
      <c r="C5" s="35" t="s">
        <v>169</v>
      </c>
      <c r="D5" s="35" t="s">
        <v>168</v>
      </c>
      <c r="E5" s="35" t="s">
        <v>167</v>
      </c>
      <c r="F5" s="35" t="s">
        <v>166</v>
      </c>
      <c r="G5" s="35" t="s">
        <v>165</v>
      </c>
      <c r="H5" s="35" t="s">
        <v>164</v>
      </c>
      <c r="I5" s="35" t="s">
        <v>11</v>
      </c>
    </row>
    <row r="6" spans="1:9" x14ac:dyDescent="0.15">
      <c r="A6" s="5" t="s">
        <v>153</v>
      </c>
      <c r="B6" s="33">
        <v>6068216562</v>
      </c>
      <c r="C6" s="33">
        <v>19814740696</v>
      </c>
      <c r="D6" s="33">
        <v>15755028270</v>
      </c>
      <c r="E6" s="33">
        <v>2887828147</v>
      </c>
      <c r="F6" s="33">
        <v>1049336800</v>
      </c>
      <c r="G6" s="33">
        <v>1578836379</v>
      </c>
      <c r="H6" s="33">
        <v>6930736850</v>
      </c>
      <c r="I6" s="33">
        <v>54084723720</v>
      </c>
    </row>
    <row r="7" spans="1:9" x14ac:dyDescent="0.15">
      <c r="A7" s="5" t="s">
        <v>147</v>
      </c>
      <c r="B7" s="33">
        <v>5458111343</v>
      </c>
      <c r="C7" s="33">
        <v>11556877152</v>
      </c>
      <c r="D7" s="33">
        <v>11840003178</v>
      </c>
      <c r="E7" s="33">
        <v>2791962245</v>
      </c>
      <c r="F7" s="33">
        <v>505684111</v>
      </c>
      <c r="G7" s="33">
        <v>837235606</v>
      </c>
      <c r="H7" s="33">
        <v>4755335259</v>
      </c>
      <c r="I7" s="33">
        <v>37745208898</v>
      </c>
    </row>
    <row r="8" spans="1:9" x14ac:dyDescent="0.15">
      <c r="A8" s="5" t="s">
        <v>152</v>
      </c>
      <c r="B8" s="33" t="s">
        <v>143</v>
      </c>
      <c r="C8" s="33" t="s">
        <v>143</v>
      </c>
      <c r="D8" s="33" t="s">
        <v>143</v>
      </c>
      <c r="E8" s="33" t="s">
        <v>143</v>
      </c>
      <c r="F8" s="33" t="s">
        <v>143</v>
      </c>
      <c r="G8" s="33" t="s">
        <v>143</v>
      </c>
      <c r="H8" s="33" t="s">
        <v>143</v>
      </c>
      <c r="I8" s="33" t="s">
        <v>143</v>
      </c>
    </row>
    <row r="9" spans="1:9" x14ac:dyDescent="0.15">
      <c r="A9" s="5" t="s">
        <v>146</v>
      </c>
      <c r="B9" s="33">
        <v>447756308</v>
      </c>
      <c r="C9" s="33">
        <v>6380498700</v>
      </c>
      <c r="D9" s="33">
        <v>3703604029</v>
      </c>
      <c r="E9" s="33">
        <v>70873221</v>
      </c>
      <c r="F9" s="33">
        <v>472330114</v>
      </c>
      <c r="G9" s="33">
        <v>357457553</v>
      </c>
      <c r="H9" s="33">
        <v>1731247073</v>
      </c>
      <c r="I9" s="33">
        <v>13163767010</v>
      </c>
    </row>
    <row r="10" spans="1:9" x14ac:dyDescent="0.15">
      <c r="A10" s="5" t="s">
        <v>252</v>
      </c>
      <c r="B10" s="33">
        <v>32295005</v>
      </c>
      <c r="C10" s="33">
        <v>1550717208</v>
      </c>
      <c r="D10" s="33">
        <v>182188922</v>
      </c>
      <c r="E10" s="33">
        <v>1141940</v>
      </c>
      <c r="F10" s="33">
        <v>65397975</v>
      </c>
      <c r="G10" s="33">
        <v>47849603</v>
      </c>
      <c r="H10" s="33">
        <v>288817508</v>
      </c>
      <c r="I10" s="33">
        <v>2168408161</v>
      </c>
    </row>
    <row r="11" spans="1:9" x14ac:dyDescent="0.15">
      <c r="A11" s="5" t="s">
        <v>145</v>
      </c>
      <c r="B11" s="33">
        <v>126335906</v>
      </c>
      <c r="C11" s="33">
        <v>168804646</v>
      </c>
      <c r="D11" s="33">
        <v>7276141</v>
      </c>
      <c r="E11" s="33">
        <v>9055741</v>
      </c>
      <c r="F11" s="33">
        <v>5924600</v>
      </c>
      <c r="G11" s="33">
        <v>326239617</v>
      </c>
      <c r="H11" s="33">
        <v>138547010</v>
      </c>
      <c r="I11" s="33">
        <v>782183661</v>
      </c>
    </row>
    <row r="12" spans="1:9" x14ac:dyDescent="0.15">
      <c r="A12" s="5" t="s">
        <v>151</v>
      </c>
      <c r="B12" s="33" t="s">
        <v>143</v>
      </c>
      <c r="C12" s="33" t="s">
        <v>143</v>
      </c>
      <c r="D12" s="33" t="s">
        <v>143</v>
      </c>
      <c r="E12" s="33" t="s">
        <v>143</v>
      </c>
      <c r="F12" s="33" t="s">
        <v>143</v>
      </c>
      <c r="G12" s="33" t="s">
        <v>143</v>
      </c>
      <c r="H12" s="33" t="s">
        <v>143</v>
      </c>
      <c r="I12" s="33" t="s">
        <v>143</v>
      </c>
    </row>
    <row r="13" spans="1:9" x14ac:dyDescent="0.15">
      <c r="A13" s="5" t="s">
        <v>150</v>
      </c>
      <c r="B13" s="33" t="s">
        <v>143</v>
      </c>
      <c r="C13" s="33" t="s">
        <v>143</v>
      </c>
      <c r="D13" s="33" t="s">
        <v>143</v>
      </c>
      <c r="E13" s="33" t="s">
        <v>143</v>
      </c>
      <c r="F13" s="33" t="s">
        <v>143</v>
      </c>
      <c r="G13" s="33" t="s">
        <v>143</v>
      </c>
      <c r="H13" s="33" t="s">
        <v>143</v>
      </c>
      <c r="I13" s="33" t="s">
        <v>143</v>
      </c>
    </row>
    <row r="14" spans="1:9" x14ac:dyDescent="0.15">
      <c r="A14" s="5" t="s">
        <v>149</v>
      </c>
      <c r="B14" s="33" t="s">
        <v>143</v>
      </c>
      <c r="C14" s="33" t="s">
        <v>143</v>
      </c>
      <c r="D14" s="33" t="s">
        <v>143</v>
      </c>
      <c r="E14" s="33" t="s">
        <v>143</v>
      </c>
      <c r="F14" s="33" t="s">
        <v>143</v>
      </c>
      <c r="G14" s="33" t="s">
        <v>143</v>
      </c>
      <c r="H14" s="33" t="s">
        <v>143</v>
      </c>
      <c r="I14" s="33" t="s">
        <v>143</v>
      </c>
    </row>
    <row r="15" spans="1:9" x14ac:dyDescent="0.15">
      <c r="A15" s="5" t="s">
        <v>251</v>
      </c>
      <c r="B15" s="33" t="s">
        <v>143</v>
      </c>
      <c r="C15" s="33" t="s">
        <v>143</v>
      </c>
      <c r="D15" s="33" t="s">
        <v>143</v>
      </c>
      <c r="E15" s="33" t="s">
        <v>143</v>
      </c>
      <c r="F15" s="33" t="s">
        <v>143</v>
      </c>
      <c r="G15" s="33" t="s">
        <v>143</v>
      </c>
      <c r="H15" s="33" t="s">
        <v>143</v>
      </c>
      <c r="I15" s="33" t="s">
        <v>143</v>
      </c>
    </row>
    <row r="16" spans="1:9" x14ac:dyDescent="0.15">
      <c r="A16" s="5" t="s">
        <v>144</v>
      </c>
      <c r="B16" s="33">
        <v>3718000</v>
      </c>
      <c r="C16" s="33">
        <v>157842990</v>
      </c>
      <c r="D16" s="33">
        <v>21956000</v>
      </c>
      <c r="E16" s="33">
        <v>14795000</v>
      </c>
      <c r="F16" s="33" t="s">
        <v>143</v>
      </c>
      <c r="G16" s="33">
        <v>10054000</v>
      </c>
      <c r="H16" s="33">
        <v>16790000</v>
      </c>
      <c r="I16" s="33">
        <v>225155990</v>
      </c>
    </row>
    <row r="17" spans="1:9" x14ac:dyDescent="0.15">
      <c r="A17" s="5" t="s">
        <v>148</v>
      </c>
      <c r="B17" s="33">
        <v>57395840976</v>
      </c>
      <c r="C17" s="33">
        <v>1</v>
      </c>
      <c r="D17" s="33">
        <v>10576869</v>
      </c>
      <c r="E17" s="33">
        <v>1</v>
      </c>
      <c r="F17" s="33">
        <v>67031959</v>
      </c>
      <c r="G17" s="33" t="s">
        <v>143</v>
      </c>
      <c r="H17" s="33">
        <v>703638</v>
      </c>
      <c r="I17" s="33">
        <v>57474153533</v>
      </c>
    </row>
    <row r="18" spans="1:9" x14ac:dyDescent="0.15">
      <c r="A18" s="5" t="s">
        <v>250</v>
      </c>
      <c r="B18" s="33" t="s">
        <v>143</v>
      </c>
      <c r="C18" s="33" t="s">
        <v>143</v>
      </c>
      <c r="D18" s="33" t="s">
        <v>143</v>
      </c>
      <c r="E18" s="33" t="s">
        <v>143</v>
      </c>
      <c r="F18" s="33" t="s">
        <v>143</v>
      </c>
      <c r="G18" s="33" t="s">
        <v>143</v>
      </c>
      <c r="H18" s="33" t="s">
        <v>143</v>
      </c>
      <c r="I18" s="33" t="s">
        <v>143</v>
      </c>
    </row>
    <row r="19" spans="1:9" x14ac:dyDescent="0.15">
      <c r="A19" s="5" t="s">
        <v>249</v>
      </c>
      <c r="B19" s="33">
        <v>8600053596</v>
      </c>
      <c r="C19" s="33" t="s">
        <v>143</v>
      </c>
      <c r="D19" s="33" t="s">
        <v>143</v>
      </c>
      <c r="E19" s="33" t="s">
        <v>143</v>
      </c>
      <c r="F19" s="33" t="s">
        <v>143</v>
      </c>
      <c r="G19" s="33" t="s">
        <v>143</v>
      </c>
      <c r="H19" s="33">
        <v>122587</v>
      </c>
      <c r="I19" s="33">
        <v>8600176263</v>
      </c>
    </row>
    <row r="20" spans="1:9" x14ac:dyDescent="0.15">
      <c r="A20" s="5" t="s">
        <v>248</v>
      </c>
      <c r="B20" s="33">
        <v>55628542</v>
      </c>
      <c r="C20" s="33" t="s">
        <v>143</v>
      </c>
      <c r="D20" s="33" t="s">
        <v>143</v>
      </c>
      <c r="E20" s="33" t="s">
        <v>143</v>
      </c>
      <c r="F20" s="33" t="s">
        <v>143</v>
      </c>
      <c r="G20" s="33" t="s">
        <v>143</v>
      </c>
      <c r="H20" s="33" t="s">
        <v>143</v>
      </c>
      <c r="I20" s="33">
        <v>55628542</v>
      </c>
    </row>
    <row r="21" spans="1:9" x14ac:dyDescent="0.15">
      <c r="A21" s="5" t="s">
        <v>247</v>
      </c>
      <c r="B21" s="33" t="s">
        <v>143</v>
      </c>
      <c r="C21" s="33" t="s">
        <v>143</v>
      </c>
      <c r="D21" s="33" t="s">
        <v>143</v>
      </c>
      <c r="E21" s="33" t="s">
        <v>143</v>
      </c>
      <c r="F21" s="33" t="s">
        <v>143</v>
      </c>
      <c r="G21" s="33" t="s">
        <v>143</v>
      </c>
      <c r="H21" s="33" t="s">
        <v>143</v>
      </c>
      <c r="I21" s="33" t="s">
        <v>143</v>
      </c>
    </row>
    <row r="22" spans="1:9" x14ac:dyDescent="0.15">
      <c r="A22" s="5" t="s">
        <v>246</v>
      </c>
      <c r="B22" s="33" t="s">
        <v>143</v>
      </c>
      <c r="C22" s="33" t="s">
        <v>143</v>
      </c>
      <c r="D22" s="33" t="s">
        <v>143</v>
      </c>
      <c r="E22" s="33" t="s">
        <v>143</v>
      </c>
      <c r="F22" s="33" t="s">
        <v>143</v>
      </c>
      <c r="G22" s="33" t="s">
        <v>143</v>
      </c>
      <c r="H22" s="33" t="s">
        <v>143</v>
      </c>
      <c r="I22" s="33" t="s">
        <v>143</v>
      </c>
    </row>
    <row r="23" spans="1:9" x14ac:dyDescent="0.15">
      <c r="A23" s="5" t="s">
        <v>245</v>
      </c>
      <c r="B23" s="33" t="s">
        <v>143</v>
      </c>
      <c r="C23" s="33" t="s">
        <v>143</v>
      </c>
      <c r="D23" s="33" t="s">
        <v>143</v>
      </c>
      <c r="E23" s="33" t="s">
        <v>143</v>
      </c>
      <c r="F23" s="33" t="s">
        <v>143</v>
      </c>
      <c r="G23" s="33" t="s">
        <v>143</v>
      </c>
      <c r="H23" s="33" t="s">
        <v>143</v>
      </c>
      <c r="I23" s="33" t="s">
        <v>143</v>
      </c>
    </row>
    <row r="24" spans="1:9" x14ac:dyDescent="0.15">
      <c r="A24" s="5" t="s">
        <v>244</v>
      </c>
      <c r="B24" s="33">
        <v>8460314515</v>
      </c>
      <c r="C24" s="33" t="s">
        <v>143</v>
      </c>
      <c r="D24" s="33" t="s">
        <v>143</v>
      </c>
      <c r="E24" s="33" t="s">
        <v>143</v>
      </c>
      <c r="F24" s="33" t="s">
        <v>143</v>
      </c>
      <c r="G24" s="33" t="s">
        <v>143</v>
      </c>
      <c r="H24" s="33" t="s">
        <v>143</v>
      </c>
      <c r="I24" s="33">
        <v>8460314515</v>
      </c>
    </row>
    <row r="25" spans="1:9" x14ac:dyDescent="0.15">
      <c r="A25" s="5" t="s">
        <v>243</v>
      </c>
      <c r="B25" s="33" t="s">
        <v>143</v>
      </c>
      <c r="C25" s="33" t="s">
        <v>143</v>
      </c>
      <c r="D25" s="33" t="s">
        <v>143</v>
      </c>
      <c r="E25" s="33" t="s">
        <v>143</v>
      </c>
      <c r="F25" s="33" t="s">
        <v>143</v>
      </c>
      <c r="G25" s="33" t="s">
        <v>143</v>
      </c>
      <c r="H25" s="33" t="s">
        <v>143</v>
      </c>
      <c r="I25" s="33" t="s">
        <v>143</v>
      </c>
    </row>
    <row r="26" spans="1:9" x14ac:dyDescent="0.15">
      <c r="A26" s="5" t="s">
        <v>242</v>
      </c>
      <c r="B26" s="33" t="s">
        <v>143</v>
      </c>
      <c r="C26" s="33" t="s">
        <v>143</v>
      </c>
      <c r="D26" s="33" t="s">
        <v>143</v>
      </c>
      <c r="E26" s="33" t="s">
        <v>143</v>
      </c>
      <c r="F26" s="33" t="s">
        <v>143</v>
      </c>
      <c r="G26" s="33" t="s">
        <v>143</v>
      </c>
      <c r="H26" s="33" t="s">
        <v>143</v>
      </c>
      <c r="I26" s="33" t="s">
        <v>143</v>
      </c>
    </row>
    <row r="27" spans="1:9" x14ac:dyDescent="0.15">
      <c r="A27" s="5" t="s">
        <v>241</v>
      </c>
      <c r="B27" s="33" t="s">
        <v>143</v>
      </c>
      <c r="C27" s="33" t="s">
        <v>143</v>
      </c>
      <c r="D27" s="33" t="s">
        <v>143</v>
      </c>
      <c r="E27" s="33" t="s">
        <v>143</v>
      </c>
      <c r="F27" s="33" t="s">
        <v>143</v>
      </c>
      <c r="G27" s="33" t="s">
        <v>143</v>
      </c>
      <c r="H27" s="33" t="s">
        <v>143</v>
      </c>
      <c r="I27" s="33" t="s">
        <v>143</v>
      </c>
    </row>
    <row r="28" spans="1:9" x14ac:dyDescent="0.15">
      <c r="A28" s="5" t="s">
        <v>240</v>
      </c>
      <c r="B28" s="33" t="s">
        <v>143</v>
      </c>
      <c r="C28" s="33" t="s">
        <v>143</v>
      </c>
      <c r="D28" s="33" t="s">
        <v>143</v>
      </c>
      <c r="E28" s="33" t="s">
        <v>143</v>
      </c>
      <c r="F28" s="33" t="s">
        <v>143</v>
      </c>
      <c r="G28" s="33" t="s">
        <v>143</v>
      </c>
      <c r="H28" s="33" t="s">
        <v>143</v>
      </c>
      <c r="I28" s="33" t="s">
        <v>143</v>
      </c>
    </row>
    <row r="29" spans="1:9" x14ac:dyDescent="0.15">
      <c r="A29" s="5" t="s">
        <v>239</v>
      </c>
      <c r="B29" s="33" t="s">
        <v>143</v>
      </c>
      <c r="C29" s="33" t="s">
        <v>143</v>
      </c>
      <c r="D29" s="33" t="s">
        <v>143</v>
      </c>
      <c r="E29" s="33" t="s">
        <v>143</v>
      </c>
      <c r="F29" s="33" t="s">
        <v>143</v>
      </c>
      <c r="G29" s="33" t="s">
        <v>143</v>
      </c>
      <c r="H29" s="33" t="s">
        <v>143</v>
      </c>
      <c r="I29" s="33" t="s">
        <v>143</v>
      </c>
    </row>
    <row r="30" spans="1:9" x14ac:dyDescent="0.15">
      <c r="A30" s="5" t="s">
        <v>238</v>
      </c>
      <c r="B30" s="33" t="s">
        <v>143</v>
      </c>
      <c r="C30" s="33" t="s">
        <v>143</v>
      </c>
      <c r="D30" s="33" t="s">
        <v>143</v>
      </c>
      <c r="E30" s="33" t="s">
        <v>143</v>
      </c>
      <c r="F30" s="33" t="s">
        <v>143</v>
      </c>
      <c r="G30" s="33" t="s">
        <v>143</v>
      </c>
      <c r="H30" s="33" t="s">
        <v>143</v>
      </c>
      <c r="I30" s="33" t="s">
        <v>143</v>
      </c>
    </row>
    <row r="31" spans="1:9" x14ac:dyDescent="0.15">
      <c r="A31" s="5" t="s">
        <v>237</v>
      </c>
      <c r="B31" s="33">
        <v>15954661614</v>
      </c>
      <c r="C31" s="33">
        <v>1</v>
      </c>
      <c r="D31" s="33">
        <v>9655801</v>
      </c>
      <c r="E31" s="33">
        <v>1</v>
      </c>
      <c r="F31" s="33" t="s">
        <v>143</v>
      </c>
      <c r="G31" s="33" t="s">
        <v>143</v>
      </c>
      <c r="H31" s="33">
        <v>11</v>
      </c>
      <c r="I31" s="33">
        <v>15964317436</v>
      </c>
    </row>
    <row r="32" spans="1:9" x14ac:dyDescent="0.15">
      <c r="A32" s="5" t="s">
        <v>236</v>
      </c>
      <c r="B32" s="33" t="s">
        <v>143</v>
      </c>
      <c r="C32" s="33" t="s">
        <v>143</v>
      </c>
      <c r="D32" s="33" t="s">
        <v>143</v>
      </c>
      <c r="E32" s="33" t="s">
        <v>143</v>
      </c>
      <c r="F32" s="33" t="s">
        <v>143</v>
      </c>
      <c r="G32" s="33" t="s">
        <v>143</v>
      </c>
      <c r="H32" s="33" t="s">
        <v>143</v>
      </c>
      <c r="I32" s="33" t="s">
        <v>143</v>
      </c>
    </row>
    <row r="33" spans="1:9" x14ac:dyDescent="0.15">
      <c r="A33" s="5" t="s">
        <v>235</v>
      </c>
      <c r="B33" s="33" t="s">
        <v>143</v>
      </c>
      <c r="C33" s="33" t="s">
        <v>143</v>
      </c>
      <c r="D33" s="33" t="s">
        <v>143</v>
      </c>
      <c r="E33" s="33" t="s">
        <v>143</v>
      </c>
      <c r="F33" s="33" t="s">
        <v>143</v>
      </c>
      <c r="G33" s="33" t="s">
        <v>143</v>
      </c>
      <c r="H33" s="33" t="s">
        <v>143</v>
      </c>
      <c r="I33" s="33" t="s">
        <v>143</v>
      </c>
    </row>
    <row r="34" spans="1:9" x14ac:dyDescent="0.15">
      <c r="A34" s="5" t="s">
        <v>234</v>
      </c>
      <c r="B34" s="33" t="s">
        <v>143</v>
      </c>
      <c r="C34" s="33" t="s">
        <v>143</v>
      </c>
      <c r="D34" s="33" t="s">
        <v>143</v>
      </c>
      <c r="E34" s="33" t="s">
        <v>143</v>
      </c>
      <c r="F34" s="33" t="s">
        <v>143</v>
      </c>
      <c r="G34" s="33" t="s">
        <v>143</v>
      </c>
      <c r="H34" s="33" t="s">
        <v>143</v>
      </c>
      <c r="I34" s="33" t="s">
        <v>143</v>
      </c>
    </row>
    <row r="35" spans="1:9" x14ac:dyDescent="0.15">
      <c r="A35" s="5" t="s">
        <v>233</v>
      </c>
      <c r="B35" s="33" t="s">
        <v>143</v>
      </c>
      <c r="C35" s="33" t="s">
        <v>143</v>
      </c>
      <c r="D35" s="33" t="s">
        <v>143</v>
      </c>
      <c r="E35" s="33" t="s">
        <v>143</v>
      </c>
      <c r="F35" s="33" t="s">
        <v>143</v>
      </c>
      <c r="G35" s="33" t="s">
        <v>143</v>
      </c>
      <c r="H35" s="33" t="s">
        <v>143</v>
      </c>
      <c r="I35" s="33" t="s">
        <v>143</v>
      </c>
    </row>
    <row r="36" spans="1:9" x14ac:dyDescent="0.15">
      <c r="A36" s="5" t="s">
        <v>232</v>
      </c>
      <c r="B36" s="33" t="s">
        <v>143</v>
      </c>
      <c r="C36" s="33" t="s">
        <v>143</v>
      </c>
      <c r="D36" s="33" t="s">
        <v>143</v>
      </c>
      <c r="E36" s="33" t="s">
        <v>143</v>
      </c>
      <c r="F36" s="33" t="s">
        <v>143</v>
      </c>
      <c r="G36" s="33" t="s">
        <v>143</v>
      </c>
      <c r="H36" s="33" t="s">
        <v>143</v>
      </c>
      <c r="I36" s="33" t="s">
        <v>143</v>
      </c>
    </row>
    <row r="37" spans="1:9" x14ac:dyDescent="0.15">
      <c r="A37" s="5" t="s">
        <v>231</v>
      </c>
      <c r="B37" s="33" t="s">
        <v>143</v>
      </c>
      <c r="C37" s="33" t="s">
        <v>143</v>
      </c>
      <c r="D37" s="33" t="s">
        <v>143</v>
      </c>
      <c r="E37" s="33" t="s">
        <v>143</v>
      </c>
      <c r="F37" s="33" t="s">
        <v>143</v>
      </c>
      <c r="G37" s="33" t="s">
        <v>143</v>
      </c>
      <c r="H37" s="33" t="s">
        <v>143</v>
      </c>
      <c r="I37" s="33" t="s">
        <v>143</v>
      </c>
    </row>
    <row r="38" spans="1:9" x14ac:dyDescent="0.15">
      <c r="A38" s="5" t="s">
        <v>230</v>
      </c>
      <c r="B38" s="33">
        <v>204436617</v>
      </c>
      <c r="C38" s="33" t="s">
        <v>143</v>
      </c>
      <c r="D38" s="33" t="s">
        <v>143</v>
      </c>
      <c r="E38" s="33" t="s">
        <v>143</v>
      </c>
      <c r="F38" s="33" t="s">
        <v>143</v>
      </c>
      <c r="G38" s="33" t="s">
        <v>143</v>
      </c>
      <c r="H38" s="33" t="s">
        <v>143</v>
      </c>
      <c r="I38" s="33">
        <v>204436617</v>
      </c>
    </row>
    <row r="39" spans="1:9" x14ac:dyDescent="0.15">
      <c r="A39" s="5" t="s">
        <v>229</v>
      </c>
      <c r="B39" s="33" t="s">
        <v>143</v>
      </c>
      <c r="C39" s="33" t="s">
        <v>143</v>
      </c>
      <c r="D39" s="33" t="s">
        <v>143</v>
      </c>
      <c r="E39" s="33" t="s">
        <v>143</v>
      </c>
      <c r="F39" s="33" t="s">
        <v>143</v>
      </c>
      <c r="G39" s="33" t="s">
        <v>143</v>
      </c>
      <c r="H39" s="33" t="s">
        <v>143</v>
      </c>
      <c r="I39" s="33" t="s">
        <v>143</v>
      </c>
    </row>
    <row r="40" spans="1:9" x14ac:dyDescent="0.15">
      <c r="A40" s="5" t="s">
        <v>228</v>
      </c>
      <c r="B40" s="33" t="s">
        <v>143</v>
      </c>
      <c r="C40" s="33" t="s">
        <v>143</v>
      </c>
      <c r="D40" s="33" t="s">
        <v>143</v>
      </c>
      <c r="E40" s="33" t="s">
        <v>143</v>
      </c>
      <c r="F40" s="33" t="s">
        <v>143</v>
      </c>
      <c r="G40" s="33" t="s">
        <v>143</v>
      </c>
      <c r="H40" s="33" t="s">
        <v>143</v>
      </c>
      <c r="I40" s="33" t="s">
        <v>143</v>
      </c>
    </row>
    <row r="41" spans="1:9" x14ac:dyDescent="0.15">
      <c r="A41" s="5" t="s">
        <v>227</v>
      </c>
      <c r="B41" s="33" t="s">
        <v>143</v>
      </c>
      <c r="C41" s="33" t="s">
        <v>143</v>
      </c>
      <c r="D41" s="33" t="s">
        <v>143</v>
      </c>
      <c r="E41" s="33" t="s">
        <v>143</v>
      </c>
      <c r="F41" s="33" t="s">
        <v>143</v>
      </c>
      <c r="G41" s="33" t="s">
        <v>143</v>
      </c>
      <c r="H41" s="33" t="s">
        <v>143</v>
      </c>
      <c r="I41" s="33" t="s">
        <v>143</v>
      </c>
    </row>
    <row r="42" spans="1:9" x14ac:dyDescent="0.15">
      <c r="A42" s="5" t="s">
        <v>226</v>
      </c>
      <c r="B42" s="33" t="s">
        <v>143</v>
      </c>
      <c r="C42" s="33" t="s">
        <v>143</v>
      </c>
      <c r="D42" s="33" t="s">
        <v>143</v>
      </c>
      <c r="E42" s="33" t="s">
        <v>143</v>
      </c>
      <c r="F42" s="33" t="s">
        <v>143</v>
      </c>
      <c r="G42" s="33" t="s">
        <v>143</v>
      </c>
      <c r="H42" s="33" t="s">
        <v>143</v>
      </c>
      <c r="I42" s="33" t="s">
        <v>143</v>
      </c>
    </row>
    <row r="43" spans="1:9" x14ac:dyDescent="0.15">
      <c r="A43" s="5" t="s">
        <v>225</v>
      </c>
      <c r="B43" s="33" t="s">
        <v>143</v>
      </c>
      <c r="C43" s="33" t="s">
        <v>143</v>
      </c>
      <c r="D43" s="33" t="s">
        <v>143</v>
      </c>
      <c r="E43" s="33" t="s">
        <v>143</v>
      </c>
      <c r="F43" s="33" t="s">
        <v>143</v>
      </c>
      <c r="G43" s="33" t="s">
        <v>143</v>
      </c>
      <c r="H43" s="33" t="s">
        <v>143</v>
      </c>
      <c r="I43" s="33" t="s">
        <v>143</v>
      </c>
    </row>
    <row r="44" spans="1:9" x14ac:dyDescent="0.15">
      <c r="A44" s="5" t="s">
        <v>224</v>
      </c>
      <c r="B44" s="33" t="s">
        <v>143</v>
      </c>
      <c r="C44" s="33" t="s">
        <v>143</v>
      </c>
      <c r="D44" s="33" t="s">
        <v>143</v>
      </c>
      <c r="E44" s="33" t="s">
        <v>143</v>
      </c>
      <c r="F44" s="33" t="s">
        <v>143</v>
      </c>
      <c r="G44" s="33" t="s">
        <v>143</v>
      </c>
      <c r="H44" s="33" t="s">
        <v>143</v>
      </c>
      <c r="I44" s="33" t="s">
        <v>143</v>
      </c>
    </row>
    <row r="45" spans="1:9" x14ac:dyDescent="0.15">
      <c r="A45" s="5" t="s">
        <v>223</v>
      </c>
      <c r="B45" s="33">
        <v>32531494</v>
      </c>
      <c r="C45" s="33" t="s">
        <v>143</v>
      </c>
      <c r="D45" s="33" t="s">
        <v>143</v>
      </c>
      <c r="E45" s="33" t="s">
        <v>143</v>
      </c>
      <c r="F45" s="33" t="s">
        <v>143</v>
      </c>
      <c r="G45" s="33" t="s">
        <v>143</v>
      </c>
      <c r="H45" s="33" t="s">
        <v>143</v>
      </c>
      <c r="I45" s="33">
        <v>32531494</v>
      </c>
    </row>
    <row r="46" spans="1:9" x14ac:dyDescent="0.15">
      <c r="A46" s="5" t="s">
        <v>222</v>
      </c>
      <c r="B46" s="33">
        <v>5815447346</v>
      </c>
      <c r="C46" s="33" t="s">
        <v>143</v>
      </c>
      <c r="D46" s="33" t="s">
        <v>143</v>
      </c>
      <c r="E46" s="33" t="s">
        <v>143</v>
      </c>
      <c r="F46" s="33" t="s">
        <v>143</v>
      </c>
      <c r="G46" s="33" t="s">
        <v>143</v>
      </c>
      <c r="H46" s="33" t="s">
        <v>143</v>
      </c>
      <c r="I46" s="33">
        <v>5815447346</v>
      </c>
    </row>
    <row r="47" spans="1:9" x14ac:dyDescent="0.15">
      <c r="A47" s="5" t="s">
        <v>221</v>
      </c>
      <c r="B47" s="33">
        <v>16952139082</v>
      </c>
      <c r="C47" s="33" t="s">
        <v>143</v>
      </c>
      <c r="D47" s="33" t="s">
        <v>143</v>
      </c>
      <c r="E47" s="33" t="s">
        <v>143</v>
      </c>
      <c r="F47" s="33" t="s">
        <v>143</v>
      </c>
      <c r="G47" s="33" t="s">
        <v>143</v>
      </c>
      <c r="H47" s="33">
        <v>581040</v>
      </c>
      <c r="I47" s="33">
        <v>16952720123</v>
      </c>
    </row>
    <row r="48" spans="1:9" x14ac:dyDescent="0.15">
      <c r="A48" s="5" t="s">
        <v>220</v>
      </c>
      <c r="B48" s="33">
        <v>653489364</v>
      </c>
      <c r="C48" s="33" t="s">
        <v>143</v>
      </c>
      <c r="D48" s="33" t="s">
        <v>143</v>
      </c>
      <c r="E48" s="33" t="s">
        <v>143</v>
      </c>
      <c r="F48" s="33" t="s">
        <v>143</v>
      </c>
      <c r="G48" s="33" t="s">
        <v>143</v>
      </c>
      <c r="H48" s="33" t="s">
        <v>143</v>
      </c>
      <c r="I48" s="33">
        <v>653489364</v>
      </c>
    </row>
    <row r="49" spans="1:9" x14ac:dyDescent="0.15">
      <c r="A49" s="5" t="s">
        <v>219</v>
      </c>
      <c r="B49" s="33" t="s">
        <v>143</v>
      </c>
      <c r="C49" s="33" t="s">
        <v>143</v>
      </c>
      <c r="D49" s="33" t="s">
        <v>143</v>
      </c>
      <c r="E49" s="33" t="s">
        <v>143</v>
      </c>
      <c r="F49" s="33" t="s">
        <v>143</v>
      </c>
      <c r="G49" s="33" t="s">
        <v>143</v>
      </c>
      <c r="H49" s="33" t="s">
        <v>143</v>
      </c>
      <c r="I49" s="33" t="s">
        <v>143</v>
      </c>
    </row>
    <row r="50" spans="1:9" x14ac:dyDescent="0.15">
      <c r="A50" s="5" t="s">
        <v>218</v>
      </c>
      <c r="B50" s="33" t="s">
        <v>143</v>
      </c>
      <c r="C50" s="33" t="s">
        <v>143</v>
      </c>
      <c r="D50" s="33" t="s">
        <v>143</v>
      </c>
      <c r="E50" s="33" t="s">
        <v>143</v>
      </c>
      <c r="F50" s="33" t="s">
        <v>143</v>
      </c>
      <c r="G50" s="33" t="s">
        <v>143</v>
      </c>
      <c r="H50" s="33" t="s">
        <v>143</v>
      </c>
      <c r="I50" s="33" t="s">
        <v>143</v>
      </c>
    </row>
    <row r="51" spans="1:9" x14ac:dyDescent="0.15">
      <c r="A51" s="5" t="s">
        <v>217</v>
      </c>
      <c r="B51" s="33" t="s">
        <v>143</v>
      </c>
      <c r="C51" s="33" t="s">
        <v>143</v>
      </c>
      <c r="D51" s="33" t="s">
        <v>143</v>
      </c>
      <c r="E51" s="33" t="s">
        <v>143</v>
      </c>
      <c r="F51" s="33" t="s">
        <v>143</v>
      </c>
      <c r="G51" s="33" t="s">
        <v>143</v>
      </c>
      <c r="H51" s="33" t="s">
        <v>143</v>
      </c>
      <c r="I51" s="33" t="s">
        <v>143</v>
      </c>
    </row>
    <row r="52" spans="1:9" x14ac:dyDescent="0.15">
      <c r="A52" s="5" t="s">
        <v>216</v>
      </c>
      <c r="B52" s="33">
        <v>408180760</v>
      </c>
      <c r="C52" s="33" t="s">
        <v>143</v>
      </c>
      <c r="D52" s="33" t="s">
        <v>143</v>
      </c>
      <c r="E52" s="33" t="s">
        <v>143</v>
      </c>
      <c r="F52" s="33">
        <v>7680960</v>
      </c>
      <c r="G52" s="33" t="s">
        <v>143</v>
      </c>
      <c r="H52" s="33" t="s">
        <v>143</v>
      </c>
      <c r="I52" s="33">
        <v>415861720</v>
      </c>
    </row>
    <row r="53" spans="1:9" x14ac:dyDescent="0.15">
      <c r="A53" s="5" t="s">
        <v>215</v>
      </c>
      <c r="B53" s="33">
        <v>1128930</v>
      </c>
      <c r="C53" s="33" t="s">
        <v>143</v>
      </c>
      <c r="D53" s="33" t="s">
        <v>143</v>
      </c>
      <c r="E53" s="33" t="s">
        <v>143</v>
      </c>
      <c r="F53" s="33" t="s">
        <v>143</v>
      </c>
      <c r="G53" s="33" t="s">
        <v>143</v>
      </c>
      <c r="H53" s="33" t="s">
        <v>143</v>
      </c>
      <c r="I53" s="33">
        <v>1128930</v>
      </c>
    </row>
    <row r="54" spans="1:9" x14ac:dyDescent="0.15">
      <c r="A54" s="5" t="s">
        <v>214</v>
      </c>
      <c r="B54" s="33" t="s">
        <v>143</v>
      </c>
      <c r="C54" s="33" t="s">
        <v>143</v>
      </c>
      <c r="D54" s="33" t="s">
        <v>143</v>
      </c>
      <c r="E54" s="33" t="s">
        <v>143</v>
      </c>
      <c r="F54" s="33" t="s">
        <v>143</v>
      </c>
      <c r="G54" s="33" t="s">
        <v>143</v>
      </c>
      <c r="H54" s="33" t="s">
        <v>143</v>
      </c>
      <c r="I54" s="33" t="s">
        <v>143</v>
      </c>
    </row>
    <row r="55" spans="1:9" x14ac:dyDescent="0.15">
      <c r="A55" s="5" t="s">
        <v>213</v>
      </c>
      <c r="B55" s="33" t="s">
        <v>143</v>
      </c>
      <c r="C55" s="33" t="s">
        <v>143</v>
      </c>
      <c r="D55" s="33" t="s">
        <v>143</v>
      </c>
      <c r="E55" s="33" t="s">
        <v>143</v>
      </c>
      <c r="F55" s="33" t="s">
        <v>143</v>
      </c>
      <c r="G55" s="33" t="s">
        <v>143</v>
      </c>
      <c r="H55" s="33" t="s">
        <v>143</v>
      </c>
      <c r="I55" s="33" t="s">
        <v>143</v>
      </c>
    </row>
    <row r="56" spans="1:9" x14ac:dyDescent="0.15">
      <c r="A56" s="5" t="s">
        <v>212</v>
      </c>
      <c r="B56" s="33" t="s">
        <v>143</v>
      </c>
      <c r="C56" s="33" t="s">
        <v>143</v>
      </c>
      <c r="D56" s="33" t="s">
        <v>143</v>
      </c>
      <c r="E56" s="33" t="s">
        <v>143</v>
      </c>
      <c r="F56" s="33" t="s">
        <v>143</v>
      </c>
      <c r="G56" s="33" t="s">
        <v>143</v>
      </c>
      <c r="H56" s="33" t="s">
        <v>143</v>
      </c>
      <c r="I56" s="33" t="s">
        <v>143</v>
      </c>
    </row>
    <row r="57" spans="1:9" x14ac:dyDescent="0.15">
      <c r="A57" s="5" t="s">
        <v>211</v>
      </c>
      <c r="B57" s="33" t="s">
        <v>143</v>
      </c>
      <c r="C57" s="33" t="s">
        <v>143</v>
      </c>
      <c r="D57" s="33" t="s">
        <v>143</v>
      </c>
      <c r="E57" s="33" t="s">
        <v>143</v>
      </c>
      <c r="F57" s="33" t="s">
        <v>143</v>
      </c>
      <c r="G57" s="33" t="s">
        <v>143</v>
      </c>
      <c r="H57" s="33" t="s">
        <v>143</v>
      </c>
      <c r="I57" s="33" t="s">
        <v>143</v>
      </c>
    </row>
    <row r="58" spans="1:9" x14ac:dyDescent="0.15">
      <c r="A58" s="5" t="s">
        <v>210</v>
      </c>
      <c r="B58" s="33" t="s">
        <v>143</v>
      </c>
      <c r="C58" s="33" t="s">
        <v>143</v>
      </c>
      <c r="D58" s="33" t="s">
        <v>143</v>
      </c>
      <c r="E58" s="33" t="s">
        <v>143</v>
      </c>
      <c r="F58" s="33" t="s">
        <v>143</v>
      </c>
      <c r="G58" s="33" t="s">
        <v>143</v>
      </c>
      <c r="H58" s="33" t="s">
        <v>143</v>
      </c>
      <c r="I58" s="33" t="s">
        <v>143</v>
      </c>
    </row>
    <row r="59" spans="1:9" x14ac:dyDescent="0.15">
      <c r="A59" s="5" t="s">
        <v>209</v>
      </c>
      <c r="B59" s="33">
        <v>222594847</v>
      </c>
      <c r="C59" s="33" t="s">
        <v>143</v>
      </c>
      <c r="D59" s="33">
        <v>921068</v>
      </c>
      <c r="E59" s="33" t="s">
        <v>143</v>
      </c>
      <c r="F59" s="33">
        <v>53550999</v>
      </c>
      <c r="G59" s="33" t="s">
        <v>143</v>
      </c>
      <c r="H59" s="33" t="s">
        <v>143</v>
      </c>
      <c r="I59" s="33">
        <v>277066914</v>
      </c>
    </row>
    <row r="60" spans="1:9" x14ac:dyDescent="0.15">
      <c r="A60" s="5" t="s">
        <v>208</v>
      </c>
      <c r="B60" s="33" t="s">
        <v>143</v>
      </c>
      <c r="C60" s="33" t="s">
        <v>143</v>
      </c>
      <c r="D60" s="33" t="s">
        <v>143</v>
      </c>
      <c r="E60" s="33" t="s">
        <v>143</v>
      </c>
      <c r="F60" s="33" t="s">
        <v>143</v>
      </c>
      <c r="G60" s="33" t="s">
        <v>143</v>
      </c>
      <c r="H60" s="33" t="s">
        <v>143</v>
      </c>
      <c r="I60" s="33" t="s">
        <v>143</v>
      </c>
    </row>
    <row r="61" spans="1:9" x14ac:dyDescent="0.15">
      <c r="A61" s="5" t="s">
        <v>207</v>
      </c>
      <c r="B61" s="33">
        <v>35234269</v>
      </c>
      <c r="C61" s="33" t="s">
        <v>143</v>
      </c>
      <c r="D61" s="33" t="s">
        <v>143</v>
      </c>
      <c r="E61" s="33" t="s">
        <v>143</v>
      </c>
      <c r="F61" s="33">
        <v>5800000</v>
      </c>
      <c r="G61" s="33" t="s">
        <v>143</v>
      </c>
      <c r="H61" s="33" t="s">
        <v>143</v>
      </c>
      <c r="I61" s="33">
        <v>41034269</v>
      </c>
    </row>
    <row r="62" spans="1:9" x14ac:dyDescent="0.15">
      <c r="A62" s="5" t="s">
        <v>142</v>
      </c>
      <c r="B62" s="33">
        <v>170226652</v>
      </c>
      <c r="C62" s="33">
        <v>363981722</v>
      </c>
      <c r="D62" s="33">
        <v>51010761</v>
      </c>
      <c r="E62" s="33">
        <v>1391960</v>
      </c>
      <c r="F62" s="33">
        <v>17187913</v>
      </c>
      <c r="G62" s="33">
        <v>434675599</v>
      </c>
      <c r="H62" s="33">
        <v>282614776</v>
      </c>
      <c r="I62" s="33">
        <v>1358481059</v>
      </c>
    </row>
    <row r="63" spans="1:9" x14ac:dyDescent="0.15">
      <c r="A63" s="5" t="s">
        <v>206</v>
      </c>
      <c r="B63" s="33">
        <v>514081</v>
      </c>
      <c r="C63" s="33">
        <v>8276461</v>
      </c>
      <c r="D63" s="33" t="s">
        <v>143</v>
      </c>
      <c r="E63" s="33" t="s">
        <v>143</v>
      </c>
      <c r="F63" s="33">
        <v>3</v>
      </c>
      <c r="G63" s="33">
        <v>12674769</v>
      </c>
      <c r="H63" s="33">
        <v>1803600</v>
      </c>
      <c r="I63" s="33">
        <v>23268914</v>
      </c>
    </row>
    <row r="64" spans="1:9" x14ac:dyDescent="0.15">
      <c r="A64" s="5" t="s">
        <v>205</v>
      </c>
      <c r="B64" s="33">
        <v>94712571</v>
      </c>
      <c r="C64" s="33">
        <v>313705261</v>
      </c>
      <c r="D64" s="33">
        <v>9410761</v>
      </c>
      <c r="E64" s="33">
        <v>1391960</v>
      </c>
      <c r="F64" s="33">
        <v>5719910</v>
      </c>
      <c r="G64" s="33">
        <v>422000830</v>
      </c>
      <c r="H64" s="33">
        <v>268811176</v>
      </c>
      <c r="I64" s="33">
        <v>1153144145</v>
      </c>
    </row>
    <row r="65" spans="1:9" x14ac:dyDescent="0.15">
      <c r="A65" s="5" t="s">
        <v>204</v>
      </c>
      <c r="B65" s="33">
        <v>75000000</v>
      </c>
      <c r="C65" s="33">
        <v>42000000</v>
      </c>
      <c r="D65" s="33">
        <v>41600000</v>
      </c>
      <c r="E65" s="33" t="s">
        <v>143</v>
      </c>
      <c r="F65" s="33">
        <v>11468000</v>
      </c>
      <c r="G65" s="33" t="s">
        <v>143</v>
      </c>
      <c r="H65" s="33">
        <v>12000000</v>
      </c>
      <c r="I65" s="33">
        <v>182068000</v>
      </c>
    </row>
    <row r="66" spans="1:9" x14ac:dyDescent="0.15">
      <c r="A66" s="5" t="s">
        <v>11</v>
      </c>
      <c r="B66" s="33">
        <v>63634284190</v>
      </c>
      <c r="C66" s="33">
        <v>20178722419</v>
      </c>
      <c r="D66" s="33">
        <v>15816615900</v>
      </c>
      <c r="E66" s="33">
        <v>2889220108</v>
      </c>
      <c r="F66" s="33">
        <v>1133556672</v>
      </c>
      <c r="G66" s="33">
        <v>2013511978</v>
      </c>
      <c r="H66" s="33">
        <v>7214055264</v>
      </c>
      <c r="I66" s="33">
        <v>112917358312</v>
      </c>
    </row>
  </sheetData>
  <mergeCells count="1">
    <mergeCell ref="A1:I1"/>
  </mergeCells>
  <phoneticPr fontId="10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zoomScaleNormal="100" workbookViewId="0"/>
  </sheetViews>
  <sheetFormatPr defaultColWidth="8.875" defaultRowHeight="11.25" x14ac:dyDescent="0.15"/>
  <cols>
    <col min="1" max="1" width="30.625" style="4" customWidth="1"/>
    <col min="2" max="11" width="15.375" style="4" customWidth="1"/>
    <col min="12" max="13" width="8.875" style="4"/>
    <col min="14" max="14" width="10.625" style="4" bestFit="1" customWidth="1"/>
    <col min="15" max="15" width="8.875" style="4"/>
    <col min="16" max="16" width="10.25" style="4" customWidth="1"/>
    <col min="17" max="16384" width="8.875" style="4"/>
  </cols>
  <sheetData>
    <row r="1" spans="1:10" ht="21" x14ac:dyDescent="0.2">
      <c r="A1" s="8" t="s">
        <v>0</v>
      </c>
    </row>
    <row r="2" spans="1:10" ht="13.5" x14ac:dyDescent="0.15">
      <c r="A2" s="7" t="s">
        <v>141</v>
      </c>
    </row>
    <row r="3" spans="1:10" ht="13.5" x14ac:dyDescent="0.15">
      <c r="A3" s="7" t="s">
        <v>1</v>
      </c>
    </row>
    <row r="5" spans="1:10" ht="13.5" x14ac:dyDescent="0.15">
      <c r="A5" s="12" t="s">
        <v>2</v>
      </c>
      <c r="H5" s="6" t="s">
        <v>116</v>
      </c>
    </row>
    <row r="6" spans="1:10" ht="37.5" customHeight="1" x14ac:dyDescent="0.15">
      <c r="A6" s="1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</row>
    <row r="7" spans="1:10" ht="18" customHeight="1" x14ac:dyDescent="0.15">
      <c r="A7" s="9"/>
      <c r="B7" s="20"/>
      <c r="C7" s="20"/>
      <c r="D7" s="20">
        <f>B7*C7</f>
        <v>0</v>
      </c>
      <c r="E7" s="20"/>
      <c r="F7" s="20">
        <f>B7*E7</f>
        <v>0</v>
      </c>
      <c r="G7" s="20">
        <f>D7-F7</f>
        <v>0</v>
      </c>
      <c r="H7" s="20">
        <f>F7</f>
        <v>0</v>
      </c>
    </row>
    <row r="8" spans="1:10" ht="18" customHeight="1" x14ac:dyDescent="0.15">
      <c r="A8" s="9"/>
      <c r="B8" s="20"/>
      <c r="C8" s="20"/>
      <c r="D8" s="20">
        <f>B8*C8</f>
        <v>0</v>
      </c>
      <c r="E8" s="20"/>
      <c r="F8" s="20">
        <f>B8*E8</f>
        <v>0</v>
      </c>
      <c r="G8" s="20">
        <f>D8-F8</f>
        <v>0</v>
      </c>
      <c r="H8" s="20">
        <f>F8</f>
        <v>0</v>
      </c>
    </row>
    <row r="9" spans="1:10" ht="18" customHeight="1" x14ac:dyDescent="0.15">
      <c r="A9" s="9"/>
      <c r="B9" s="20"/>
      <c r="C9" s="20"/>
      <c r="D9" s="20">
        <f>B9*C9</f>
        <v>0</v>
      </c>
      <c r="E9" s="20"/>
      <c r="F9" s="20">
        <f>B9*E9</f>
        <v>0</v>
      </c>
      <c r="G9" s="20">
        <f>D9-F9</f>
        <v>0</v>
      </c>
      <c r="H9" s="20">
        <f>F9</f>
        <v>0</v>
      </c>
    </row>
    <row r="10" spans="1:10" ht="18" customHeight="1" x14ac:dyDescent="0.15">
      <c r="A10" s="3" t="s">
        <v>11</v>
      </c>
      <c r="B10" s="20">
        <f>SUM(B7:B9)</f>
        <v>0</v>
      </c>
      <c r="C10" s="20">
        <f t="shared" ref="C10:H10" si="0">SUM(C7:C9)</f>
        <v>0</v>
      </c>
      <c r="D10" s="20">
        <f t="shared" si="0"/>
        <v>0</v>
      </c>
      <c r="E10" s="20">
        <f t="shared" si="0"/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</row>
    <row r="12" spans="1:10" ht="13.5" x14ac:dyDescent="0.15">
      <c r="A12" s="12" t="s">
        <v>12</v>
      </c>
      <c r="J12" s="6" t="s">
        <v>116</v>
      </c>
    </row>
    <row r="13" spans="1:10" ht="37.5" customHeight="1" x14ac:dyDescent="0.15">
      <c r="A13" s="1" t="s">
        <v>13</v>
      </c>
      <c r="B13" s="2" t="s">
        <v>14</v>
      </c>
      <c r="C13" s="2" t="s">
        <v>15</v>
      </c>
      <c r="D13" s="2" t="s">
        <v>16</v>
      </c>
      <c r="E13" s="2" t="s">
        <v>17</v>
      </c>
      <c r="F13" s="2" t="s">
        <v>18</v>
      </c>
      <c r="G13" s="2" t="s">
        <v>19</v>
      </c>
      <c r="H13" s="2" t="s">
        <v>20</v>
      </c>
      <c r="I13" s="2" t="s">
        <v>21</v>
      </c>
      <c r="J13" s="2" t="s">
        <v>10</v>
      </c>
    </row>
    <row r="14" spans="1:10" ht="18" customHeight="1" x14ac:dyDescent="0.15">
      <c r="A14" s="9" t="s">
        <v>253</v>
      </c>
      <c r="B14" s="20">
        <v>135380000</v>
      </c>
      <c r="C14" s="20">
        <v>38548628410</v>
      </c>
      <c r="D14" s="20">
        <v>34694730904</v>
      </c>
      <c r="E14" s="20">
        <f t="shared" ref="E14:E21" si="1">C14-D14</f>
        <v>3853897506</v>
      </c>
      <c r="F14" s="20">
        <v>3739177007</v>
      </c>
      <c r="G14" s="24">
        <f t="shared" ref="G14:G21" si="2">IFERROR(B14/F14,0)</f>
        <v>3.6205828113127357E-2</v>
      </c>
      <c r="H14" s="20">
        <f t="shared" ref="H14:H21" si="3">ROUNDDOWN(E14*G14,0)</f>
        <v>139533550</v>
      </c>
      <c r="I14" s="20">
        <f t="shared" ref="I14:I21" si="4">IF(H14&gt;0,IF(B14*0.7&gt;H14,B14-H14,0),0)</f>
        <v>0</v>
      </c>
      <c r="J14" s="20">
        <f t="shared" ref="J14:J21" si="5">B14</f>
        <v>135380000</v>
      </c>
    </row>
    <row r="15" spans="1:10" ht="18" customHeight="1" x14ac:dyDescent="0.15">
      <c r="A15" s="9"/>
      <c r="B15" s="20"/>
      <c r="C15" s="20"/>
      <c r="D15" s="20"/>
      <c r="E15" s="20">
        <f t="shared" si="1"/>
        <v>0</v>
      </c>
      <c r="F15" s="20"/>
      <c r="G15" s="24">
        <f t="shared" si="2"/>
        <v>0</v>
      </c>
      <c r="H15" s="20">
        <f t="shared" si="3"/>
        <v>0</v>
      </c>
      <c r="I15" s="20">
        <f t="shared" si="4"/>
        <v>0</v>
      </c>
      <c r="J15" s="20">
        <f t="shared" si="5"/>
        <v>0</v>
      </c>
    </row>
    <row r="16" spans="1:10" ht="18" customHeight="1" x14ac:dyDescent="0.15">
      <c r="A16" s="9"/>
      <c r="B16" s="20"/>
      <c r="C16" s="20"/>
      <c r="D16" s="20"/>
      <c r="E16" s="20">
        <f t="shared" si="1"/>
        <v>0</v>
      </c>
      <c r="F16" s="20"/>
      <c r="G16" s="24">
        <f t="shared" si="2"/>
        <v>0</v>
      </c>
      <c r="H16" s="20">
        <f t="shared" si="3"/>
        <v>0</v>
      </c>
      <c r="I16" s="20">
        <f t="shared" si="4"/>
        <v>0</v>
      </c>
      <c r="J16" s="20">
        <f t="shared" si="5"/>
        <v>0</v>
      </c>
    </row>
    <row r="17" spans="1:11" ht="18" customHeight="1" x14ac:dyDescent="0.15">
      <c r="A17" s="9"/>
      <c r="B17" s="20"/>
      <c r="C17" s="20"/>
      <c r="D17" s="20"/>
      <c r="E17" s="20">
        <f t="shared" si="1"/>
        <v>0</v>
      </c>
      <c r="F17" s="20"/>
      <c r="G17" s="24">
        <f t="shared" si="2"/>
        <v>0</v>
      </c>
      <c r="H17" s="20">
        <f t="shared" si="3"/>
        <v>0</v>
      </c>
      <c r="I17" s="20">
        <f t="shared" si="4"/>
        <v>0</v>
      </c>
      <c r="J17" s="20">
        <f t="shared" si="5"/>
        <v>0</v>
      </c>
    </row>
    <row r="18" spans="1:11" ht="18" customHeight="1" x14ac:dyDescent="0.15">
      <c r="A18" s="9"/>
      <c r="B18" s="20"/>
      <c r="C18" s="20"/>
      <c r="D18" s="20"/>
      <c r="E18" s="20">
        <f t="shared" si="1"/>
        <v>0</v>
      </c>
      <c r="F18" s="20"/>
      <c r="G18" s="24">
        <f t="shared" si="2"/>
        <v>0</v>
      </c>
      <c r="H18" s="20">
        <f t="shared" si="3"/>
        <v>0</v>
      </c>
      <c r="I18" s="20">
        <f t="shared" si="4"/>
        <v>0</v>
      </c>
      <c r="J18" s="20">
        <f t="shared" si="5"/>
        <v>0</v>
      </c>
    </row>
    <row r="19" spans="1:11" ht="18" customHeight="1" x14ac:dyDescent="0.15">
      <c r="A19" s="9"/>
      <c r="B19" s="20"/>
      <c r="C19" s="20"/>
      <c r="D19" s="20"/>
      <c r="E19" s="20">
        <f t="shared" si="1"/>
        <v>0</v>
      </c>
      <c r="F19" s="20"/>
      <c r="G19" s="24">
        <f t="shared" si="2"/>
        <v>0</v>
      </c>
      <c r="H19" s="20">
        <f t="shared" si="3"/>
        <v>0</v>
      </c>
      <c r="I19" s="20">
        <f t="shared" si="4"/>
        <v>0</v>
      </c>
      <c r="J19" s="20">
        <f t="shared" si="5"/>
        <v>0</v>
      </c>
    </row>
    <row r="20" spans="1:11" ht="18" customHeight="1" x14ac:dyDescent="0.15">
      <c r="A20" s="9"/>
      <c r="B20" s="20"/>
      <c r="C20" s="20"/>
      <c r="D20" s="20"/>
      <c r="E20" s="20">
        <f t="shared" si="1"/>
        <v>0</v>
      </c>
      <c r="F20" s="20"/>
      <c r="G20" s="24">
        <f t="shared" si="2"/>
        <v>0</v>
      </c>
      <c r="H20" s="20">
        <f t="shared" si="3"/>
        <v>0</v>
      </c>
      <c r="I20" s="20">
        <f t="shared" si="4"/>
        <v>0</v>
      </c>
      <c r="J20" s="20">
        <f t="shared" si="5"/>
        <v>0</v>
      </c>
    </row>
    <row r="21" spans="1:11" ht="18" customHeight="1" x14ac:dyDescent="0.15">
      <c r="A21" s="9"/>
      <c r="B21" s="20"/>
      <c r="C21" s="20"/>
      <c r="D21" s="20"/>
      <c r="E21" s="20">
        <f t="shared" si="1"/>
        <v>0</v>
      </c>
      <c r="F21" s="20"/>
      <c r="G21" s="24">
        <f t="shared" si="2"/>
        <v>0</v>
      </c>
      <c r="H21" s="20">
        <f t="shared" si="3"/>
        <v>0</v>
      </c>
      <c r="I21" s="20">
        <f t="shared" si="4"/>
        <v>0</v>
      </c>
      <c r="J21" s="20">
        <f t="shared" si="5"/>
        <v>0</v>
      </c>
    </row>
    <row r="22" spans="1:11" ht="18" customHeight="1" x14ac:dyDescent="0.15">
      <c r="A22" s="3" t="s">
        <v>11</v>
      </c>
      <c r="B22" s="20">
        <f>SUM(B14:B21)</f>
        <v>135380000</v>
      </c>
      <c r="C22" s="20">
        <f t="shared" ref="C22:J22" si="6">SUM(C14:C21)</f>
        <v>38548628410</v>
      </c>
      <c r="D22" s="20">
        <f t="shared" si="6"/>
        <v>34694730904</v>
      </c>
      <c r="E22" s="20">
        <f t="shared" si="6"/>
        <v>3853897506</v>
      </c>
      <c r="F22" s="20">
        <f t="shared" si="6"/>
        <v>3739177007</v>
      </c>
      <c r="G22" s="25" t="s">
        <v>131</v>
      </c>
      <c r="H22" s="20">
        <f t="shared" si="6"/>
        <v>139533550</v>
      </c>
      <c r="I22" s="20">
        <f t="shared" si="6"/>
        <v>0</v>
      </c>
      <c r="J22" s="20">
        <f t="shared" si="6"/>
        <v>135380000</v>
      </c>
    </row>
    <row r="24" spans="1:11" ht="13.5" x14ac:dyDescent="0.15">
      <c r="A24" s="12" t="s">
        <v>22</v>
      </c>
      <c r="K24" s="6" t="s">
        <v>116</v>
      </c>
    </row>
    <row r="25" spans="1:11" ht="37.5" customHeight="1" x14ac:dyDescent="0.15">
      <c r="A25" s="1" t="s">
        <v>13</v>
      </c>
      <c r="B25" s="2" t="s">
        <v>23</v>
      </c>
      <c r="C25" s="2" t="s">
        <v>15</v>
      </c>
      <c r="D25" s="2" t="s">
        <v>16</v>
      </c>
      <c r="E25" s="2" t="s">
        <v>17</v>
      </c>
      <c r="F25" s="2" t="s">
        <v>18</v>
      </c>
      <c r="G25" s="2" t="s">
        <v>19</v>
      </c>
      <c r="H25" s="2" t="s">
        <v>20</v>
      </c>
      <c r="I25" s="2" t="s">
        <v>24</v>
      </c>
      <c r="J25" s="2" t="s">
        <v>25</v>
      </c>
      <c r="K25" s="2" t="s">
        <v>10</v>
      </c>
    </row>
    <row r="26" spans="1:11" ht="18" customHeight="1" x14ac:dyDescent="0.15">
      <c r="A26" s="9" t="s">
        <v>174</v>
      </c>
      <c r="B26" s="20">
        <v>1990000</v>
      </c>
      <c r="C26" s="20">
        <v>2663976377489</v>
      </c>
      <c r="D26" s="20">
        <f>71511961474+2267485599151+141950818016+2974333521+4286386600+14564896150+50217273329</f>
        <v>2552991268241</v>
      </c>
      <c r="E26" s="20">
        <f>C26-D26</f>
        <v>110985109248</v>
      </c>
      <c r="F26" s="20">
        <v>110985109248</v>
      </c>
      <c r="G26" s="24">
        <f>IFERROR(B26/F26,0)</f>
        <v>1.7930333298616458E-5</v>
      </c>
      <c r="H26" s="20">
        <f>ROUNDDOWN(E26*G26,0)</f>
        <v>1990000</v>
      </c>
      <c r="I26" s="20">
        <f>IF(H26&gt;0,IF(B26*0.7&gt;H26,B26-H26,0),0)</f>
        <v>0</v>
      </c>
      <c r="J26" s="20">
        <f>B26-I26</f>
        <v>1990000</v>
      </c>
      <c r="K26" s="20">
        <f>B26</f>
        <v>1990000</v>
      </c>
    </row>
    <row r="27" spans="1:11" ht="18" customHeight="1" x14ac:dyDescent="0.15">
      <c r="A27" s="9" t="s">
        <v>175</v>
      </c>
      <c r="B27" s="20">
        <v>200000</v>
      </c>
      <c r="C27" s="20">
        <v>429295360</v>
      </c>
      <c r="D27" s="20">
        <v>49437832</v>
      </c>
      <c r="E27" s="20">
        <f t="shared" ref="E27:E34" si="7">C27-D27</f>
        <v>379857528</v>
      </c>
      <c r="F27" s="20">
        <v>314595000</v>
      </c>
      <c r="G27" s="24">
        <f t="shared" ref="G27:G34" si="8">IFERROR(B27/F27,0)</f>
        <v>6.3573801236510433E-4</v>
      </c>
      <c r="H27" s="20">
        <f t="shared" ref="H27:H34" si="9">ROUNDDOWN(E27*G27,0)</f>
        <v>241489</v>
      </c>
      <c r="I27" s="20">
        <f t="shared" ref="I27:I34" si="10">IF(H27&gt;0,IF(B27*0.7&gt;H27,B27-H27,0),0)</f>
        <v>0</v>
      </c>
      <c r="J27" s="20">
        <f t="shared" ref="J27:J34" si="11">B27-I27</f>
        <v>200000</v>
      </c>
      <c r="K27" s="20">
        <f t="shared" ref="K27:K34" si="12">B27</f>
        <v>200000</v>
      </c>
    </row>
    <row r="28" spans="1:11" ht="18" customHeight="1" x14ac:dyDescent="0.15">
      <c r="A28" s="9" t="s">
        <v>176</v>
      </c>
      <c r="B28" s="20">
        <v>350000</v>
      </c>
      <c r="C28" s="20">
        <v>4689985781</v>
      </c>
      <c r="D28" s="20">
        <v>285584850</v>
      </c>
      <c r="E28" s="20">
        <f t="shared" si="7"/>
        <v>4404400931</v>
      </c>
      <c r="F28" s="20">
        <v>2450770000</v>
      </c>
      <c r="G28" s="24">
        <f t="shared" si="8"/>
        <v>1.4281225900431293E-4</v>
      </c>
      <c r="H28" s="20">
        <f t="shared" si="9"/>
        <v>629002</v>
      </c>
      <c r="I28" s="20">
        <f t="shared" si="10"/>
        <v>0</v>
      </c>
      <c r="J28" s="20">
        <f t="shared" si="11"/>
        <v>350000</v>
      </c>
      <c r="K28" s="20">
        <f t="shared" si="12"/>
        <v>350000</v>
      </c>
    </row>
    <row r="29" spans="1:11" ht="18" customHeight="1" x14ac:dyDescent="0.15">
      <c r="A29" s="9" t="s">
        <v>177</v>
      </c>
      <c r="B29" s="20">
        <v>80000</v>
      </c>
      <c r="C29" s="20">
        <v>283579816</v>
      </c>
      <c r="D29" s="20">
        <v>13449013</v>
      </c>
      <c r="E29" s="20">
        <f t="shared" si="7"/>
        <v>270130803</v>
      </c>
      <c r="F29" s="20">
        <v>68907900</v>
      </c>
      <c r="G29" s="24">
        <f t="shared" si="8"/>
        <v>1.1609699323299652E-3</v>
      </c>
      <c r="H29" s="20">
        <f t="shared" si="9"/>
        <v>313613</v>
      </c>
      <c r="I29" s="20">
        <f t="shared" si="10"/>
        <v>0</v>
      </c>
      <c r="J29" s="20">
        <f t="shared" si="11"/>
        <v>80000</v>
      </c>
      <c r="K29" s="20">
        <f t="shared" si="12"/>
        <v>80000</v>
      </c>
    </row>
    <row r="30" spans="1:11" ht="18" customHeight="1" x14ac:dyDescent="0.15">
      <c r="A30" s="9" t="s">
        <v>178</v>
      </c>
      <c r="B30" s="20">
        <v>50000</v>
      </c>
      <c r="C30" s="20">
        <v>2358498996</v>
      </c>
      <c r="D30" s="20">
        <v>580165835</v>
      </c>
      <c r="E30" s="20">
        <f t="shared" si="7"/>
        <v>1778333161</v>
      </c>
      <c r="F30" s="20">
        <v>400000000</v>
      </c>
      <c r="G30" s="24">
        <f t="shared" si="8"/>
        <v>1.25E-4</v>
      </c>
      <c r="H30" s="20">
        <f t="shared" si="9"/>
        <v>222291</v>
      </c>
      <c r="I30" s="20">
        <f t="shared" si="10"/>
        <v>0</v>
      </c>
      <c r="J30" s="20">
        <f t="shared" si="11"/>
        <v>50000</v>
      </c>
      <c r="K30" s="20">
        <f t="shared" si="12"/>
        <v>50000</v>
      </c>
    </row>
    <row r="31" spans="1:11" ht="18" customHeight="1" x14ac:dyDescent="0.15">
      <c r="A31" s="9" t="s">
        <v>179</v>
      </c>
      <c r="B31" s="20">
        <v>1360000</v>
      </c>
      <c r="C31" s="20">
        <v>1593468026</v>
      </c>
      <c r="D31" s="20">
        <v>16180263</v>
      </c>
      <c r="E31" s="20">
        <f t="shared" si="7"/>
        <v>1577287763</v>
      </c>
      <c r="F31" s="20">
        <v>1500000000</v>
      </c>
      <c r="G31" s="24">
        <f t="shared" si="8"/>
        <v>9.0666666666666662E-4</v>
      </c>
      <c r="H31" s="20">
        <f t="shared" si="9"/>
        <v>1430074</v>
      </c>
      <c r="I31" s="20">
        <f t="shared" si="10"/>
        <v>0</v>
      </c>
      <c r="J31" s="20">
        <f t="shared" si="11"/>
        <v>1360000</v>
      </c>
      <c r="K31" s="20">
        <f t="shared" si="12"/>
        <v>1360000</v>
      </c>
    </row>
    <row r="32" spans="1:11" ht="18" customHeight="1" x14ac:dyDescent="0.15">
      <c r="A32" s="9" t="s">
        <v>180</v>
      </c>
      <c r="B32" s="20">
        <v>3100000</v>
      </c>
      <c r="C32" s="20">
        <v>24556329000000</v>
      </c>
      <c r="D32" s="20">
        <v>24162382000000</v>
      </c>
      <c r="E32" s="20">
        <f t="shared" si="7"/>
        <v>393947000000</v>
      </c>
      <c r="F32" s="20">
        <v>16602000000</v>
      </c>
      <c r="G32" s="24">
        <f t="shared" si="8"/>
        <v>1.8672449102517769E-4</v>
      </c>
      <c r="H32" s="20">
        <f t="shared" si="9"/>
        <v>73559553</v>
      </c>
      <c r="I32" s="20">
        <f t="shared" si="10"/>
        <v>0</v>
      </c>
      <c r="J32" s="20">
        <f t="shared" si="11"/>
        <v>3100000</v>
      </c>
      <c r="K32" s="20">
        <f t="shared" si="12"/>
        <v>3100000</v>
      </c>
    </row>
    <row r="33" spans="1:11" ht="18" customHeight="1" x14ac:dyDescent="0.15">
      <c r="A33" s="9" t="s">
        <v>172</v>
      </c>
      <c r="B33" s="20">
        <v>23580000</v>
      </c>
      <c r="C33" s="20">
        <v>942473643</v>
      </c>
      <c r="D33" s="20">
        <v>915317442</v>
      </c>
      <c r="E33" s="20">
        <f t="shared" si="7"/>
        <v>27156201</v>
      </c>
      <c r="F33" s="20">
        <v>27156201</v>
      </c>
      <c r="G33" s="24">
        <f t="shared" si="8"/>
        <v>0.8683099672152228</v>
      </c>
      <c r="H33" s="20">
        <f t="shared" si="9"/>
        <v>23580000</v>
      </c>
      <c r="I33" s="20">
        <f t="shared" si="10"/>
        <v>0</v>
      </c>
      <c r="J33" s="20">
        <f t="shared" si="11"/>
        <v>23580000</v>
      </c>
      <c r="K33" s="20">
        <f t="shared" si="12"/>
        <v>23580000</v>
      </c>
    </row>
    <row r="34" spans="1:11" ht="18" customHeight="1" x14ac:dyDescent="0.15">
      <c r="A34" s="9" t="s">
        <v>173</v>
      </c>
      <c r="B34" s="20">
        <v>5000000</v>
      </c>
      <c r="C34" s="20">
        <v>3299392000</v>
      </c>
      <c r="D34" s="20">
        <v>1371311000</v>
      </c>
      <c r="E34" s="20">
        <f t="shared" si="7"/>
        <v>1928081000</v>
      </c>
      <c r="F34" s="20">
        <v>1000000</v>
      </c>
      <c r="G34" s="24">
        <f t="shared" si="8"/>
        <v>5</v>
      </c>
      <c r="H34" s="20">
        <f t="shared" si="9"/>
        <v>9640405000</v>
      </c>
      <c r="I34" s="20">
        <f t="shared" si="10"/>
        <v>0</v>
      </c>
      <c r="J34" s="20">
        <f t="shared" si="11"/>
        <v>5000000</v>
      </c>
      <c r="K34" s="20">
        <f t="shared" si="12"/>
        <v>5000000</v>
      </c>
    </row>
    <row r="35" spans="1:11" ht="18" customHeight="1" x14ac:dyDescent="0.15">
      <c r="A35" s="9"/>
      <c r="B35" s="20"/>
      <c r="C35" s="20"/>
      <c r="D35" s="20"/>
      <c r="E35" s="20">
        <f>C35-D35</f>
        <v>0</v>
      </c>
      <c r="F35" s="20"/>
      <c r="G35" s="24">
        <f t="shared" ref="G35:G36" si="13">IFERROR(B35/F35,0)</f>
        <v>0</v>
      </c>
      <c r="H35" s="20">
        <f t="shared" ref="H35:H36" si="14">ROUNDDOWN(E35*G35,0)</f>
        <v>0</v>
      </c>
      <c r="I35" s="20">
        <f t="shared" ref="I35:I36" si="15">IF(H35&gt;0,IF(B35*0.7&gt;H35,B35-H35,0),0)</f>
        <v>0</v>
      </c>
      <c r="J35" s="20">
        <f t="shared" ref="J35:J36" si="16">B35-I35</f>
        <v>0</v>
      </c>
      <c r="K35" s="20">
        <f t="shared" ref="K35:K36" si="17">B35</f>
        <v>0</v>
      </c>
    </row>
    <row r="36" spans="1:11" ht="18" customHeight="1" x14ac:dyDescent="0.15">
      <c r="A36" s="9"/>
      <c r="B36" s="20"/>
      <c r="C36" s="20"/>
      <c r="D36" s="20"/>
      <c r="E36" s="20">
        <f t="shared" ref="E36" si="18">C36-D36</f>
        <v>0</v>
      </c>
      <c r="F36" s="20"/>
      <c r="G36" s="24">
        <f t="shared" si="13"/>
        <v>0</v>
      </c>
      <c r="H36" s="20">
        <f t="shared" si="14"/>
        <v>0</v>
      </c>
      <c r="I36" s="20">
        <f t="shared" si="15"/>
        <v>0</v>
      </c>
      <c r="J36" s="20">
        <f t="shared" si="16"/>
        <v>0</v>
      </c>
      <c r="K36" s="20">
        <f t="shared" si="17"/>
        <v>0</v>
      </c>
    </row>
    <row r="37" spans="1:11" ht="18" customHeight="1" x14ac:dyDescent="0.15">
      <c r="A37" s="3" t="s">
        <v>11</v>
      </c>
      <c r="B37" s="20">
        <f>SUM(B26:B36)</f>
        <v>35710000</v>
      </c>
      <c r="C37" s="20">
        <f>SUM(C26:C36)</f>
        <v>27233902071111</v>
      </c>
      <c r="D37" s="20">
        <f>SUM(D26:D36)</f>
        <v>26718604714476</v>
      </c>
      <c r="E37" s="20">
        <f>SUM(E26:E36)</f>
        <v>515297356635</v>
      </c>
      <c r="F37" s="20">
        <f>SUM(F26:F36)</f>
        <v>132349538349</v>
      </c>
      <c r="G37" s="25" t="s">
        <v>131</v>
      </c>
      <c r="H37" s="20">
        <f>SUM(H26:H36)</f>
        <v>9742371022</v>
      </c>
      <c r="I37" s="20">
        <f>SUM(I26:I36)</f>
        <v>0</v>
      </c>
      <c r="J37" s="20">
        <f>SUM(J26:J36)</f>
        <v>35710000</v>
      </c>
      <c r="K37" s="20">
        <f>SUM(K26:K36)</f>
        <v>35710000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9" fitToHeight="0" orientation="landscape" r:id="rId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zoomScaleNormal="100" workbookViewId="0"/>
  </sheetViews>
  <sheetFormatPr defaultColWidth="8.875" defaultRowHeight="11.25" x14ac:dyDescent="0.15"/>
  <cols>
    <col min="1" max="1" width="30.625" style="4" customWidth="1"/>
    <col min="2" max="7" width="19.875" style="4" customWidth="1"/>
    <col min="8" max="16384" width="8.875" style="4"/>
  </cols>
  <sheetData>
    <row r="1" spans="1:7" ht="21" x14ac:dyDescent="0.2">
      <c r="A1" s="8" t="s">
        <v>26</v>
      </c>
    </row>
    <row r="2" spans="1:7" ht="13.5" x14ac:dyDescent="0.15">
      <c r="A2" s="7" t="str">
        <f>投資及び出資金の明細!$A$2</f>
        <v>自治体名：尾張旭市</v>
      </c>
    </row>
    <row r="3" spans="1:7" ht="13.5" x14ac:dyDescent="0.15">
      <c r="A3" s="7" t="str">
        <f>投資及び出資金の明細!$A$3</f>
        <v>年度：令和4年度</v>
      </c>
    </row>
    <row r="4" spans="1:7" ht="13.5" x14ac:dyDescent="0.15">
      <c r="G4" s="6" t="s">
        <v>116</v>
      </c>
    </row>
    <row r="5" spans="1:7" ht="22.5" customHeight="1" x14ac:dyDescent="0.15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2" t="s">
        <v>32</v>
      </c>
      <c r="G5" s="2" t="s">
        <v>10</v>
      </c>
    </row>
    <row r="6" spans="1:7" ht="18" customHeight="1" x14ac:dyDescent="0.15">
      <c r="A6" s="9" t="s">
        <v>135</v>
      </c>
      <c r="B6" s="20">
        <v>2642970422</v>
      </c>
      <c r="C6" s="20">
        <v>300000000</v>
      </c>
      <c r="D6" s="20"/>
      <c r="E6" s="20"/>
      <c r="F6" s="20">
        <f>SUM(B6:E6)</f>
        <v>2942970422</v>
      </c>
      <c r="G6" s="20">
        <f>F6</f>
        <v>2942970422</v>
      </c>
    </row>
    <row r="7" spans="1:7" ht="18" customHeight="1" x14ac:dyDescent="0.15">
      <c r="A7" s="9" t="s">
        <v>136</v>
      </c>
      <c r="B7" s="20">
        <v>25816851</v>
      </c>
      <c r="C7" s="20"/>
      <c r="D7" s="20"/>
      <c r="E7" s="20"/>
      <c r="F7" s="20">
        <f t="shared" ref="F7:F22" si="0">SUM(B7:E7)</f>
        <v>25816851</v>
      </c>
      <c r="G7" s="20">
        <f t="shared" ref="G7:G22" si="1">F7</f>
        <v>25816851</v>
      </c>
    </row>
    <row r="8" spans="1:7" ht="18" customHeight="1" x14ac:dyDescent="0.15">
      <c r="A8" s="9" t="s">
        <v>181</v>
      </c>
      <c r="B8" s="20">
        <v>866493110</v>
      </c>
      <c r="C8" s="20"/>
      <c r="D8" s="20"/>
      <c r="E8" s="20"/>
      <c r="F8" s="20">
        <f t="shared" si="0"/>
        <v>866493110</v>
      </c>
      <c r="G8" s="20">
        <f t="shared" si="1"/>
        <v>866493110</v>
      </c>
    </row>
    <row r="9" spans="1:7" ht="18" customHeight="1" x14ac:dyDescent="0.15">
      <c r="A9" s="9" t="s">
        <v>182</v>
      </c>
      <c r="B9" s="20">
        <v>131061825</v>
      </c>
      <c r="C9" s="20"/>
      <c r="D9" s="20"/>
      <c r="E9" s="20"/>
      <c r="F9" s="20">
        <f t="shared" si="0"/>
        <v>131061825</v>
      </c>
      <c r="G9" s="20">
        <f t="shared" si="1"/>
        <v>131061825</v>
      </c>
    </row>
    <row r="10" spans="1:7" ht="18" customHeight="1" x14ac:dyDescent="0.15">
      <c r="A10" s="9" t="s">
        <v>183</v>
      </c>
      <c r="B10" s="20">
        <v>70667276</v>
      </c>
      <c r="C10" s="20"/>
      <c r="D10" s="20"/>
      <c r="E10" s="20"/>
      <c r="F10" s="20">
        <f t="shared" si="0"/>
        <v>70667276</v>
      </c>
      <c r="G10" s="20">
        <f t="shared" si="1"/>
        <v>70667276</v>
      </c>
    </row>
    <row r="11" spans="1:7" ht="18" customHeight="1" x14ac:dyDescent="0.15">
      <c r="A11" s="9" t="s">
        <v>184</v>
      </c>
      <c r="B11" s="20">
        <v>47066313</v>
      </c>
      <c r="C11" s="20"/>
      <c r="D11" s="20"/>
      <c r="E11" s="20"/>
      <c r="F11" s="20">
        <f t="shared" si="0"/>
        <v>47066313</v>
      </c>
      <c r="G11" s="20">
        <f t="shared" si="1"/>
        <v>47066313</v>
      </c>
    </row>
    <row r="12" spans="1:7" ht="18" customHeight="1" x14ac:dyDescent="0.15">
      <c r="A12" s="9" t="s">
        <v>185</v>
      </c>
      <c r="B12" s="20">
        <v>7289048</v>
      </c>
      <c r="C12" s="20"/>
      <c r="D12" s="20"/>
      <c r="E12" s="20"/>
      <c r="F12" s="20">
        <f t="shared" si="0"/>
        <v>7289048</v>
      </c>
      <c r="G12" s="20">
        <f t="shared" si="1"/>
        <v>7289048</v>
      </c>
    </row>
    <row r="13" spans="1:7" ht="18" customHeight="1" x14ac:dyDescent="0.15">
      <c r="A13" s="9" t="s">
        <v>186</v>
      </c>
      <c r="B13" s="20">
        <v>3188619</v>
      </c>
      <c r="C13" s="20"/>
      <c r="D13" s="20"/>
      <c r="E13" s="20"/>
      <c r="F13" s="20">
        <f t="shared" si="0"/>
        <v>3188619</v>
      </c>
      <c r="G13" s="20">
        <f t="shared" si="1"/>
        <v>3188619</v>
      </c>
    </row>
    <row r="14" spans="1:7" ht="18" customHeight="1" x14ac:dyDescent="0.15">
      <c r="A14" s="9" t="s">
        <v>187</v>
      </c>
      <c r="B14" s="20">
        <v>182205165</v>
      </c>
      <c r="C14" s="20"/>
      <c r="D14" s="20">
        <v>229595201</v>
      </c>
      <c r="E14" s="20"/>
      <c r="F14" s="20">
        <f t="shared" si="0"/>
        <v>411800366</v>
      </c>
      <c r="G14" s="20">
        <f t="shared" si="1"/>
        <v>411800366</v>
      </c>
    </row>
    <row r="15" spans="1:7" ht="18" customHeight="1" x14ac:dyDescent="0.15">
      <c r="A15" s="9"/>
      <c r="B15" s="20"/>
      <c r="C15" s="20"/>
      <c r="D15" s="20"/>
      <c r="E15" s="20"/>
      <c r="F15" s="20">
        <f t="shared" si="0"/>
        <v>0</v>
      </c>
      <c r="G15" s="20">
        <f t="shared" si="1"/>
        <v>0</v>
      </c>
    </row>
    <row r="16" spans="1:7" ht="18" customHeight="1" x14ac:dyDescent="0.15">
      <c r="A16" s="9"/>
      <c r="B16" s="20"/>
      <c r="C16" s="20"/>
      <c r="D16" s="20"/>
      <c r="E16" s="20"/>
      <c r="F16" s="20">
        <f t="shared" si="0"/>
        <v>0</v>
      </c>
      <c r="G16" s="20">
        <f t="shared" si="1"/>
        <v>0</v>
      </c>
    </row>
    <row r="17" spans="1:7" ht="18" customHeight="1" x14ac:dyDescent="0.15">
      <c r="A17" s="9"/>
      <c r="B17" s="20"/>
      <c r="C17" s="20"/>
      <c r="D17" s="20"/>
      <c r="E17" s="20"/>
      <c r="F17" s="20">
        <f t="shared" si="0"/>
        <v>0</v>
      </c>
      <c r="G17" s="20">
        <f t="shared" si="1"/>
        <v>0</v>
      </c>
    </row>
    <row r="18" spans="1:7" ht="18" customHeight="1" x14ac:dyDescent="0.15">
      <c r="A18" s="9"/>
      <c r="B18" s="20"/>
      <c r="C18" s="20"/>
      <c r="D18" s="20"/>
      <c r="E18" s="20"/>
      <c r="F18" s="20">
        <f>SUM(B18:E18)</f>
        <v>0</v>
      </c>
      <c r="G18" s="20">
        <f>F18</f>
        <v>0</v>
      </c>
    </row>
    <row r="19" spans="1:7" ht="18" customHeight="1" x14ac:dyDescent="0.15">
      <c r="A19" s="9"/>
      <c r="B19" s="20"/>
      <c r="C19" s="20"/>
      <c r="D19" s="20"/>
      <c r="E19" s="20"/>
      <c r="F19" s="20">
        <f t="shared" ref="F19:F21" si="2">SUM(B19:E19)</f>
        <v>0</v>
      </c>
      <c r="G19" s="20">
        <f t="shared" ref="G19:G21" si="3">F19</f>
        <v>0</v>
      </c>
    </row>
    <row r="20" spans="1:7" ht="18" customHeight="1" x14ac:dyDescent="0.15">
      <c r="A20" s="9"/>
      <c r="B20" s="20"/>
      <c r="C20" s="20"/>
      <c r="D20" s="20"/>
      <c r="E20" s="20"/>
      <c r="F20" s="20">
        <f t="shared" si="2"/>
        <v>0</v>
      </c>
      <c r="G20" s="20">
        <f t="shared" si="3"/>
        <v>0</v>
      </c>
    </row>
    <row r="21" spans="1:7" ht="18" customHeight="1" x14ac:dyDescent="0.15">
      <c r="A21" s="9"/>
      <c r="B21" s="20"/>
      <c r="C21" s="20"/>
      <c r="D21" s="20"/>
      <c r="E21" s="20"/>
      <c r="F21" s="20">
        <f t="shared" si="2"/>
        <v>0</v>
      </c>
      <c r="G21" s="20">
        <f t="shared" si="3"/>
        <v>0</v>
      </c>
    </row>
    <row r="22" spans="1:7" ht="18" customHeight="1" x14ac:dyDescent="0.15">
      <c r="A22" s="9"/>
      <c r="B22" s="20"/>
      <c r="C22" s="20"/>
      <c r="D22" s="20"/>
      <c r="E22" s="20"/>
      <c r="F22" s="20">
        <f t="shared" si="0"/>
        <v>0</v>
      </c>
      <c r="G22" s="20">
        <f t="shared" si="1"/>
        <v>0</v>
      </c>
    </row>
    <row r="23" spans="1:7" ht="18" customHeight="1" x14ac:dyDescent="0.15">
      <c r="A23" s="3" t="s">
        <v>11</v>
      </c>
      <c r="B23" s="20">
        <f t="shared" ref="B23:G23" si="4">SUM(B6:B22)</f>
        <v>3976758629</v>
      </c>
      <c r="C23" s="20">
        <f t="shared" si="4"/>
        <v>300000000</v>
      </c>
      <c r="D23" s="20">
        <f t="shared" si="4"/>
        <v>229595201</v>
      </c>
      <c r="E23" s="20">
        <f t="shared" si="4"/>
        <v>0</v>
      </c>
      <c r="F23" s="20">
        <f t="shared" si="4"/>
        <v>4506353830</v>
      </c>
      <c r="G23" s="20">
        <f t="shared" si="4"/>
        <v>4506353830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/>
  </sheetViews>
  <sheetFormatPr defaultColWidth="8.875" defaultRowHeight="11.25" x14ac:dyDescent="0.15"/>
  <cols>
    <col min="1" max="1" width="30.875" style="4" customWidth="1"/>
    <col min="2" max="6" width="19.875" style="4" customWidth="1"/>
    <col min="7" max="16384" width="8.875" style="4"/>
  </cols>
  <sheetData>
    <row r="1" spans="1:6" ht="21" x14ac:dyDescent="0.2">
      <c r="A1" s="8" t="s">
        <v>33</v>
      </c>
    </row>
    <row r="2" spans="1:6" ht="13.5" x14ac:dyDescent="0.15">
      <c r="A2" s="7" t="str">
        <f>投資及び出資金の明細!$A$2</f>
        <v>自治体名：尾張旭市</v>
      </c>
    </row>
    <row r="3" spans="1:6" ht="13.5" x14ac:dyDescent="0.15">
      <c r="A3" s="7" t="str">
        <f>投資及び出資金の明細!$A$3</f>
        <v>年度：令和4年度</v>
      </c>
    </row>
    <row r="4" spans="1:6" ht="13.5" x14ac:dyDescent="0.15">
      <c r="F4" s="6" t="s">
        <v>116</v>
      </c>
    </row>
    <row r="5" spans="1:6" ht="22.5" customHeight="1" x14ac:dyDescent="0.15">
      <c r="A5" s="41" t="s">
        <v>34</v>
      </c>
      <c r="B5" s="41" t="s">
        <v>35</v>
      </c>
      <c r="C5" s="41"/>
      <c r="D5" s="41" t="s">
        <v>36</v>
      </c>
      <c r="E5" s="41"/>
      <c r="F5" s="42" t="s">
        <v>37</v>
      </c>
    </row>
    <row r="6" spans="1:6" ht="22.5" customHeight="1" x14ac:dyDescent="0.15">
      <c r="A6" s="41"/>
      <c r="B6" s="1" t="s">
        <v>38</v>
      </c>
      <c r="C6" s="2" t="s">
        <v>39</v>
      </c>
      <c r="D6" s="1" t="s">
        <v>38</v>
      </c>
      <c r="E6" s="2" t="s">
        <v>39</v>
      </c>
      <c r="F6" s="41"/>
    </row>
    <row r="7" spans="1:6" ht="18" customHeight="1" x14ac:dyDescent="0.15">
      <c r="A7" s="9"/>
      <c r="B7" s="20"/>
      <c r="C7" s="20"/>
      <c r="D7" s="20"/>
      <c r="E7" s="20"/>
      <c r="F7" s="20">
        <f t="shared" ref="F7:F9" si="0">B7+D7</f>
        <v>0</v>
      </c>
    </row>
    <row r="8" spans="1:6" ht="18" customHeight="1" x14ac:dyDescent="0.15">
      <c r="A8" s="9"/>
      <c r="B8" s="20"/>
      <c r="C8" s="20"/>
      <c r="D8" s="20"/>
      <c r="E8" s="20"/>
      <c r="F8" s="20">
        <f t="shared" si="0"/>
        <v>0</v>
      </c>
    </row>
    <row r="9" spans="1:6" ht="18" customHeight="1" x14ac:dyDescent="0.15">
      <c r="A9" s="9"/>
      <c r="B9" s="20"/>
      <c r="C9" s="20"/>
      <c r="D9" s="20"/>
      <c r="E9" s="20"/>
      <c r="F9" s="20">
        <f t="shared" si="0"/>
        <v>0</v>
      </c>
    </row>
    <row r="10" spans="1:6" ht="18" customHeight="1" x14ac:dyDescent="0.15">
      <c r="A10" s="3" t="s">
        <v>11</v>
      </c>
      <c r="B10" s="20">
        <f>SUM(B7:B9)</f>
        <v>0</v>
      </c>
      <c r="C10" s="20">
        <f>SUM(C7:C9)</f>
        <v>0</v>
      </c>
      <c r="D10" s="20">
        <f>SUM(D7:D9)</f>
        <v>0</v>
      </c>
      <c r="E10" s="20">
        <f>SUM(E7:E9)</f>
        <v>0</v>
      </c>
      <c r="F10" s="20">
        <f>SUM(F7:F9)</f>
        <v>0</v>
      </c>
    </row>
  </sheetData>
  <mergeCells count="4">
    <mergeCell ref="A5:A6"/>
    <mergeCell ref="B5:C5"/>
    <mergeCell ref="D5:E5"/>
    <mergeCell ref="F5:F6"/>
  </mergeCells>
  <phoneticPr fontId="10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/>
  </sheetViews>
  <sheetFormatPr defaultColWidth="8.875" defaultRowHeight="11.25" x14ac:dyDescent="0.15"/>
  <cols>
    <col min="1" max="1" width="35.25" style="4" customWidth="1"/>
    <col min="2" max="3" width="19.875" style="4" customWidth="1"/>
    <col min="4" max="6" width="8.875" style="4"/>
    <col min="7" max="7" width="21.375" style="4" bestFit="1" customWidth="1"/>
    <col min="8" max="9" width="8.875" style="4"/>
    <col min="10" max="10" width="20.5" style="4" customWidth="1"/>
    <col min="11" max="16384" width="8.875" style="4"/>
  </cols>
  <sheetData>
    <row r="1" spans="1:10" ht="21" x14ac:dyDescent="0.2">
      <c r="A1" s="8" t="s">
        <v>40</v>
      </c>
    </row>
    <row r="2" spans="1:10" ht="13.5" x14ac:dyDescent="0.15">
      <c r="A2" s="7" t="str">
        <f>投資及び出資金の明細!$A$2</f>
        <v>自治体名：尾張旭市</v>
      </c>
    </row>
    <row r="3" spans="1:10" ht="13.5" x14ac:dyDescent="0.15">
      <c r="A3" s="7" t="str">
        <f>投資及び出資金の明細!$A$3</f>
        <v>年度：令和4年度</v>
      </c>
    </row>
    <row r="4" spans="1:10" ht="13.5" x14ac:dyDescent="0.15">
      <c r="C4" s="6" t="s">
        <v>116</v>
      </c>
    </row>
    <row r="5" spans="1:10" ht="22.5" customHeight="1" x14ac:dyDescent="0.15">
      <c r="A5" s="1" t="s">
        <v>34</v>
      </c>
      <c r="B5" s="1" t="s">
        <v>38</v>
      </c>
      <c r="C5" s="1" t="s">
        <v>41</v>
      </c>
    </row>
    <row r="6" spans="1:10" ht="18" customHeight="1" x14ac:dyDescent="0.15">
      <c r="A6" s="9" t="s">
        <v>42</v>
      </c>
      <c r="B6" s="20"/>
      <c r="C6" s="20"/>
    </row>
    <row r="7" spans="1:10" ht="18" customHeight="1" x14ac:dyDescent="0.15">
      <c r="A7" s="9"/>
      <c r="B7" s="20"/>
      <c r="C7" s="20"/>
    </row>
    <row r="8" spans="1:10" ht="18" customHeight="1" x14ac:dyDescent="0.15">
      <c r="A8" s="9"/>
      <c r="B8" s="20"/>
      <c r="C8" s="20"/>
    </row>
    <row r="9" spans="1:10" ht="18" customHeight="1" thickBot="1" x14ac:dyDescent="0.2">
      <c r="A9" s="10" t="s">
        <v>43</v>
      </c>
      <c r="B9" s="23">
        <f>SUM(B7:B8)</f>
        <v>0</v>
      </c>
      <c r="C9" s="23">
        <f>SUM(C7:C8)</f>
        <v>0</v>
      </c>
    </row>
    <row r="10" spans="1:10" ht="18" customHeight="1" thickTop="1" x14ac:dyDescent="0.15">
      <c r="A10" s="9" t="s">
        <v>44</v>
      </c>
      <c r="B10" s="20"/>
      <c r="C10" s="20"/>
      <c r="J10" s="27"/>
    </row>
    <row r="11" spans="1:10" ht="18" customHeight="1" x14ac:dyDescent="0.15">
      <c r="A11" s="9" t="s">
        <v>190</v>
      </c>
      <c r="B11" s="20">
        <v>61304556</v>
      </c>
      <c r="C11" s="20">
        <v>5308975</v>
      </c>
    </row>
    <row r="12" spans="1:10" ht="18" customHeight="1" x14ac:dyDescent="0.15">
      <c r="A12" s="9" t="s">
        <v>191</v>
      </c>
      <c r="B12" s="20">
        <v>2606210</v>
      </c>
      <c r="C12" s="20">
        <v>225698</v>
      </c>
    </row>
    <row r="13" spans="1:10" ht="18" customHeight="1" x14ac:dyDescent="0.15">
      <c r="A13" s="9" t="s">
        <v>188</v>
      </c>
      <c r="B13" s="20">
        <v>23861782</v>
      </c>
      <c r="C13" s="20">
        <v>2066430</v>
      </c>
    </row>
    <row r="14" spans="1:10" ht="18" customHeight="1" x14ac:dyDescent="0.15">
      <c r="A14" s="9" t="s">
        <v>189</v>
      </c>
      <c r="B14" s="20">
        <v>2673303</v>
      </c>
      <c r="C14" s="20">
        <v>231508</v>
      </c>
      <c r="G14" s="29"/>
    </row>
    <row r="15" spans="1:10" ht="18" customHeight="1" x14ac:dyDescent="0.15">
      <c r="A15" s="9" t="s">
        <v>193</v>
      </c>
      <c r="B15" s="20">
        <v>5344806</v>
      </c>
      <c r="C15" s="20">
        <v>462860</v>
      </c>
      <c r="G15" s="28"/>
    </row>
    <row r="16" spans="1:10" ht="18" customHeight="1" x14ac:dyDescent="0.15">
      <c r="A16" s="9"/>
      <c r="B16" s="20"/>
      <c r="C16" s="20"/>
    </row>
    <row r="17" spans="1:3" ht="18" customHeight="1" x14ac:dyDescent="0.15">
      <c r="A17" s="9"/>
      <c r="B17" s="20"/>
      <c r="C17" s="20"/>
    </row>
    <row r="18" spans="1:3" ht="18" customHeight="1" x14ac:dyDescent="0.15">
      <c r="A18" s="9"/>
      <c r="B18" s="20"/>
      <c r="C18" s="20"/>
    </row>
    <row r="19" spans="1:3" ht="18" customHeight="1" x14ac:dyDescent="0.15">
      <c r="A19" s="9"/>
      <c r="B19" s="20"/>
      <c r="C19" s="20"/>
    </row>
    <row r="20" spans="1:3" ht="18" customHeight="1" x14ac:dyDescent="0.15">
      <c r="A20" s="9"/>
      <c r="B20" s="20"/>
      <c r="C20" s="20"/>
    </row>
    <row r="21" spans="1:3" ht="18" customHeight="1" x14ac:dyDescent="0.15">
      <c r="A21" s="9"/>
      <c r="B21" s="20"/>
      <c r="C21" s="20"/>
    </row>
    <row r="22" spans="1:3" ht="18" customHeight="1" x14ac:dyDescent="0.15">
      <c r="A22" s="9"/>
      <c r="B22" s="20"/>
      <c r="C22" s="20"/>
    </row>
    <row r="23" spans="1:3" ht="18" customHeight="1" x14ac:dyDescent="0.15">
      <c r="A23" s="9"/>
      <c r="B23" s="20"/>
      <c r="C23" s="20"/>
    </row>
    <row r="24" spans="1:3" ht="18" customHeight="1" x14ac:dyDescent="0.15">
      <c r="A24" s="9"/>
      <c r="B24" s="20"/>
      <c r="C24" s="20"/>
    </row>
    <row r="25" spans="1:3" ht="18" customHeight="1" thickBot="1" x14ac:dyDescent="0.2">
      <c r="A25" s="10" t="s">
        <v>139</v>
      </c>
      <c r="B25" s="23">
        <f>SUM(B11:B24)</f>
        <v>95790657</v>
      </c>
      <c r="C25" s="23">
        <f>SUM(C11:C24)</f>
        <v>8295471</v>
      </c>
    </row>
    <row r="26" spans="1:3" ht="18" customHeight="1" thickTop="1" x14ac:dyDescent="0.15">
      <c r="A26" s="3" t="s">
        <v>11</v>
      </c>
      <c r="B26" s="20">
        <f>B9+B25</f>
        <v>95790657</v>
      </c>
      <c r="C26" s="20">
        <f>C9+C25</f>
        <v>8295471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/>
  </sheetViews>
  <sheetFormatPr defaultColWidth="8.875" defaultRowHeight="11.25" x14ac:dyDescent="0.15"/>
  <cols>
    <col min="1" max="1" width="30.875" style="4" customWidth="1"/>
    <col min="2" max="3" width="19.875" style="4" customWidth="1"/>
    <col min="4" max="12" width="8.875" style="4"/>
    <col min="13" max="13" width="10.125" style="4" bestFit="1" customWidth="1"/>
    <col min="14" max="16384" width="8.875" style="4"/>
  </cols>
  <sheetData>
    <row r="1" spans="1:13" ht="21" x14ac:dyDescent="0.2">
      <c r="A1" s="8" t="s">
        <v>45</v>
      </c>
    </row>
    <row r="2" spans="1:13" ht="13.5" x14ac:dyDescent="0.15">
      <c r="A2" s="7" t="str">
        <f>投資及び出資金の明細!$A$2</f>
        <v>自治体名：尾張旭市</v>
      </c>
    </row>
    <row r="3" spans="1:13" ht="13.5" x14ac:dyDescent="0.15">
      <c r="A3" s="7" t="str">
        <f>投資及び出資金の明細!$A$3</f>
        <v>年度：令和4年度</v>
      </c>
    </row>
    <row r="4" spans="1:13" ht="13.5" x14ac:dyDescent="0.15">
      <c r="C4" s="6" t="s">
        <v>116</v>
      </c>
    </row>
    <row r="5" spans="1:13" ht="22.5" customHeight="1" x14ac:dyDescent="0.15">
      <c r="A5" s="1" t="s">
        <v>34</v>
      </c>
      <c r="B5" s="1" t="s">
        <v>38</v>
      </c>
      <c r="C5" s="1" t="s">
        <v>41</v>
      </c>
    </row>
    <row r="6" spans="1:13" ht="18" customHeight="1" x14ac:dyDescent="0.15">
      <c r="A6" s="9" t="s">
        <v>42</v>
      </c>
      <c r="B6" s="20"/>
      <c r="C6" s="20"/>
    </row>
    <row r="7" spans="1:13" ht="18" customHeight="1" x14ac:dyDescent="0.15">
      <c r="A7" s="9"/>
      <c r="B7" s="20"/>
      <c r="C7" s="20"/>
    </row>
    <row r="8" spans="1:13" ht="18" customHeight="1" x14ac:dyDescent="0.15">
      <c r="A8" s="9"/>
      <c r="B8" s="20"/>
      <c r="C8" s="20"/>
    </row>
    <row r="9" spans="1:13" ht="18" customHeight="1" thickBot="1" x14ac:dyDescent="0.2">
      <c r="A9" s="10" t="s">
        <v>43</v>
      </c>
      <c r="B9" s="23">
        <f>SUM(B7:B8)</f>
        <v>0</v>
      </c>
      <c r="C9" s="23">
        <f>SUM(C7:C8)</f>
        <v>0</v>
      </c>
    </row>
    <row r="10" spans="1:13" ht="18" customHeight="1" thickTop="1" x14ac:dyDescent="0.15">
      <c r="A10" s="9" t="s">
        <v>44</v>
      </c>
      <c r="B10" s="20"/>
      <c r="C10" s="20"/>
      <c r="M10" s="26"/>
    </row>
    <row r="11" spans="1:13" ht="18" customHeight="1" x14ac:dyDescent="0.15">
      <c r="A11" s="9" t="s">
        <v>190</v>
      </c>
      <c r="B11" s="20">
        <v>38064907</v>
      </c>
      <c r="C11" s="20">
        <v>102157</v>
      </c>
    </row>
    <row r="12" spans="1:13" ht="18" customHeight="1" x14ac:dyDescent="0.15">
      <c r="A12" s="9" t="s">
        <v>191</v>
      </c>
      <c r="B12" s="20">
        <v>1113200</v>
      </c>
      <c r="C12" s="20">
        <v>2988</v>
      </c>
    </row>
    <row r="13" spans="1:13" ht="18" customHeight="1" x14ac:dyDescent="0.15">
      <c r="A13" s="9" t="s">
        <v>188</v>
      </c>
      <c r="B13" s="20">
        <v>16016123</v>
      </c>
      <c r="C13" s="20">
        <v>42984</v>
      </c>
    </row>
    <row r="14" spans="1:13" ht="18" customHeight="1" x14ac:dyDescent="0.15">
      <c r="A14" s="9" t="s">
        <v>189</v>
      </c>
      <c r="B14" s="20">
        <v>1295670</v>
      </c>
      <c r="C14" s="20">
        <v>3477</v>
      </c>
    </row>
    <row r="15" spans="1:13" ht="18" customHeight="1" x14ac:dyDescent="0.15">
      <c r="A15" s="9" t="s">
        <v>192</v>
      </c>
      <c r="B15" s="20">
        <v>3351477</v>
      </c>
      <c r="C15" s="20">
        <v>8995</v>
      </c>
    </row>
    <row r="16" spans="1:13" ht="18" customHeight="1" x14ac:dyDescent="0.15">
      <c r="A16" s="9" t="s">
        <v>194</v>
      </c>
      <c r="B16" s="20">
        <v>313088000</v>
      </c>
      <c r="C16" s="20">
        <v>840255</v>
      </c>
    </row>
    <row r="17" spans="1:3" ht="18" customHeight="1" x14ac:dyDescent="0.15">
      <c r="A17" s="9" t="s">
        <v>195</v>
      </c>
      <c r="B17" s="20">
        <v>55796000</v>
      </c>
      <c r="C17" s="20">
        <v>149744</v>
      </c>
    </row>
    <row r="18" spans="1:3" ht="18" customHeight="1" x14ac:dyDescent="0.15">
      <c r="A18" s="9"/>
      <c r="B18" s="20"/>
      <c r="C18" s="20"/>
    </row>
    <row r="19" spans="1:3" ht="18" customHeight="1" x14ac:dyDescent="0.15">
      <c r="A19" s="9"/>
      <c r="B19" s="20"/>
      <c r="C19" s="20"/>
    </row>
    <row r="20" spans="1:3" ht="18" customHeight="1" x14ac:dyDescent="0.15">
      <c r="A20" s="9"/>
      <c r="B20" s="20"/>
      <c r="C20" s="20"/>
    </row>
    <row r="21" spans="1:3" ht="18" customHeight="1" thickBot="1" x14ac:dyDescent="0.2">
      <c r="A21" s="10" t="s">
        <v>43</v>
      </c>
      <c r="B21" s="23">
        <f>SUM(B11:B20)</f>
        <v>428725377</v>
      </c>
      <c r="C21" s="23">
        <f>SUM(C11:C20)</f>
        <v>1150600</v>
      </c>
    </row>
    <row r="22" spans="1:3" ht="18" customHeight="1" thickTop="1" x14ac:dyDescent="0.15">
      <c r="A22" s="3" t="s">
        <v>11</v>
      </c>
      <c r="B22" s="20">
        <f>B9+B21</f>
        <v>428725377</v>
      </c>
      <c r="C22" s="20">
        <f>C9+C21</f>
        <v>1150600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zoomScaleNormal="100" workbookViewId="0">
      <selection activeCell="F5" sqref="F5:F6"/>
    </sheetView>
  </sheetViews>
  <sheetFormatPr defaultColWidth="8.875" defaultRowHeight="11.25" x14ac:dyDescent="0.15"/>
  <cols>
    <col min="1" max="1" width="20.875" style="4" customWidth="1"/>
    <col min="2" max="2" width="14.875" style="4" customWidth="1"/>
    <col min="3" max="3" width="16.875" style="4" customWidth="1"/>
    <col min="4" max="11" width="14.875" style="4" customWidth="1"/>
    <col min="12" max="16384" width="8.875" style="4"/>
  </cols>
  <sheetData>
    <row r="1" spans="1:11" ht="21" x14ac:dyDescent="0.2">
      <c r="A1" s="8" t="s">
        <v>46</v>
      </c>
    </row>
    <row r="2" spans="1:11" ht="13.5" x14ac:dyDescent="0.15">
      <c r="A2" s="7" t="str">
        <f>[2]投資及び出資金の明細!$A$2</f>
        <v>自治体名：尾張旭市</v>
      </c>
    </row>
    <row r="3" spans="1:11" ht="13.5" x14ac:dyDescent="0.15">
      <c r="A3" s="7" t="str">
        <f>[2]投資及び出資金の明細!$A$3</f>
        <v>年度：令和4年度</v>
      </c>
    </row>
    <row r="4" spans="1:11" ht="13.5" x14ac:dyDescent="0.15">
      <c r="K4" s="6" t="s">
        <v>116</v>
      </c>
    </row>
    <row r="5" spans="1:11" ht="22.5" customHeight="1" x14ac:dyDescent="0.15">
      <c r="A5" s="41" t="s">
        <v>27</v>
      </c>
      <c r="B5" s="43" t="s">
        <v>47</v>
      </c>
      <c r="C5" s="16"/>
      <c r="D5" s="41" t="s">
        <v>48</v>
      </c>
      <c r="E5" s="42"/>
      <c r="F5" s="41"/>
      <c r="G5" s="42"/>
      <c r="H5" s="43" t="s">
        <v>49</v>
      </c>
      <c r="I5" s="15"/>
      <c r="J5" s="13"/>
      <c r="K5" s="41" t="s">
        <v>31</v>
      </c>
    </row>
    <row r="6" spans="1:11" ht="22.5" customHeight="1" x14ac:dyDescent="0.15">
      <c r="A6" s="41"/>
      <c r="B6" s="41"/>
      <c r="C6" s="11" t="s">
        <v>50</v>
      </c>
      <c r="D6" s="41"/>
      <c r="E6" s="41"/>
      <c r="F6" s="41"/>
      <c r="G6" s="41"/>
      <c r="H6" s="41"/>
      <c r="I6" s="1" t="s">
        <v>51</v>
      </c>
      <c r="J6" s="1" t="s">
        <v>52</v>
      </c>
      <c r="K6" s="41"/>
    </row>
    <row r="7" spans="1:11" ht="18" customHeight="1" x14ac:dyDescent="0.15">
      <c r="A7" s="5" t="s">
        <v>53</v>
      </c>
      <c r="B7" s="20"/>
      <c r="C7" s="22"/>
      <c r="D7" s="20"/>
      <c r="E7" s="20"/>
      <c r="F7" s="20"/>
      <c r="G7" s="20"/>
      <c r="H7" s="20"/>
      <c r="I7" s="20"/>
      <c r="J7" s="20"/>
      <c r="K7" s="20"/>
    </row>
    <row r="8" spans="1:11" ht="18" customHeight="1" x14ac:dyDescent="0.15">
      <c r="A8" s="5" t="s">
        <v>54</v>
      </c>
      <c r="B8" s="20">
        <v>2024599000</v>
      </c>
      <c r="C8" s="39">
        <v>1008390000</v>
      </c>
      <c r="D8" s="20">
        <v>825304000</v>
      </c>
      <c r="E8" s="20"/>
      <c r="F8" s="20"/>
      <c r="G8" s="20"/>
      <c r="H8" s="20"/>
      <c r="I8" s="20"/>
      <c r="J8" s="20"/>
      <c r="K8" s="20">
        <v>1199295000</v>
      </c>
    </row>
    <row r="9" spans="1:11" ht="18" customHeight="1" x14ac:dyDescent="0.15">
      <c r="A9" s="5" t="s">
        <v>55</v>
      </c>
      <c r="B9" s="20">
        <v>61834000</v>
      </c>
      <c r="C9" s="22"/>
      <c r="D9" s="20">
        <v>59581000</v>
      </c>
      <c r="E9" s="20"/>
      <c r="F9" s="20"/>
      <c r="G9" s="20"/>
      <c r="H9" s="20"/>
      <c r="I9" s="20"/>
      <c r="J9" s="20"/>
      <c r="K9" s="20">
        <v>2253000</v>
      </c>
    </row>
    <row r="10" spans="1:11" ht="18" customHeight="1" x14ac:dyDescent="0.15">
      <c r="A10" s="5" t="s">
        <v>56</v>
      </c>
      <c r="B10" s="20"/>
      <c r="C10" s="22"/>
      <c r="D10" s="20"/>
      <c r="E10" s="20"/>
      <c r="F10" s="20"/>
      <c r="G10" s="20"/>
      <c r="H10" s="20"/>
      <c r="I10" s="20"/>
      <c r="J10" s="20"/>
      <c r="K10" s="20"/>
    </row>
    <row r="11" spans="1:11" ht="18" customHeight="1" x14ac:dyDescent="0.15">
      <c r="A11" s="5" t="s">
        <v>57</v>
      </c>
      <c r="B11" s="20">
        <v>2828962000</v>
      </c>
      <c r="C11" s="22"/>
      <c r="D11" s="20">
        <v>1754839000</v>
      </c>
      <c r="E11" s="20"/>
      <c r="F11" s="20"/>
      <c r="G11" s="20"/>
      <c r="H11" s="20"/>
      <c r="I11" s="20"/>
      <c r="J11" s="20"/>
      <c r="K11" s="20">
        <v>1074123000</v>
      </c>
    </row>
    <row r="12" spans="1:11" ht="18" customHeight="1" x14ac:dyDescent="0.15">
      <c r="A12" s="5" t="s">
        <v>58</v>
      </c>
      <c r="B12" s="20">
        <v>3145345000</v>
      </c>
      <c r="C12" s="22">
        <f>C19-1932181000</f>
        <v>122194660</v>
      </c>
      <c r="D12" s="20"/>
      <c r="E12" s="20"/>
      <c r="F12" s="20"/>
      <c r="G12" s="20"/>
      <c r="H12" s="20"/>
      <c r="I12" s="20"/>
      <c r="J12" s="20"/>
      <c r="K12" s="20">
        <v>3145345000</v>
      </c>
    </row>
    <row r="13" spans="1:11" ht="18" customHeight="1" x14ac:dyDescent="0.15">
      <c r="A13" s="5" t="s">
        <v>59</v>
      </c>
      <c r="B13" s="20">
        <v>436225000</v>
      </c>
      <c r="C13" s="39">
        <v>3150000</v>
      </c>
      <c r="D13" s="20">
        <v>161900000</v>
      </c>
      <c r="E13" s="20"/>
      <c r="F13" s="20"/>
      <c r="G13" s="20"/>
      <c r="H13" s="20"/>
      <c r="I13" s="20"/>
      <c r="J13" s="20"/>
      <c r="K13" s="20">
        <v>274325000</v>
      </c>
    </row>
    <row r="14" spans="1:11" ht="18" customHeight="1" x14ac:dyDescent="0.15">
      <c r="A14" s="5" t="s">
        <v>60</v>
      </c>
      <c r="B14" s="20"/>
      <c r="C14" s="22"/>
      <c r="D14" s="20"/>
      <c r="E14" s="20"/>
      <c r="F14" s="20"/>
      <c r="G14" s="20"/>
      <c r="H14" s="20"/>
      <c r="I14" s="20"/>
      <c r="J14" s="20"/>
      <c r="K14" s="20"/>
    </row>
    <row r="15" spans="1:11" ht="18" customHeight="1" x14ac:dyDescent="0.15">
      <c r="A15" s="5" t="s">
        <v>61</v>
      </c>
      <c r="B15" s="20">
        <v>9659054000</v>
      </c>
      <c r="C15" s="39">
        <v>881849000</v>
      </c>
      <c r="D15" s="20">
        <v>9306463000</v>
      </c>
      <c r="E15" s="20"/>
      <c r="F15" s="20"/>
      <c r="G15" s="20"/>
      <c r="H15" s="20"/>
      <c r="I15" s="20"/>
      <c r="J15" s="20"/>
      <c r="K15" s="20">
        <v>352591000</v>
      </c>
    </row>
    <row r="16" spans="1:11" ht="18" customHeight="1" x14ac:dyDescent="0.15">
      <c r="A16" s="5" t="s">
        <v>62</v>
      </c>
      <c r="B16" s="20">
        <v>84574000</v>
      </c>
      <c r="C16" s="39">
        <v>38792000</v>
      </c>
      <c r="D16" s="20">
        <v>84574000</v>
      </c>
      <c r="E16" s="20"/>
      <c r="F16" s="20"/>
      <c r="G16" s="20"/>
      <c r="H16" s="20"/>
      <c r="I16" s="20"/>
      <c r="J16" s="20"/>
      <c r="K16" s="20"/>
    </row>
    <row r="17" spans="1:11" ht="18" customHeight="1" x14ac:dyDescent="0.15">
      <c r="A17" s="5" t="s">
        <v>63</v>
      </c>
      <c r="B17" s="20"/>
      <c r="C17" s="22"/>
      <c r="D17" s="20"/>
      <c r="E17" s="20"/>
      <c r="F17" s="20"/>
      <c r="G17" s="20"/>
      <c r="H17" s="20"/>
      <c r="I17" s="20"/>
      <c r="J17" s="20"/>
      <c r="K17" s="20"/>
    </row>
    <row r="18" spans="1:11" ht="18" customHeight="1" x14ac:dyDescent="0.15">
      <c r="A18" s="5" t="s">
        <v>59</v>
      </c>
      <c r="B18" s="20">
        <v>1137797954</v>
      </c>
      <c r="C18" s="22"/>
      <c r="D18" s="20">
        <v>489707000</v>
      </c>
      <c r="E18" s="20"/>
      <c r="F18" s="20"/>
      <c r="G18" s="20"/>
      <c r="H18" s="20"/>
      <c r="I18" s="20"/>
      <c r="J18" s="20"/>
      <c r="K18" s="20">
        <v>648090954</v>
      </c>
    </row>
    <row r="19" spans="1:11" ht="18" customHeight="1" x14ac:dyDescent="0.15">
      <c r="A19" s="3" t="s">
        <v>64</v>
      </c>
      <c r="B19" s="20">
        <f>SUM(B7:B18)</f>
        <v>19378390954</v>
      </c>
      <c r="C19" s="37">
        <v>2054375660</v>
      </c>
      <c r="D19" s="20">
        <f>SUM(D7:D18)</f>
        <v>12682368000</v>
      </c>
      <c r="E19" s="20"/>
      <c r="F19" s="20"/>
      <c r="G19" s="20"/>
      <c r="H19" s="20"/>
      <c r="I19" s="20"/>
      <c r="J19" s="20"/>
      <c r="K19" s="20">
        <f t="shared" ref="K19" si="0">SUM(K7:K18)</f>
        <v>6696022954</v>
      </c>
    </row>
    <row r="21" spans="1:11" x14ac:dyDescent="0.15">
      <c r="D21" s="38"/>
      <c r="E21" s="38"/>
      <c r="F21" s="38"/>
      <c r="G21" s="38"/>
      <c r="H21" s="38"/>
      <c r="I21" s="38"/>
      <c r="J21" s="38"/>
      <c r="K21" s="38"/>
    </row>
    <row r="24" spans="1:11" ht="18.75" x14ac:dyDescent="0.4">
      <c r="G24" s="36"/>
    </row>
    <row r="25" spans="1:11" ht="18.75" x14ac:dyDescent="0.4">
      <c r="G25" s="36"/>
    </row>
    <row r="26" spans="1:11" ht="18.75" x14ac:dyDescent="0.4">
      <c r="G26" s="36"/>
    </row>
    <row r="27" spans="1:11" ht="18.75" x14ac:dyDescent="0.4">
      <c r="G27" s="36"/>
    </row>
    <row r="28" spans="1:11" ht="18.75" x14ac:dyDescent="0.4">
      <c r="G28" s="36"/>
    </row>
    <row r="29" spans="1:11" ht="18.75" x14ac:dyDescent="0.4">
      <c r="G29" s="36"/>
    </row>
    <row r="30" spans="1:11" ht="18.75" x14ac:dyDescent="0.4">
      <c r="G30" s="36"/>
    </row>
    <row r="31" spans="1:11" ht="18.75" x14ac:dyDescent="0.4">
      <c r="G31" s="36"/>
    </row>
    <row r="32" spans="1:11" ht="18.75" x14ac:dyDescent="0.4">
      <c r="G32" s="36"/>
    </row>
    <row r="33" spans="7:7" ht="18.75" x14ac:dyDescent="0.4">
      <c r="G33" s="36"/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10"/>
  <pageMargins left="0.3888888888888889" right="0.3888888888888889" top="0.3888888888888889" bottom="0.3888888888888889" header="0.19444444444444445" footer="0.19444444444444445"/>
  <pageSetup paperSize="9" scale="74" orientation="landscape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workbookViewId="0"/>
  </sheetViews>
  <sheetFormatPr defaultColWidth="8.875" defaultRowHeight="11.25" x14ac:dyDescent="0.15"/>
  <cols>
    <col min="1" max="1" width="22.875" style="4" customWidth="1"/>
    <col min="2" max="9" width="12.875" style="4" customWidth="1"/>
    <col min="10" max="16384" width="8.875" style="4"/>
  </cols>
  <sheetData>
    <row r="1" spans="1:9" ht="21" x14ac:dyDescent="0.2">
      <c r="A1" s="8" t="s">
        <v>65</v>
      </c>
    </row>
    <row r="2" spans="1:9" ht="13.5" x14ac:dyDescent="0.15">
      <c r="A2" s="7" t="str">
        <f>投資及び出資金の明細!$A$2</f>
        <v>自治体名：尾張旭市</v>
      </c>
    </row>
    <row r="3" spans="1:9" ht="13.5" x14ac:dyDescent="0.15">
      <c r="A3" s="7" t="str">
        <f>投資及び出資金の明細!$A$3</f>
        <v>年度：令和4年度</v>
      </c>
    </row>
    <row r="4" spans="1:9" ht="13.5" x14ac:dyDescent="0.15">
      <c r="I4" s="6" t="s">
        <v>116</v>
      </c>
    </row>
    <row r="5" spans="1:9" ht="37.5" customHeight="1" x14ac:dyDescent="0.15">
      <c r="A5" s="11" t="s">
        <v>47</v>
      </c>
      <c r="B5" s="1" t="s">
        <v>66</v>
      </c>
      <c r="C5" s="2" t="s">
        <v>67</v>
      </c>
      <c r="D5" s="2" t="s">
        <v>68</v>
      </c>
      <c r="E5" s="2" t="s">
        <v>69</v>
      </c>
      <c r="F5" s="2" t="s">
        <v>70</v>
      </c>
      <c r="G5" s="2" t="s">
        <v>71</v>
      </c>
      <c r="H5" s="1" t="s">
        <v>72</v>
      </c>
      <c r="I5" s="2" t="s">
        <v>73</v>
      </c>
    </row>
    <row r="6" spans="1:9" ht="18" customHeight="1" x14ac:dyDescent="0.15">
      <c r="A6" s="22">
        <v>19378390954</v>
      </c>
      <c r="B6" s="20">
        <f>17950472065+403932000+43575000+1</f>
        <v>18397979066</v>
      </c>
      <c r="C6" s="20">
        <v>974137113</v>
      </c>
      <c r="D6" s="20">
        <v>6274775</v>
      </c>
      <c r="E6" s="20"/>
      <c r="F6" s="20"/>
      <c r="G6" s="20"/>
      <c r="H6" s="20"/>
      <c r="I6" s="30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5</vt:i4>
      </vt:variant>
    </vt:vector>
  </HeadingPairs>
  <TitlesOfParts>
    <vt:vector size="21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有形固定資産に係る行政目的別の明細!Print_Titles</vt:lpstr>
      <vt:lpstr>有形固定資産の明細!Print_Titles</vt:lpstr>
      <vt:lpstr>X33Y06_13</vt:lpstr>
      <vt:lpstr>X33Y08_13</vt:lpstr>
      <vt:lpstr>X35Y08_13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勅使河原裕貴</dc:creator>
  <cp:lastModifiedBy>加藤航</cp:lastModifiedBy>
  <cp:lastPrinted>2024-04-21T10:01:08Z</cp:lastPrinted>
  <dcterms:created xsi:type="dcterms:W3CDTF">2023-12-01T00:59:49Z</dcterms:created>
  <dcterms:modified xsi:type="dcterms:W3CDTF">2024-04-21T10:08:22Z</dcterms:modified>
</cp:coreProperties>
</file>