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DS10\UserProfile\12572\Desktop\尾張旭市様_240418\"/>
    </mc:Choice>
  </mc:AlternateContent>
  <bookViews>
    <workbookView xWindow="-120" yWindow="-120" windowWidth="20730" windowHeight="11760" firstSheet="9"/>
  </bookViews>
  <sheets>
    <sheet name="有形固定資産の明細" sheetId="21" r:id="rId1"/>
    <sheet name="有形固定資産に係る行政目的別の明細" sheetId="22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externalReferences>
    <externalReference r:id="rId17"/>
  </externalReferences>
  <definedNames>
    <definedName name="_xlnm.Print_Titles" localSheetId="1">有形固定資産に係る行政目的別の明細!$1:$5</definedName>
    <definedName name="_xlnm.Print_Titles" localSheetId="0">有形固定資産の明細!$1:$5</definedName>
    <definedName name="X33Y06_13">財源情報の明細!$AC$45</definedName>
    <definedName name="X33Y08_13">財源情報の明細!$AE$45</definedName>
    <definedName name="X35Y08_13">財源情報の明細!$AE$47</definedName>
    <definedName name="勘定科目">OFFSET([1]勘定科目マスタ!$E$2,1,0,COUNTA([1]勘定科目マスタ!$E:$E)-1,9)</definedName>
    <definedName name="勘定科目Dropdown">OFFSET([1]勘定科目マスタ!$B$2,1,0,COUNTA([1]勘定科目マスタ!$E:$E)-1,1)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G15" i="1"/>
  <c r="E15" i="1"/>
  <c r="H15" i="1" s="1"/>
  <c r="I15" i="1" s="1"/>
  <c r="K26" i="1"/>
  <c r="G26" i="1"/>
  <c r="D26" i="1"/>
  <c r="E26" i="1" s="1"/>
  <c r="H26" i="1" l="1"/>
  <c r="I26" i="1" s="1"/>
  <c r="J26" i="1" s="1"/>
  <c r="C8" i="14" l="1"/>
  <c r="D8" i="14"/>
  <c r="E38" i="12"/>
  <c r="E41" i="12"/>
  <c r="E35" i="12"/>
  <c r="E32" i="12"/>
  <c r="E29" i="12"/>
  <c r="E44" i="12" l="1"/>
  <c r="I6" i="8"/>
  <c r="D27" i="1" l="1"/>
  <c r="E8" i="12" l="1"/>
  <c r="E20" i="12"/>
  <c r="E19" i="12"/>
  <c r="F9" i="14"/>
  <c r="E10" i="14" l="1"/>
  <c r="E9" i="14"/>
  <c r="E8" i="14" l="1"/>
  <c r="F8" i="14" s="1"/>
  <c r="C30" i="5"/>
  <c r="E35" i="1" l="1"/>
  <c r="E27" i="1"/>
  <c r="E36" i="1"/>
  <c r="F22" i="2" l="1"/>
  <c r="G22" i="2" s="1"/>
  <c r="F21" i="2"/>
  <c r="G21" i="2" s="1"/>
  <c r="F20" i="2"/>
  <c r="G20" i="2" s="1"/>
  <c r="F19" i="2"/>
  <c r="G19" i="2" s="1"/>
  <c r="E30" i="1"/>
  <c r="F38" i="1"/>
  <c r="D38" i="1"/>
  <c r="C38" i="1"/>
  <c r="B38" i="1"/>
  <c r="K37" i="1" l="1"/>
  <c r="G37" i="1"/>
  <c r="E37" i="1"/>
  <c r="K36" i="1"/>
  <c r="G36" i="1"/>
  <c r="K35" i="1"/>
  <c r="G35" i="1"/>
  <c r="K34" i="1"/>
  <c r="G34" i="1"/>
  <c r="E34" i="1"/>
  <c r="K33" i="1"/>
  <c r="G33" i="1"/>
  <c r="E33" i="1"/>
  <c r="K32" i="1"/>
  <c r="G32" i="1"/>
  <c r="E32" i="1"/>
  <c r="K31" i="1"/>
  <c r="G31" i="1"/>
  <c r="E31" i="1"/>
  <c r="K30" i="1"/>
  <c r="G30" i="1"/>
  <c r="K29" i="1"/>
  <c r="G29" i="1"/>
  <c r="E29" i="1"/>
  <c r="K28" i="1"/>
  <c r="G28" i="1"/>
  <c r="E28" i="1"/>
  <c r="K27" i="1"/>
  <c r="G27" i="1"/>
  <c r="J17" i="1"/>
  <c r="G17" i="1"/>
  <c r="E17" i="1"/>
  <c r="J16" i="1"/>
  <c r="G16" i="1"/>
  <c r="E16" i="1"/>
  <c r="G18" i="1"/>
  <c r="G19" i="1"/>
  <c r="G20" i="1"/>
  <c r="G21" i="1"/>
  <c r="J18" i="1"/>
  <c r="J19" i="1"/>
  <c r="J20" i="1"/>
  <c r="J21" i="1"/>
  <c r="E18" i="1"/>
  <c r="E19" i="1"/>
  <c r="E20" i="1"/>
  <c r="E21" i="1"/>
  <c r="C22" i="1"/>
  <c r="D22" i="1"/>
  <c r="F22" i="1"/>
  <c r="B22" i="1"/>
  <c r="C10" i="1"/>
  <c r="E10" i="1"/>
  <c r="B10" i="1"/>
  <c r="F8" i="3"/>
  <c r="F9" i="3"/>
  <c r="F7" i="3"/>
  <c r="F8" i="1"/>
  <c r="H8" i="1" s="1"/>
  <c r="F9" i="1"/>
  <c r="H9" i="1" s="1"/>
  <c r="F7" i="1"/>
  <c r="H7" i="1" s="1"/>
  <c r="D8" i="1"/>
  <c r="D9" i="1"/>
  <c r="D7" i="1"/>
  <c r="E24" i="2"/>
  <c r="D24" i="2"/>
  <c r="C24" i="2"/>
  <c r="B24" i="2"/>
  <c r="F8" i="2"/>
  <c r="G8" i="2" s="1"/>
  <c r="F9" i="2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23" i="2"/>
  <c r="G23" i="2" s="1"/>
  <c r="F7" i="2"/>
  <c r="G7" i="2" s="1"/>
  <c r="C10" i="3"/>
  <c r="D10" i="3"/>
  <c r="E10" i="3"/>
  <c r="B10" i="3"/>
  <c r="C24" i="4"/>
  <c r="B24" i="4"/>
  <c r="C9" i="4"/>
  <c r="B9" i="4"/>
  <c r="B30" i="5"/>
  <c r="C9" i="5"/>
  <c r="C31" i="5" s="1"/>
  <c r="B9" i="5"/>
  <c r="E24" i="12"/>
  <c r="E21" i="12"/>
  <c r="E18" i="12"/>
  <c r="H29" i="1" l="1"/>
  <c r="I29" i="1" s="1"/>
  <c r="J29" i="1" s="1"/>
  <c r="E38" i="1"/>
  <c r="K38" i="1"/>
  <c r="B31" i="5"/>
  <c r="C25" i="4"/>
  <c r="B25" i="4"/>
  <c r="E25" i="12"/>
  <c r="F10" i="3"/>
  <c r="F24" i="2"/>
  <c r="G9" i="2"/>
  <c r="G24" i="2" s="1"/>
  <c r="H18" i="1"/>
  <c r="I18" i="1" s="1"/>
  <c r="H36" i="1"/>
  <c r="I36" i="1" s="1"/>
  <c r="J36" i="1" s="1"/>
  <c r="H32" i="1"/>
  <c r="I32" i="1" s="1"/>
  <c r="J32" i="1" s="1"/>
  <c r="H33" i="1"/>
  <c r="I33" i="1" s="1"/>
  <c r="J33" i="1" s="1"/>
  <c r="H37" i="1"/>
  <c r="I37" i="1" s="1"/>
  <c r="J37" i="1" s="1"/>
  <c r="H35" i="1"/>
  <c r="I35" i="1" s="1"/>
  <c r="J35" i="1" s="1"/>
  <c r="H28" i="1"/>
  <c r="I28" i="1" s="1"/>
  <c r="J28" i="1" s="1"/>
  <c r="H31" i="1"/>
  <c r="I31" i="1" s="1"/>
  <c r="J31" i="1" s="1"/>
  <c r="H34" i="1"/>
  <c r="I34" i="1" s="1"/>
  <c r="J34" i="1" s="1"/>
  <c r="H27" i="1"/>
  <c r="I27" i="1" s="1"/>
  <c r="J27" i="1" s="1"/>
  <c r="H20" i="1"/>
  <c r="I20" i="1" s="1"/>
  <c r="H16" i="1"/>
  <c r="I16" i="1" s="1"/>
  <c r="H30" i="1"/>
  <c r="H19" i="1"/>
  <c r="I19" i="1" s="1"/>
  <c r="H21" i="1"/>
  <c r="I21" i="1" s="1"/>
  <c r="H17" i="1"/>
  <c r="I17" i="1" s="1"/>
  <c r="J22" i="1"/>
  <c r="E22" i="1"/>
  <c r="F10" i="1"/>
  <c r="G8" i="1"/>
  <c r="G9" i="1"/>
  <c r="G7" i="1"/>
  <c r="D10" i="1"/>
  <c r="K19" i="6"/>
  <c r="D19" i="6"/>
  <c r="F8" i="10"/>
  <c r="F9" i="10"/>
  <c r="F10" i="10"/>
  <c r="F11" i="10"/>
  <c r="F7" i="10"/>
  <c r="C12" i="10"/>
  <c r="D12" i="10"/>
  <c r="E12" i="10"/>
  <c r="B12" i="10"/>
  <c r="F12" i="14"/>
  <c r="B12" i="14"/>
  <c r="B9" i="13"/>
  <c r="I30" i="1" l="1"/>
  <c r="H38" i="1"/>
  <c r="G10" i="1"/>
  <c r="H10" i="1"/>
  <c r="H22" i="1"/>
  <c r="I22" i="1"/>
  <c r="B19" i="6"/>
  <c r="F12" i="10"/>
  <c r="J30" i="1" l="1"/>
  <c r="I38" i="1"/>
  <c r="J38" i="1" l="1"/>
  <c r="A3" i="13"/>
  <c r="A2" i="13"/>
  <c r="A3" i="14"/>
  <c r="A2" i="14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D9" i="11"/>
  <c r="D24" i="11" s="1"/>
  <c r="D23" i="11" s="1"/>
  <c r="E15" i="12"/>
  <c r="E26" i="12" l="1"/>
</calcChain>
</file>

<file path=xl/sharedStrings.xml><?xml version="1.0" encoding="utf-8"?>
<sst xmlns="http://schemas.openxmlformats.org/spreadsheetml/2006/main" count="1127" uniqueCount="291">
  <si>
    <t>投資及び出資金の明細</t>
  </si>
  <si>
    <t>年度：令和4年度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</si>
  <si>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</si>
  <si>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</si>
  <si>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</si>
  <si>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</si>
  <si>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</si>
  <si>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</si>
  <si>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</si>
  <si>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</si>
  <si>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</si>
  <si>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</si>
  <si>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</si>
  <si>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</si>
  <si>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</si>
  <si>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</si>
  <si>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</si>
  <si>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</si>
  <si>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</si>
  <si>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</si>
  <si>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</si>
  <si>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</si>
  <si>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</si>
  <si>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</si>
  <si>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</si>
  <si>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</si>
  <si>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</si>
  <si>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</si>
  <si>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</si>
  <si>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</si>
  <si>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</si>
  <si>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</si>
  <si>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</si>
  <si>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</si>
  <si>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</si>
  <si>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</si>
  <si>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</si>
  <si>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</si>
  <si>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</si>
  <si>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</si>
  <si>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</si>
  <si>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</si>
  <si>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</si>
  <si>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</si>
  <si>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</si>
  <si>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</si>
  <si>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</si>
  <si>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</si>
  <si>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</si>
  <si>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</si>
  <si>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</si>
  <si>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</si>
  <si>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</si>
  <si>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</si>
  <si>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</si>
  <si>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</si>
  <si>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</si>
  <si>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</si>
  <si>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</si>
  <si>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</si>
  <si>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</si>
  <si>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</si>
  <si>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</si>
  <si>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</si>
  <si>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</si>
  <si>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</si>
  <si>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</si>
  <si>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</si>
  <si>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</si>
  <si>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</si>
  <si>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</si>
  <si>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</si>
  <si>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</si>
  <si>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</si>
  <si>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</si>
  <si>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</si>
  <si>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</si>
  <si>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</si>
  <si>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</si>
  <si>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</si>
  <si>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</si>
  <si>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</si>
  <si>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</si>
  <si>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</si>
  <si>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</si>
  <si>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</si>
  <si>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</si>
  <si>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</si>
  <si>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</si>
  <si>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</si>
  <si>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</si>
  <si>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</si>
  <si>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</si>
  <si>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</si>
  <si>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</si>
  <si>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</si>
  <si>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</si>
  <si>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</si>
  <si>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</si>
  <si>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</si>
  <si>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</si>
  <si>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</si>
  <si>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</si>
  <si>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</si>
  <si>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</si>
  <si>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</si>
  <si>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</si>
  <si>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</si>
  <si>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</si>
  <si>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</si>
  <si>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</si>
  <si>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</si>
  <si>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</si>
  <si>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</si>
  <si>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</si>
  <si>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9"/>
  </si>
  <si>
    <t>(単位：円)</t>
  </si>
  <si>
    <t>国庫支出金</t>
    <rPh sb="0" eb="2">
      <t>コッコ</t>
    </rPh>
    <rPh sb="2" eb="5">
      <t>シシュツキン</t>
    </rPh>
    <phoneticPr fontId="9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</si>
  <si>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</si>
  <si>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</si>
  <si>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</si>
  <si>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</si>
  <si>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</si>
  <si>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9"/>
  </si>
  <si>
    <t>県支出金</t>
    <rPh sb="0" eb="1">
      <t>ケン</t>
    </rPh>
    <rPh sb="1" eb="3">
      <t>シシュツ</t>
    </rPh>
    <rPh sb="3" eb="4">
      <t>キン</t>
    </rPh>
    <phoneticPr fontId="9"/>
  </si>
  <si>
    <t>その他</t>
    <rPh sb="2" eb="3">
      <t>タ</t>
    </rPh>
    <phoneticPr fontId="9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</si>
  <si>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9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</si>
  <si>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</si>
  <si>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</si>
  <si>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</si>
  <si>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9"/>
  </si>
  <si>
    <t>-</t>
    <phoneticPr fontId="9"/>
  </si>
  <si>
    <t>税等交付金</t>
    <rPh sb="1" eb="2">
      <t>ナド</t>
    </rPh>
    <phoneticPr fontId="9"/>
  </si>
  <si>
    <t>寄付金</t>
    <rPh sb="0" eb="3">
      <t>キフキン</t>
    </rPh>
    <phoneticPr fontId="9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</si>
  <si>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9"/>
  </si>
  <si>
    <t>財政調整基金</t>
  </si>
  <si>
    <t>減債基金</t>
  </si>
  <si>
    <t>その他の補助金等</t>
    <phoneticPr fontId="9"/>
  </si>
  <si>
    <t xml:space="preserve">                                     -</t>
  </si>
  <si>
    <t>小計</t>
    <phoneticPr fontId="9"/>
  </si>
  <si>
    <t>自治体名：尾張旭市</t>
  </si>
  <si>
    <t>自治体名：尾張旭市</t>
    <rPh sb="5" eb="9">
      <t>オワリアサヒシ</t>
    </rPh>
    <phoneticPr fontId="9"/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</si>
  <si>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</si>
  <si>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</si>
  <si>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</si>
  <si>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</si>
  <si>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</si>
  <si>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</si>
  <si>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</si>
  <si>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</si>
  <si>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</si>
  <si>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</si>
  <si>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</si>
  <si>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</si>
  <si>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</si>
  <si>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</si>
  <si>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</si>
  <si>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</si>
  <si>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</si>
  <si>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</si>
  <si>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</si>
  <si>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</si>
  <si>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</si>
  <si>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</si>
  <si>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</si>
  <si>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</si>
  <si>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</si>
  <si>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</si>
  <si>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</si>
  <si>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</si>
  <si>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</si>
  <si>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尾張東流通センター(株)株券</t>
  </si>
  <si>
    <t>グリーンシティケーブルテレビ(株)株券</t>
  </si>
  <si>
    <t>愛知県信用保証協会出捐金</t>
  </si>
  <si>
    <t>(公財)愛知県国際交流協会出捐金</t>
    <phoneticPr fontId="9"/>
  </si>
  <si>
    <t>(一財)地域活性化センター出捐金</t>
    <phoneticPr fontId="9"/>
  </si>
  <si>
    <t>(公財)愛知県スポーツ協会出捐金</t>
    <phoneticPr fontId="9"/>
  </si>
  <si>
    <t>(一財) 砂防フロンティア整備推進機構出捐金</t>
    <phoneticPr fontId="9"/>
  </si>
  <si>
    <t>(公財)暴力追放愛知県民会議出捐金</t>
    <phoneticPr fontId="9"/>
  </si>
  <si>
    <t>地方公共団体金融機構出資金</t>
    <phoneticPr fontId="9"/>
  </si>
  <si>
    <t>公共施設整備基金</t>
    <phoneticPr fontId="9"/>
  </si>
  <si>
    <t>旭平和墓園管理基金</t>
    <phoneticPr fontId="9"/>
  </si>
  <si>
    <t>地域福祉基金</t>
    <phoneticPr fontId="9"/>
  </si>
  <si>
    <t>緑化推進基金</t>
    <phoneticPr fontId="9"/>
  </si>
  <si>
    <t>文化振興基金</t>
    <phoneticPr fontId="9"/>
  </si>
  <si>
    <t>まちづくり応援基金</t>
    <phoneticPr fontId="9"/>
  </si>
  <si>
    <t>土地開発基金</t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</si>
  <si>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</si>
  <si>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</si>
  <si>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市民税（個人）</t>
    <rPh sb="0" eb="1">
      <t>シ</t>
    </rPh>
    <phoneticPr fontId="9"/>
  </si>
  <si>
    <t>市民税（法人）</t>
    <rPh sb="0" eb="1">
      <t>シ</t>
    </rPh>
    <phoneticPr fontId="9"/>
  </si>
  <si>
    <t>都市計画税</t>
  </si>
  <si>
    <t>都市計画税</t>
    <phoneticPr fontId="9"/>
  </si>
  <si>
    <t>国庫支出金</t>
    <phoneticPr fontId="9"/>
  </si>
  <si>
    <t>県支出金</t>
    <phoneticPr fontId="9"/>
  </si>
  <si>
    <t>公共下水道事業会計への繰出金</t>
  </si>
  <si>
    <t>土地区画整理組合に対する補助金</t>
  </si>
  <si>
    <t>水道料金基本料金免除に伴う補助金</t>
  </si>
  <si>
    <t>市街地再開発事業補助金</t>
  </si>
  <si>
    <t>電力・ガス・食料品等価格高騰緊急支援給付金</t>
  </si>
  <si>
    <t>後期高齢者医療市町村療養給付費負担金</t>
  </si>
  <si>
    <t>現金預金</t>
    <rPh sb="0" eb="2">
      <t>ゲンキン</t>
    </rPh>
    <rPh sb="2" eb="4">
      <t>ヨキン</t>
    </rPh>
    <phoneticPr fontId="8"/>
  </si>
  <si>
    <t>歳計外現金</t>
    <rPh sb="0" eb="5">
      <t>サイケイガイゲンキン</t>
    </rPh>
    <phoneticPr fontId="8"/>
  </si>
  <si>
    <t>　美術品</t>
  </si>
  <si>
    <t>　物品</t>
  </si>
  <si>
    <t>　機械器具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</si>
  <si>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</si>
  <si>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</si>
  <si>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</si>
  <si>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</si>
  <si>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</si>
  <si>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</si>
  <si>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</si>
  <si>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</si>
  <si>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</si>
  <si>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</si>
  <si>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</si>
  <si>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</si>
  <si>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</si>
  <si>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</si>
  <si>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</si>
  <si>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</si>
  <si>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</si>
  <si>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</si>
  <si>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</si>
  <si>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</si>
  <si>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</si>
  <si>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</si>
  <si>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</si>
  <si>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</si>
  <si>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</si>
  <si>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</si>
  <si>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</si>
  <si>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</si>
  <si>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</si>
  <si>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</si>
  <si>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</si>
  <si>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</si>
  <si>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</si>
  <si>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</si>
  <si>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</si>
  <si>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</si>
  <si>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</si>
  <si>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</si>
  <si>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</si>
  <si>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</si>
  <si>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</si>
  <si>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</si>
  <si>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</si>
  <si>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</si>
  <si>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　その他の有形固定資産</t>
  </si>
  <si>
    <t>　建物付属設備</t>
  </si>
  <si>
    <t>会計：全体会計</t>
  </si>
  <si>
    <t>（一般会計等）</t>
    <rPh sb="1" eb="5">
      <t>イッパンカイケイ</t>
    </rPh>
    <rPh sb="5" eb="6">
      <t>トウ</t>
    </rPh>
    <phoneticPr fontId="9"/>
  </si>
  <si>
    <t>（国民健康保険特別会計）</t>
  </si>
  <si>
    <t>（国民健康保険特別会計）</t>
    <phoneticPr fontId="9"/>
  </si>
  <si>
    <t>（介護保険特別会計）</t>
  </si>
  <si>
    <t>（介護保険特別会計）</t>
    <phoneticPr fontId="9"/>
  </si>
  <si>
    <t>介護給付費準備基金積立金</t>
    <phoneticPr fontId="9"/>
  </si>
  <si>
    <t>国民健康保険事業基金</t>
    <phoneticPr fontId="9"/>
  </si>
  <si>
    <t>（一般会計等）</t>
    <rPh sb="1" eb="6">
      <t>イッパンカイケイトウ</t>
    </rPh>
    <phoneticPr fontId="9"/>
  </si>
  <si>
    <t>（後期高齢者医療特別会計）</t>
  </si>
  <si>
    <t>（後期高齢者医療特別会計）</t>
    <phoneticPr fontId="9"/>
  </si>
  <si>
    <t>国民健康保険税</t>
    <rPh sb="0" eb="7">
      <t>コクミンケンコウホケンゼイ</t>
    </rPh>
    <phoneticPr fontId="9"/>
  </si>
  <si>
    <t>介護保険料</t>
    <rPh sb="0" eb="2">
      <t>カイゴ</t>
    </rPh>
    <rPh sb="2" eb="5">
      <t>ホケンリョウ</t>
    </rPh>
    <phoneticPr fontId="9"/>
  </si>
  <si>
    <t>普通徴収保険料</t>
    <rPh sb="0" eb="4">
      <t>フツウチョウシュウ</t>
    </rPh>
    <rPh sb="4" eb="7">
      <t>ホケンリョウ</t>
    </rPh>
    <phoneticPr fontId="9"/>
  </si>
  <si>
    <t>（水道事業会計）</t>
    <phoneticPr fontId="9"/>
  </si>
  <si>
    <t>（公共下水道事業会計）</t>
    <phoneticPr fontId="9"/>
  </si>
  <si>
    <t>給水収益等</t>
    <rPh sb="0" eb="5">
      <t>キュウスイシュウエキトウ</t>
    </rPh>
    <phoneticPr fontId="9"/>
  </si>
  <si>
    <t>下水道使用料等</t>
    <rPh sb="0" eb="3">
      <t>ゲスイドウ</t>
    </rPh>
    <rPh sb="3" eb="7">
      <t>シヨウリョウトウ</t>
    </rPh>
    <phoneticPr fontId="9"/>
  </si>
  <si>
    <t>普通徴収保険料等</t>
    <rPh sb="0" eb="4">
      <t>フツウチョウシュウ</t>
    </rPh>
    <rPh sb="4" eb="7">
      <t>ホケンリョウ</t>
    </rPh>
    <rPh sb="7" eb="8">
      <t>トウ</t>
    </rPh>
    <phoneticPr fontId="9"/>
  </si>
  <si>
    <t>介護保険料等</t>
    <rPh sb="0" eb="2">
      <t>カイゴ</t>
    </rPh>
    <rPh sb="2" eb="5">
      <t>ホケンリョウ</t>
    </rPh>
    <rPh sb="5" eb="6">
      <t>トウ</t>
    </rPh>
    <phoneticPr fontId="9"/>
  </si>
  <si>
    <t>全体会計</t>
    <rPh sb="0" eb="4">
      <t>ゼンタイカイケイ</t>
    </rPh>
    <phoneticPr fontId="9"/>
  </si>
  <si>
    <t>国民健康保険税徴収事務負担金</t>
    <phoneticPr fontId="9"/>
  </si>
  <si>
    <t>介護給付費負担金</t>
    <phoneticPr fontId="9"/>
  </si>
  <si>
    <t>保険料負担金</t>
    <phoneticPr fontId="9"/>
  </si>
  <si>
    <t>税収等</t>
    <phoneticPr fontId="9"/>
  </si>
  <si>
    <t>国民健康保険料等</t>
    <rPh sb="0" eb="2">
      <t>コクミン</t>
    </rPh>
    <rPh sb="2" eb="4">
      <t>ケンコウ</t>
    </rPh>
    <rPh sb="4" eb="7">
      <t>ホケンリョウ</t>
    </rPh>
    <rPh sb="7" eb="8">
      <t>トウ</t>
    </rPh>
    <phoneticPr fontId="9"/>
  </si>
  <si>
    <t>国県等補助金</t>
    <phoneticPr fontId="9"/>
  </si>
  <si>
    <t>経常的補助金</t>
    <rPh sb="0" eb="6">
      <t>ケイジョウテキホジョキン</t>
    </rPh>
    <phoneticPr fontId="9"/>
  </si>
  <si>
    <t>小計</t>
    <rPh sb="0" eb="2">
      <t>ショウケイ</t>
    </rPh>
    <phoneticPr fontId="9"/>
  </si>
  <si>
    <t>一般財源</t>
    <rPh sb="0" eb="4">
      <t>イッパンザイゲン</t>
    </rPh>
    <phoneticPr fontId="9"/>
  </si>
  <si>
    <t>後期高齢者医療保険料等</t>
    <rPh sb="0" eb="10">
      <t>コウキコウレイシャイリョウホケンリョウ</t>
    </rPh>
    <rPh sb="10" eb="11">
      <t>トウ</t>
    </rPh>
    <phoneticPr fontId="9"/>
  </si>
  <si>
    <t>経常的補助金等</t>
    <rPh sb="0" eb="6">
      <t>ケイジョウテキホジョキン</t>
    </rPh>
    <rPh sb="6" eb="7">
      <t>トウ</t>
    </rPh>
    <phoneticPr fontId="9"/>
  </si>
  <si>
    <t>合計</t>
    <phoneticPr fontId="9"/>
  </si>
  <si>
    <t>国民健康保険特別会計</t>
    <phoneticPr fontId="9"/>
  </si>
  <si>
    <t>介護保険特別会計</t>
    <phoneticPr fontId="9"/>
  </si>
  <si>
    <t>後期高齢者医療特別会計</t>
    <phoneticPr fontId="9"/>
  </si>
  <si>
    <t>水道事業会計</t>
    <phoneticPr fontId="9"/>
  </si>
  <si>
    <t>公共下水道事業会計</t>
    <phoneticPr fontId="9"/>
  </si>
  <si>
    <t>公共下水道事業会計出資金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</si>
</sst>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_ ;[Red]_ * \-#,##0_ ;_ * &quot;-&quot;_ ;_ @_ "/>
    <numFmt numFmtId="177" formatCode="#,##0.000000000"/>
    <numFmt numFmtId="178" formatCode="#,##0.00000000000000000"/>
    <numFmt numFmtId="179" formatCode="0.0000%"/>
    <numFmt numFmtId="180" formatCode="#,##0.000000"/>
    <numFmt numFmtId="181" formatCode="#,##0.0000000"/>
  </numFmts>
  <fonts count="3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明朝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9">
    <xf numFmtId="0" fontId="0" fillId="0" borderId="0"/>
    <xf numFmtId="0" fontId="12" fillId="0" borderId="0"/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4" fillId="0" borderId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3" borderId="11" applyNumberFormat="0" applyFon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4" borderId="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3" applyNumberForma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15" fillId="0" borderId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4" fillId="0" borderId="0"/>
    <xf numFmtId="0" fontId="35" fillId="0" borderId="0">
      <alignment vertical="center"/>
    </xf>
  </cellStyleXfs>
  <cellXfs count="49">
    <xf numFmtId="0" fontId="0" fillId="0" borderId="0" xfId="0"/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5" fillId="0" borderId="1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7" fillId="0" borderId="0" xfId="0" applyNumberFormat="1" applyFont="1"/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8" fillId="0" borderId="0" xfId="0" applyNumberFormat="1" applyFont="1"/>
    <xf numFmtId="3" fontId="5" fillId="2" borderId="6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/>
    <xf numFmtId="178" fontId="5" fillId="0" borderId="0" xfId="0" applyNumberFormat="1" applyFont="1"/>
    <xf numFmtId="180" fontId="5" fillId="0" borderId="0" xfId="0" applyNumberFormat="1" applyFont="1"/>
    <xf numFmtId="181" fontId="5" fillId="0" borderId="0" xfId="0" applyNumberFormat="1" applyFont="1"/>
    <xf numFmtId="179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176" fontId="3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34" fillId="2" borderId="1" xfId="0" applyNumberFormat="1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</cellXfs>
  <cellStyles count="109">
    <cellStyle name="20% - アクセント 1 2" xfId="16"/>
    <cellStyle name="20% - アクセント 2 2" xfId="17"/>
    <cellStyle name="20% - アクセント 3 2" xfId="18"/>
    <cellStyle name="20% - アクセント 4 2" xfId="19"/>
    <cellStyle name="20% - アクセント 5 2" xfId="20"/>
    <cellStyle name="20% - アクセント 6 2" xfId="21"/>
    <cellStyle name="40% - アクセント 1 2" xfId="22"/>
    <cellStyle name="40% - アクセント 2 2" xfId="23"/>
    <cellStyle name="40% - アクセント 3 2" xfId="24"/>
    <cellStyle name="40% - アクセント 4 2" xfId="25"/>
    <cellStyle name="40% - アクセント 5 2" xfId="26"/>
    <cellStyle name="40% - アクセント 6 2" xfId="27"/>
    <cellStyle name="60% - アクセント 1 2" xfId="28"/>
    <cellStyle name="60% - アクセント 2 2" xfId="29"/>
    <cellStyle name="60% - アクセント 3 2" xfId="30"/>
    <cellStyle name="60% - アクセント 4 2" xfId="31"/>
    <cellStyle name="60% - アクセント 5 2" xfId="32"/>
    <cellStyle name="60% - アクセント 6 2" xfId="33"/>
    <cellStyle name="アクセント 1 2" xfId="34"/>
    <cellStyle name="アクセント 2 2" xfId="35"/>
    <cellStyle name="アクセント 3 2" xfId="36"/>
    <cellStyle name="アクセント 4 2" xfId="37"/>
    <cellStyle name="アクセント 5 2" xfId="38"/>
    <cellStyle name="アクセント 6 2" xfId="39"/>
    <cellStyle name="タイトル 2" xfId="40"/>
    <cellStyle name="チェック セル 2" xfId="41"/>
    <cellStyle name="どちらでもない 2" xfId="42"/>
    <cellStyle name="パーセント 2" xfId="9"/>
    <cellStyle name="パーセント 2 2" xfId="67"/>
    <cellStyle name="パーセント 2 2 2" xfId="89"/>
    <cellStyle name="パーセント 2 3" xfId="77"/>
    <cellStyle name="パーセント 2 4" xfId="99"/>
    <cellStyle name="パーセント 3" xfId="58"/>
    <cellStyle name="メモ 2" xfId="43"/>
    <cellStyle name="リンク セル 2" xfId="44"/>
    <cellStyle name="悪い 2" xfId="45"/>
    <cellStyle name="計算 2" xfId="46"/>
    <cellStyle name="警告文 2" xfId="47"/>
    <cellStyle name="桁区切り 2" xfId="2"/>
    <cellStyle name="桁区切り 2 2" xfId="8"/>
    <cellStyle name="桁区切り 2 2 2" xfId="66"/>
    <cellStyle name="桁区切り 2 2 2 2" xfId="88"/>
    <cellStyle name="桁区切り 2 2 3" xfId="76"/>
    <cellStyle name="桁区切り 2 2 4" xfId="98"/>
    <cellStyle name="桁区切り 2 3" xfId="60"/>
    <cellStyle name="桁区切り 2 3 2" xfId="106"/>
    <cellStyle name="桁区切り 2 4" xfId="5"/>
    <cellStyle name="桁区切り 2 4 2" xfId="83"/>
    <cellStyle name="桁区切り 2 5" xfId="64"/>
    <cellStyle name="桁区切り 2 5 2" xfId="86"/>
    <cellStyle name="桁区切り 2 6" xfId="74"/>
    <cellStyle name="桁区切り 2 7" xfId="96"/>
    <cellStyle name="桁区切り 3" xfId="13"/>
    <cellStyle name="桁区切り 3 2" xfId="71"/>
    <cellStyle name="桁区切り 3 2 2" xfId="93"/>
    <cellStyle name="桁区切り 3 3" xfId="81"/>
    <cellStyle name="桁区切り 3 4" xfId="103"/>
    <cellStyle name="桁区切り 4" xfId="11"/>
    <cellStyle name="桁区切り 4 2" xfId="69"/>
    <cellStyle name="桁区切り 4 2 2" xfId="91"/>
    <cellStyle name="桁区切り 4 3" xfId="79"/>
    <cellStyle name="桁区切り 4 4" xfId="101"/>
    <cellStyle name="桁区切り 5" xfId="14"/>
    <cellStyle name="桁区切り 6" xfId="56"/>
    <cellStyle name="桁区切り 6 2" xfId="105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2" xfId="1"/>
    <cellStyle name="標準 2 2" xfId="59"/>
    <cellStyle name="標準 2 2 2" xfId="7"/>
    <cellStyle name="標準 2 2 2 2" xfId="65"/>
    <cellStyle name="標準 2 2 2 2 2" xfId="87"/>
    <cellStyle name="標準 2 2 2 2 3" xfId="107"/>
    <cellStyle name="標準 2 2 2 3" xfId="75"/>
    <cellStyle name="標準 2 2 2 4" xfId="97"/>
    <cellStyle name="標準 2 2 3" xfId="108"/>
    <cellStyle name="標準 2 3" xfId="4"/>
    <cellStyle name="標準 2 3 2" xfId="82"/>
    <cellStyle name="標準 2 4" xfId="57"/>
    <cellStyle name="標準 2 5" xfId="63"/>
    <cellStyle name="標準 2 5 2" xfId="85"/>
    <cellStyle name="標準 2 6" xfId="73"/>
    <cellStyle name="標準 2 7" xfId="95"/>
    <cellStyle name="標準 3" xfId="6"/>
    <cellStyle name="標準 3 2" xfId="12"/>
    <cellStyle name="標準 3 2 2" xfId="70"/>
    <cellStyle name="標準 3 2 2 2" xfId="92"/>
    <cellStyle name="標準 3 2 3" xfId="80"/>
    <cellStyle name="標準 3 2 4" xfId="102"/>
    <cellStyle name="標準 3 3" xfId="61"/>
    <cellStyle name="標準 4" xfId="10"/>
    <cellStyle name="標準 4 2" xfId="68"/>
    <cellStyle name="標準 4 2 2" xfId="90"/>
    <cellStyle name="標準 4 3" xfId="78"/>
    <cellStyle name="標準 4 4" xfId="100"/>
    <cellStyle name="標準 5" xfId="15"/>
    <cellStyle name="標準 5 2" xfId="104"/>
    <cellStyle name="標準 6" xfId="62"/>
    <cellStyle name="標準 6 2" xfId="72"/>
    <cellStyle name="標準 6 2 2" xfId="94"/>
    <cellStyle name="標準 6 3" xfId="84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4" customWidth="1"/>
    <col min="2" max="8" width="15.875" style="4" customWidth="1"/>
    <col min="9" max="16384" width="8.875" style="4"/>
  </cols>
  <sheetData>
    <row r="1" spans="1:8" ht="21" x14ac:dyDescent="0.15">
      <c r="A1" s="36" t="s">
        <v>162</v>
      </c>
      <c r="B1" s="36"/>
      <c r="C1" s="36"/>
      <c r="D1" s="36"/>
      <c r="E1" s="36"/>
      <c r="F1" s="36"/>
      <c r="G1" s="36"/>
      <c r="H1" s="36"/>
    </row>
    <row r="2" spans="1:8" ht="13.5" x14ac:dyDescent="0.15">
      <c r="A2" s="7" t="s">
        <v>140</v>
      </c>
      <c r="B2" s="7"/>
      <c r="C2" s="7"/>
      <c r="D2" s="7"/>
      <c r="E2" s="7"/>
      <c r="F2" s="7"/>
      <c r="G2" s="7"/>
      <c r="H2" s="6" t="s">
        <v>1</v>
      </c>
    </row>
    <row r="3" spans="1:8" ht="13.5" x14ac:dyDescent="0.15">
      <c r="A3" s="7" t="s">
        <v>252</v>
      </c>
      <c r="B3" s="7"/>
      <c r="C3" s="7"/>
      <c r="D3" s="7"/>
      <c r="E3" s="7"/>
      <c r="F3" s="7"/>
      <c r="G3" s="7"/>
      <c r="H3" s="7"/>
    </row>
    <row r="4" spans="1:8" ht="13.5" x14ac:dyDescent="0.15">
      <c r="A4" s="7"/>
      <c r="B4" s="7"/>
      <c r="C4" s="7"/>
      <c r="D4" s="7"/>
      <c r="E4" s="7"/>
      <c r="F4" s="7"/>
      <c r="G4" s="7"/>
      <c r="H4" s="6" t="s">
        <v>161</v>
      </c>
    </row>
    <row r="5" spans="1:8" ht="33.75" x14ac:dyDescent="0.15">
      <c r="A5" s="35" t="s">
        <v>88</v>
      </c>
      <c r="B5" s="34" t="s">
        <v>160</v>
      </c>
      <c r="C5" s="34" t="s">
        <v>159</v>
      </c>
      <c r="D5" s="34" t="s">
        <v>158</v>
      </c>
      <c r="E5" s="34" t="s">
        <v>157</v>
      </c>
      <c r="F5" s="34" t="s">
        <v>156</v>
      </c>
      <c r="G5" s="34" t="s">
        <v>155</v>
      </c>
      <c r="H5" s="34" t="s">
        <v>154</v>
      </c>
    </row>
    <row r="6" spans="1:8" x14ac:dyDescent="0.15">
      <c r="A6" s="5" t="s">
        <v>153</v>
      </c>
      <c r="B6" s="33">
        <v>84355260378</v>
      </c>
      <c r="C6" s="33">
        <v>764071245</v>
      </c>
      <c r="D6" s="33">
        <v>410236400</v>
      </c>
      <c r="E6" s="33">
        <v>84709095223</v>
      </c>
      <c r="F6" s="33">
        <v>30624371503</v>
      </c>
      <c r="G6" s="33">
        <v>1037833676</v>
      </c>
      <c r="H6" s="33">
        <v>54084723720</v>
      </c>
    </row>
    <row r="7" spans="1:8" x14ac:dyDescent="0.15">
      <c r="A7" s="5" t="s">
        <v>147</v>
      </c>
      <c r="B7" s="33">
        <v>38076687093</v>
      </c>
      <c r="C7" s="33">
        <v>69154325</v>
      </c>
      <c r="D7" s="33">
        <v>400632520</v>
      </c>
      <c r="E7" s="33">
        <v>37745208898</v>
      </c>
      <c r="F7" s="33" t="s">
        <v>143</v>
      </c>
      <c r="G7" s="33" t="s">
        <v>143</v>
      </c>
      <c r="H7" s="33">
        <v>37745208898</v>
      </c>
    </row>
    <row r="8" spans="1:8" x14ac:dyDescent="0.15">
      <c r="A8" s="5" t="s">
        <v>152</v>
      </c>
      <c r="B8" s="33" t="s">
        <v>143</v>
      </c>
      <c r="C8" s="33" t="s">
        <v>143</v>
      </c>
      <c r="D8" s="33" t="s">
        <v>143</v>
      </c>
      <c r="E8" s="33" t="s">
        <v>143</v>
      </c>
      <c r="F8" s="33" t="s">
        <v>143</v>
      </c>
      <c r="G8" s="33" t="s">
        <v>143</v>
      </c>
      <c r="H8" s="33" t="s">
        <v>143</v>
      </c>
    </row>
    <row r="9" spans="1:8" x14ac:dyDescent="0.15">
      <c r="A9" s="5" t="s">
        <v>146</v>
      </c>
      <c r="B9" s="33">
        <v>39174781127</v>
      </c>
      <c r="C9" s="33">
        <v>567767812</v>
      </c>
      <c r="D9" s="33">
        <v>3660000</v>
      </c>
      <c r="E9" s="33">
        <v>39738888939</v>
      </c>
      <c r="F9" s="33">
        <v>26575121929</v>
      </c>
      <c r="G9" s="33">
        <v>727249581</v>
      </c>
      <c r="H9" s="33">
        <v>13163767010</v>
      </c>
    </row>
    <row r="10" spans="1:8" x14ac:dyDescent="0.15">
      <c r="A10" s="5" t="s">
        <v>251</v>
      </c>
      <c r="B10" s="33">
        <v>3556438676</v>
      </c>
      <c r="C10" s="33" t="s">
        <v>143</v>
      </c>
      <c r="D10" s="33" t="s">
        <v>143</v>
      </c>
      <c r="E10" s="33">
        <v>3556438676</v>
      </c>
      <c r="F10" s="33">
        <v>1388030515</v>
      </c>
      <c r="G10" s="33">
        <v>215373838</v>
      </c>
      <c r="H10" s="33">
        <v>2168408161</v>
      </c>
    </row>
    <row r="11" spans="1:8" x14ac:dyDescent="0.15">
      <c r="A11" s="5" t="s">
        <v>145</v>
      </c>
      <c r="B11" s="33">
        <v>3433618492</v>
      </c>
      <c r="C11" s="33">
        <v>15728108</v>
      </c>
      <c r="D11" s="33">
        <v>5943880</v>
      </c>
      <c r="E11" s="33">
        <v>3443402720</v>
      </c>
      <c r="F11" s="33">
        <v>2661219059</v>
      </c>
      <c r="G11" s="33">
        <v>95210257</v>
      </c>
      <c r="H11" s="33">
        <v>782183661</v>
      </c>
    </row>
    <row r="12" spans="1:8" x14ac:dyDescent="0.15">
      <c r="A12" s="5" t="s">
        <v>151</v>
      </c>
      <c r="B12" s="33" t="s">
        <v>143</v>
      </c>
      <c r="C12" s="33" t="s">
        <v>143</v>
      </c>
      <c r="D12" s="33" t="s">
        <v>143</v>
      </c>
      <c r="E12" s="33" t="s">
        <v>143</v>
      </c>
      <c r="F12" s="33" t="s">
        <v>143</v>
      </c>
      <c r="G12" s="33" t="s">
        <v>143</v>
      </c>
      <c r="H12" s="33" t="s">
        <v>143</v>
      </c>
    </row>
    <row r="13" spans="1:8" x14ac:dyDescent="0.15">
      <c r="A13" s="5" t="s">
        <v>150</v>
      </c>
      <c r="B13" s="33" t="s">
        <v>143</v>
      </c>
      <c r="C13" s="33" t="s">
        <v>143</v>
      </c>
      <c r="D13" s="33" t="s">
        <v>143</v>
      </c>
      <c r="E13" s="33" t="s">
        <v>143</v>
      </c>
      <c r="F13" s="33" t="s">
        <v>143</v>
      </c>
      <c r="G13" s="33" t="s">
        <v>143</v>
      </c>
      <c r="H13" s="33" t="s">
        <v>143</v>
      </c>
    </row>
    <row r="14" spans="1:8" x14ac:dyDescent="0.15">
      <c r="A14" s="5" t="s">
        <v>149</v>
      </c>
      <c r="B14" s="33" t="s">
        <v>143</v>
      </c>
      <c r="C14" s="33" t="s">
        <v>143</v>
      </c>
      <c r="D14" s="33" t="s">
        <v>143</v>
      </c>
      <c r="E14" s="33" t="s">
        <v>143</v>
      </c>
      <c r="F14" s="33" t="s">
        <v>143</v>
      </c>
      <c r="G14" s="33" t="s">
        <v>143</v>
      </c>
      <c r="H14" s="33" t="s">
        <v>143</v>
      </c>
    </row>
    <row r="15" spans="1:8" x14ac:dyDescent="0.15">
      <c r="A15" s="5" t="s">
        <v>250</v>
      </c>
      <c r="B15" s="33" t="s">
        <v>143</v>
      </c>
      <c r="C15" s="33" t="s">
        <v>143</v>
      </c>
      <c r="D15" s="33" t="s">
        <v>143</v>
      </c>
      <c r="E15" s="33" t="s">
        <v>143</v>
      </c>
      <c r="F15" s="33" t="s">
        <v>143</v>
      </c>
      <c r="G15" s="33" t="s">
        <v>143</v>
      </c>
      <c r="H15" s="33" t="s">
        <v>143</v>
      </c>
    </row>
    <row r="16" spans="1:8" x14ac:dyDescent="0.15">
      <c r="A16" s="5" t="s">
        <v>144</v>
      </c>
      <c r="B16" s="33">
        <v>113734990</v>
      </c>
      <c r="C16" s="33">
        <v>111421000</v>
      </c>
      <c r="D16" s="33" t="s">
        <v>143</v>
      </c>
      <c r="E16" s="33">
        <v>225155990</v>
      </c>
      <c r="F16" s="33" t="s">
        <v>143</v>
      </c>
      <c r="G16" s="33" t="s">
        <v>143</v>
      </c>
      <c r="H16" s="33">
        <v>225155990</v>
      </c>
    </row>
    <row r="17" spans="1:8" x14ac:dyDescent="0.15">
      <c r="A17" s="5" t="s">
        <v>148</v>
      </c>
      <c r="B17" s="33">
        <v>96267435405</v>
      </c>
      <c r="C17" s="33">
        <v>547136671</v>
      </c>
      <c r="D17" s="33">
        <v>83900228</v>
      </c>
      <c r="E17" s="33">
        <v>96730671848</v>
      </c>
      <c r="F17" s="33">
        <v>39256518315</v>
      </c>
      <c r="G17" s="33">
        <v>1183175094</v>
      </c>
      <c r="H17" s="33">
        <v>57474153533</v>
      </c>
    </row>
    <row r="18" spans="1:8" x14ac:dyDescent="0.15">
      <c r="A18" s="5" t="s">
        <v>249</v>
      </c>
      <c r="B18" s="33" t="s">
        <v>143</v>
      </c>
      <c r="C18" s="33" t="s">
        <v>143</v>
      </c>
      <c r="D18" s="33" t="s">
        <v>143</v>
      </c>
      <c r="E18" s="33" t="s">
        <v>143</v>
      </c>
      <c r="F18" s="33" t="s">
        <v>143</v>
      </c>
      <c r="G18" s="33" t="s">
        <v>143</v>
      </c>
      <c r="H18" s="33" t="s">
        <v>143</v>
      </c>
    </row>
    <row r="19" spans="1:8" x14ac:dyDescent="0.15">
      <c r="A19" s="5" t="s">
        <v>248</v>
      </c>
      <c r="B19" s="33">
        <v>8493514114</v>
      </c>
      <c r="C19" s="33">
        <v>106662157</v>
      </c>
      <c r="D19" s="33">
        <v>8</v>
      </c>
      <c r="E19" s="33">
        <v>8600176263</v>
      </c>
      <c r="F19" s="33" t="s">
        <v>143</v>
      </c>
      <c r="G19" s="33" t="s">
        <v>143</v>
      </c>
      <c r="H19" s="33">
        <v>8600176263</v>
      </c>
    </row>
    <row r="20" spans="1:8" x14ac:dyDescent="0.15">
      <c r="A20" s="5" t="s">
        <v>247</v>
      </c>
      <c r="B20" s="33">
        <v>55628542</v>
      </c>
      <c r="C20" s="33" t="s">
        <v>143</v>
      </c>
      <c r="D20" s="33" t="s">
        <v>143</v>
      </c>
      <c r="E20" s="33">
        <v>55628542</v>
      </c>
      <c r="F20" s="33" t="s">
        <v>143</v>
      </c>
      <c r="G20" s="33" t="s">
        <v>143</v>
      </c>
      <c r="H20" s="33">
        <v>55628542</v>
      </c>
    </row>
    <row r="21" spans="1:8" x14ac:dyDescent="0.15">
      <c r="A21" s="5" t="s">
        <v>246</v>
      </c>
      <c r="B21" s="33" t="s">
        <v>143</v>
      </c>
      <c r="C21" s="33" t="s">
        <v>143</v>
      </c>
      <c r="D21" s="33" t="s">
        <v>143</v>
      </c>
      <c r="E21" s="33" t="s">
        <v>143</v>
      </c>
      <c r="F21" s="33" t="s">
        <v>143</v>
      </c>
      <c r="G21" s="33" t="s">
        <v>143</v>
      </c>
      <c r="H21" s="33" t="s">
        <v>143</v>
      </c>
    </row>
    <row r="22" spans="1:8" x14ac:dyDescent="0.15">
      <c r="A22" s="5" t="s">
        <v>245</v>
      </c>
      <c r="B22" s="33" t="s">
        <v>143</v>
      </c>
      <c r="C22" s="33" t="s">
        <v>143</v>
      </c>
      <c r="D22" s="33" t="s">
        <v>143</v>
      </c>
      <c r="E22" s="33" t="s">
        <v>143</v>
      </c>
      <c r="F22" s="33" t="s">
        <v>143</v>
      </c>
      <c r="G22" s="33" t="s">
        <v>143</v>
      </c>
      <c r="H22" s="33" t="s">
        <v>143</v>
      </c>
    </row>
    <row r="23" spans="1:8" x14ac:dyDescent="0.15">
      <c r="A23" s="5" t="s">
        <v>244</v>
      </c>
      <c r="B23" s="33" t="s">
        <v>143</v>
      </c>
      <c r="C23" s="33" t="s">
        <v>143</v>
      </c>
      <c r="D23" s="33" t="s">
        <v>143</v>
      </c>
      <c r="E23" s="33" t="s">
        <v>143</v>
      </c>
      <c r="F23" s="33" t="s">
        <v>143</v>
      </c>
      <c r="G23" s="33" t="s">
        <v>143</v>
      </c>
      <c r="H23" s="33" t="s">
        <v>143</v>
      </c>
    </row>
    <row r="24" spans="1:8" x14ac:dyDescent="0.15">
      <c r="A24" s="5" t="s">
        <v>243</v>
      </c>
      <c r="B24" s="33">
        <v>8385894844</v>
      </c>
      <c r="C24" s="33">
        <v>129534538</v>
      </c>
      <c r="D24" s="33">
        <v>55114867</v>
      </c>
      <c r="E24" s="33">
        <v>8460314515</v>
      </c>
      <c r="F24" s="33" t="s">
        <v>143</v>
      </c>
      <c r="G24" s="33" t="s">
        <v>143</v>
      </c>
      <c r="H24" s="33">
        <v>8460314515</v>
      </c>
    </row>
    <row r="25" spans="1:8" x14ac:dyDescent="0.15">
      <c r="A25" s="5" t="s">
        <v>242</v>
      </c>
      <c r="B25" s="33" t="s">
        <v>143</v>
      </c>
      <c r="C25" s="33" t="s">
        <v>143</v>
      </c>
      <c r="D25" s="33" t="s">
        <v>143</v>
      </c>
      <c r="E25" s="33" t="s">
        <v>143</v>
      </c>
      <c r="F25" s="33" t="s">
        <v>143</v>
      </c>
      <c r="G25" s="33" t="s">
        <v>143</v>
      </c>
      <c r="H25" s="33" t="s">
        <v>143</v>
      </c>
    </row>
    <row r="26" spans="1:8" x14ac:dyDescent="0.15">
      <c r="A26" s="5" t="s">
        <v>241</v>
      </c>
      <c r="B26" s="33" t="s">
        <v>143</v>
      </c>
      <c r="C26" s="33" t="s">
        <v>143</v>
      </c>
      <c r="D26" s="33" t="s">
        <v>143</v>
      </c>
      <c r="E26" s="33" t="s">
        <v>143</v>
      </c>
      <c r="F26" s="33" t="s">
        <v>143</v>
      </c>
      <c r="G26" s="33" t="s">
        <v>143</v>
      </c>
      <c r="H26" s="33" t="s">
        <v>143</v>
      </c>
    </row>
    <row r="27" spans="1:8" x14ac:dyDescent="0.15">
      <c r="A27" s="5" t="s">
        <v>240</v>
      </c>
      <c r="B27" s="33" t="s">
        <v>143</v>
      </c>
      <c r="C27" s="33" t="s">
        <v>143</v>
      </c>
      <c r="D27" s="33" t="s">
        <v>143</v>
      </c>
      <c r="E27" s="33" t="s">
        <v>143</v>
      </c>
      <c r="F27" s="33" t="s">
        <v>143</v>
      </c>
      <c r="G27" s="33" t="s">
        <v>143</v>
      </c>
      <c r="H27" s="33" t="s">
        <v>143</v>
      </c>
    </row>
    <row r="28" spans="1:8" x14ac:dyDescent="0.15">
      <c r="A28" s="5" t="s">
        <v>239</v>
      </c>
      <c r="B28" s="33" t="s">
        <v>143</v>
      </c>
      <c r="C28" s="33" t="s">
        <v>143</v>
      </c>
      <c r="D28" s="33" t="s">
        <v>143</v>
      </c>
      <c r="E28" s="33" t="s">
        <v>143</v>
      </c>
      <c r="F28" s="33" t="s">
        <v>143</v>
      </c>
      <c r="G28" s="33" t="s">
        <v>143</v>
      </c>
      <c r="H28" s="33" t="s">
        <v>143</v>
      </c>
    </row>
    <row r="29" spans="1:8" x14ac:dyDescent="0.15">
      <c r="A29" s="5" t="s">
        <v>238</v>
      </c>
      <c r="B29" s="33" t="s">
        <v>143</v>
      </c>
      <c r="C29" s="33" t="s">
        <v>143</v>
      </c>
      <c r="D29" s="33" t="s">
        <v>143</v>
      </c>
      <c r="E29" s="33" t="s">
        <v>143</v>
      </c>
      <c r="F29" s="33" t="s">
        <v>143</v>
      </c>
      <c r="G29" s="33" t="s">
        <v>143</v>
      </c>
      <c r="H29" s="33" t="s">
        <v>143</v>
      </c>
    </row>
    <row r="30" spans="1:8" x14ac:dyDescent="0.15">
      <c r="A30" s="5" t="s">
        <v>237</v>
      </c>
      <c r="B30" s="33" t="s">
        <v>143</v>
      </c>
      <c r="C30" s="33" t="s">
        <v>143</v>
      </c>
      <c r="D30" s="33" t="s">
        <v>143</v>
      </c>
      <c r="E30" s="33" t="s">
        <v>143</v>
      </c>
      <c r="F30" s="33" t="s">
        <v>143</v>
      </c>
      <c r="G30" s="33" t="s">
        <v>143</v>
      </c>
      <c r="H30" s="33" t="s">
        <v>143</v>
      </c>
    </row>
    <row r="31" spans="1:8" x14ac:dyDescent="0.15">
      <c r="A31" s="5" t="s">
        <v>236</v>
      </c>
      <c r="B31" s="33">
        <v>15978710090</v>
      </c>
      <c r="C31" s="33">
        <v>14392699</v>
      </c>
      <c r="D31" s="33">
        <v>28785353</v>
      </c>
      <c r="E31" s="33">
        <v>15964317436</v>
      </c>
      <c r="F31" s="33" t="s">
        <v>143</v>
      </c>
      <c r="G31" s="33" t="s">
        <v>143</v>
      </c>
      <c r="H31" s="33">
        <v>15964317436</v>
      </c>
    </row>
    <row r="32" spans="1:8" x14ac:dyDescent="0.15">
      <c r="A32" s="5" t="s">
        <v>235</v>
      </c>
      <c r="B32" s="33" t="s">
        <v>143</v>
      </c>
      <c r="C32" s="33" t="s">
        <v>143</v>
      </c>
      <c r="D32" s="33" t="s">
        <v>143</v>
      </c>
      <c r="E32" s="33" t="s">
        <v>143</v>
      </c>
      <c r="F32" s="33" t="s">
        <v>143</v>
      </c>
      <c r="G32" s="33" t="s">
        <v>143</v>
      </c>
      <c r="H32" s="33" t="s">
        <v>143</v>
      </c>
    </row>
    <row r="33" spans="1:8" x14ac:dyDescent="0.15">
      <c r="A33" s="5" t="s">
        <v>234</v>
      </c>
      <c r="B33" s="33" t="s">
        <v>143</v>
      </c>
      <c r="C33" s="33" t="s">
        <v>143</v>
      </c>
      <c r="D33" s="33" t="s">
        <v>143</v>
      </c>
      <c r="E33" s="33" t="s">
        <v>143</v>
      </c>
      <c r="F33" s="33" t="s">
        <v>143</v>
      </c>
      <c r="G33" s="33" t="s">
        <v>143</v>
      </c>
      <c r="H33" s="33" t="s">
        <v>143</v>
      </c>
    </row>
    <row r="34" spans="1:8" x14ac:dyDescent="0.15">
      <c r="A34" s="5" t="s">
        <v>233</v>
      </c>
      <c r="B34" s="33" t="s">
        <v>143</v>
      </c>
      <c r="C34" s="33" t="s">
        <v>143</v>
      </c>
      <c r="D34" s="33" t="s">
        <v>143</v>
      </c>
      <c r="E34" s="33" t="s">
        <v>143</v>
      </c>
      <c r="F34" s="33" t="s">
        <v>143</v>
      </c>
      <c r="G34" s="33" t="s">
        <v>143</v>
      </c>
      <c r="H34" s="33" t="s">
        <v>143</v>
      </c>
    </row>
    <row r="35" spans="1:8" x14ac:dyDescent="0.15">
      <c r="A35" s="5" t="s">
        <v>232</v>
      </c>
      <c r="B35" s="33" t="s">
        <v>143</v>
      </c>
      <c r="C35" s="33" t="s">
        <v>143</v>
      </c>
      <c r="D35" s="33" t="s">
        <v>143</v>
      </c>
      <c r="E35" s="33" t="s">
        <v>143</v>
      </c>
      <c r="F35" s="33" t="s">
        <v>143</v>
      </c>
      <c r="G35" s="33" t="s">
        <v>143</v>
      </c>
      <c r="H35" s="33" t="s">
        <v>143</v>
      </c>
    </row>
    <row r="36" spans="1:8" x14ac:dyDescent="0.15">
      <c r="A36" s="5" t="s">
        <v>231</v>
      </c>
      <c r="B36" s="33" t="s">
        <v>143</v>
      </c>
      <c r="C36" s="33" t="s">
        <v>143</v>
      </c>
      <c r="D36" s="33" t="s">
        <v>143</v>
      </c>
      <c r="E36" s="33" t="s">
        <v>143</v>
      </c>
      <c r="F36" s="33" t="s">
        <v>143</v>
      </c>
      <c r="G36" s="33" t="s">
        <v>143</v>
      </c>
      <c r="H36" s="33" t="s">
        <v>143</v>
      </c>
    </row>
    <row r="37" spans="1:8" x14ac:dyDescent="0.15">
      <c r="A37" s="5" t="s">
        <v>230</v>
      </c>
      <c r="B37" s="33" t="s">
        <v>143</v>
      </c>
      <c r="C37" s="33" t="s">
        <v>143</v>
      </c>
      <c r="D37" s="33" t="s">
        <v>143</v>
      </c>
      <c r="E37" s="33" t="s">
        <v>143</v>
      </c>
      <c r="F37" s="33" t="s">
        <v>143</v>
      </c>
      <c r="G37" s="33" t="s">
        <v>143</v>
      </c>
      <c r="H37" s="33" t="s">
        <v>143</v>
      </c>
    </row>
    <row r="38" spans="1:8" x14ac:dyDescent="0.15">
      <c r="A38" s="5" t="s">
        <v>229</v>
      </c>
      <c r="B38" s="33">
        <v>611199892</v>
      </c>
      <c r="C38" s="33" t="s">
        <v>143</v>
      </c>
      <c r="D38" s="33" t="s">
        <v>143</v>
      </c>
      <c r="E38" s="33">
        <v>611199892</v>
      </c>
      <c r="F38" s="33">
        <v>406763275</v>
      </c>
      <c r="G38" s="33">
        <v>13825871</v>
      </c>
      <c r="H38" s="33">
        <v>204436617</v>
      </c>
    </row>
    <row r="39" spans="1:8" x14ac:dyDescent="0.15">
      <c r="A39" s="5" t="s">
        <v>228</v>
      </c>
      <c r="B39" s="33" t="s">
        <v>143</v>
      </c>
      <c r="C39" s="33" t="s">
        <v>143</v>
      </c>
      <c r="D39" s="33" t="s">
        <v>143</v>
      </c>
      <c r="E39" s="33" t="s">
        <v>143</v>
      </c>
      <c r="F39" s="33" t="s">
        <v>143</v>
      </c>
      <c r="G39" s="33" t="s">
        <v>143</v>
      </c>
      <c r="H39" s="33" t="s">
        <v>143</v>
      </c>
    </row>
    <row r="40" spans="1:8" x14ac:dyDescent="0.15">
      <c r="A40" s="5" t="s">
        <v>227</v>
      </c>
      <c r="B40" s="33" t="s">
        <v>143</v>
      </c>
      <c r="C40" s="33" t="s">
        <v>143</v>
      </c>
      <c r="D40" s="33" t="s">
        <v>143</v>
      </c>
      <c r="E40" s="33" t="s">
        <v>143</v>
      </c>
      <c r="F40" s="33" t="s">
        <v>143</v>
      </c>
      <c r="G40" s="33" t="s">
        <v>143</v>
      </c>
      <c r="H40" s="33" t="s">
        <v>143</v>
      </c>
    </row>
    <row r="41" spans="1:8" x14ac:dyDescent="0.15">
      <c r="A41" s="5" t="s">
        <v>226</v>
      </c>
      <c r="B41" s="33" t="s">
        <v>143</v>
      </c>
      <c r="C41" s="33" t="s">
        <v>143</v>
      </c>
      <c r="D41" s="33" t="s">
        <v>143</v>
      </c>
      <c r="E41" s="33" t="s">
        <v>143</v>
      </c>
      <c r="F41" s="33" t="s">
        <v>143</v>
      </c>
      <c r="G41" s="33" t="s">
        <v>143</v>
      </c>
      <c r="H41" s="33" t="s">
        <v>143</v>
      </c>
    </row>
    <row r="42" spans="1:8" x14ac:dyDescent="0.15">
      <c r="A42" s="5" t="s">
        <v>225</v>
      </c>
      <c r="B42" s="33" t="s">
        <v>143</v>
      </c>
      <c r="C42" s="33" t="s">
        <v>143</v>
      </c>
      <c r="D42" s="33" t="s">
        <v>143</v>
      </c>
      <c r="E42" s="33" t="s">
        <v>143</v>
      </c>
      <c r="F42" s="33" t="s">
        <v>143</v>
      </c>
      <c r="G42" s="33" t="s">
        <v>143</v>
      </c>
      <c r="H42" s="33" t="s">
        <v>143</v>
      </c>
    </row>
    <row r="43" spans="1:8" x14ac:dyDescent="0.15">
      <c r="A43" s="5" t="s">
        <v>224</v>
      </c>
      <c r="B43" s="33" t="s">
        <v>143</v>
      </c>
      <c r="C43" s="33" t="s">
        <v>143</v>
      </c>
      <c r="D43" s="33" t="s">
        <v>143</v>
      </c>
      <c r="E43" s="33" t="s">
        <v>143</v>
      </c>
      <c r="F43" s="33" t="s">
        <v>143</v>
      </c>
      <c r="G43" s="33" t="s">
        <v>143</v>
      </c>
      <c r="H43" s="33" t="s">
        <v>143</v>
      </c>
    </row>
    <row r="44" spans="1:8" x14ac:dyDescent="0.15">
      <c r="A44" s="5" t="s">
        <v>223</v>
      </c>
      <c r="B44" s="33" t="s">
        <v>143</v>
      </c>
      <c r="C44" s="33" t="s">
        <v>143</v>
      </c>
      <c r="D44" s="33" t="s">
        <v>143</v>
      </c>
      <c r="E44" s="33" t="s">
        <v>143</v>
      </c>
      <c r="F44" s="33" t="s">
        <v>143</v>
      </c>
      <c r="G44" s="33" t="s">
        <v>143</v>
      </c>
      <c r="H44" s="33" t="s">
        <v>143</v>
      </c>
    </row>
    <row r="45" spans="1:8" x14ac:dyDescent="0.15">
      <c r="A45" s="5" t="s">
        <v>222</v>
      </c>
      <c r="B45" s="33">
        <v>71339600</v>
      </c>
      <c r="C45" s="33" t="s">
        <v>143</v>
      </c>
      <c r="D45" s="33" t="s">
        <v>143</v>
      </c>
      <c r="E45" s="33">
        <v>71339600</v>
      </c>
      <c r="F45" s="33">
        <v>38808106</v>
      </c>
      <c r="G45" s="33">
        <v>2131909</v>
      </c>
      <c r="H45" s="33">
        <v>32531494</v>
      </c>
    </row>
    <row r="46" spans="1:8" x14ac:dyDescent="0.15">
      <c r="A46" s="5" t="s">
        <v>221</v>
      </c>
      <c r="B46" s="33">
        <v>24911862260</v>
      </c>
      <c r="C46" s="33" t="s">
        <v>143</v>
      </c>
      <c r="D46" s="33" t="s">
        <v>143</v>
      </c>
      <c r="E46" s="33">
        <v>24911862260</v>
      </c>
      <c r="F46" s="33">
        <v>19096414914</v>
      </c>
      <c r="G46" s="33">
        <v>375696925</v>
      </c>
      <c r="H46" s="33">
        <v>5815447346</v>
      </c>
    </row>
    <row r="47" spans="1:8" x14ac:dyDescent="0.15">
      <c r="A47" s="5" t="s">
        <v>220</v>
      </c>
      <c r="B47" s="33">
        <v>33012508664</v>
      </c>
      <c r="C47" s="33">
        <v>277865977</v>
      </c>
      <c r="D47" s="33" t="s">
        <v>143</v>
      </c>
      <c r="E47" s="33">
        <v>33290374641</v>
      </c>
      <c r="F47" s="33">
        <v>16337654518</v>
      </c>
      <c r="G47" s="33">
        <v>700283797</v>
      </c>
      <c r="H47" s="33">
        <v>16952720123</v>
      </c>
    </row>
    <row r="48" spans="1:8" x14ac:dyDescent="0.15">
      <c r="A48" s="5" t="s">
        <v>219</v>
      </c>
      <c r="B48" s="33">
        <v>872449443</v>
      </c>
      <c r="C48" s="33" t="s">
        <v>143</v>
      </c>
      <c r="D48" s="33" t="s">
        <v>143</v>
      </c>
      <c r="E48" s="33">
        <v>872449443</v>
      </c>
      <c r="F48" s="33">
        <v>218960079</v>
      </c>
      <c r="G48" s="33">
        <v>25315191</v>
      </c>
      <c r="H48" s="33">
        <v>653489364</v>
      </c>
    </row>
    <row r="49" spans="1:8" x14ac:dyDescent="0.15">
      <c r="A49" s="5" t="s">
        <v>218</v>
      </c>
      <c r="B49" s="33" t="s">
        <v>143</v>
      </c>
      <c r="C49" s="33" t="s">
        <v>143</v>
      </c>
      <c r="D49" s="33" t="s">
        <v>143</v>
      </c>
      <c r="E49" s="33" t="s">
        <v>143</v>
      </c>
      <c r="F49" s="33" t="s">
        <v>143</v>
      </c>
      <c r="G49" s="33" t="s">
        <v>143</v>
      </c>
      <c r="H49" s="33" t="s">
        <v>143</v>
      </c>
    </row>
    <row r="50" spans="1:8" x14ac:dyDescent="0.15">
      <c r="A50" s="5" t="s">
        <v>217</v>
      </c>
      <c r="B50" s="33" t="s">
        <v>143</v>
      </c>
      <c r="C50" s="33" t="s">
        <v>143</v>
      </c>
      <c r="D50" s="33" t="s">
        <v>143</v>
      </c>
      <c r="E50" s="33" t="s">
        <v>143</v>
      </c>
      <c r="F50" s="33" t="s">
        <v>143</v>
      </c>
      <c r="G50" s="33" t="s">
        <v>143</v>
      </c>
      <c r="H50" s="33" t="s">
        <v>143</v>
      </c>
    </row>
    <row r="51" spans="1:8" x14ac:dyDescent="0.15">
      <c r="A51" s="5" t="s">
        <v>216</v>
      </c>
      <c r="B51" s="33" t="s">
        <v>143</v>
      </c>
      <c r="C51" s="33" t="s">
        <v>143</v>
      </c>
      <c r="D51" s="33" t="s">
        <v>143</v>
      </c>
      <c r="E51" s="33" t="s">
        <v>143</v>
      </c>
      <c r="F51" s="33" t="s">
        <v>143</v>
      </c>
      <c r="G51" s="33" t="s">
        <v>143</v>
      </c>
      <c r="H51" s="33" t="s">
        <v>143</v>
      </c>
    </row>
    <row r="52" spans="1:8" x14ac:dyDescent="0.15">
      <c r="A52" s="5" t="s">
        <v>215</v>
      </c>
      <c r="B52" s="33">
        <v>3455845752</v>
      </c>
      <c r="C52" s="33" t="s">
        <v>143</v>
      </c>
      <c r="D52" s="33" t="s">
        <v>143</v>
      </c>
      <c r="E52" s="33">
        <v>3455845752</v>
      </c>
      <c r="F52" s="33">
        <v>3039984032</v>
      </c>
      <c r="G52" s="33">
        <v>52017372</v>
      </c>
      <c r="H52" s="33">
        <v>415861720</v>
      </c>
    </row>
    <row r="53" spans="1:8" x14ac:dyDescent="0.15">
      <c r="A53" s="5" t="s">
        <v>214</v>
      </c>
      <c r="B53" s="33">
        <v>1210000</v>
      </c>
      <c r="C53" s="33" t="s">
        <v>143</v>
      </c>
      <c r="D53" s="33" t="s">
        <v>143</v>
      </c>
      <c r="E53" s="33">
        <v>1210000</v>
      </c>
      <c r="F53" s="33">
        <v>81070</v>
      </c>
      <c r="G53" s="33">
        <v>81070</v>
      </c>
      <c r="H53" s="33">
        <v>1128930</v>
      </c>
    </row>
    <row r="54" spans="1:8" x14ac:dyDescent="0.15">
      <c r="A54" s="5" t="s">
        <v>213</v>
      </c>
      <c r="B54" s="33" t="s">
        <v>143</v>
      </c>
      <c r="C54" s="33" t="s">
        <v>143</v>
      </c>
      <c r="D54" s="33" t="s">
        <v>143</v>
      </c>
      <c r="E54" s="33" t="s">
        <v>143</v>
      </c>
      <c r="F54" s="33" t="s">
        <v>143</v>
      </c>
      <c r="G54" s="33" t="s">
        <v>143</v>
      </c>
      <c r="H54" s="33" t="s">
        <v>143</v>
      </c>
    </row>
    <row r="55" spans="1:8" x14ac:dyDescent="0.15">
      <c r="A55" s="5" t="s">
        <v>212</v>
      </c>
      <c r="B55" s="33" t="s">
        <v>143</v>
      </c>
      <c r="C55" s="33" t="s">
        <v>143</v>
      </c>
      <c r="D55" s="33" t="s">
        <v>143</v>
      </c>
      <c r="E55" s="33" t="s">
        <v>143</v>
      </c>
      <c r="F55" s="33" t="s">
        <v>143</v>
      </c>
      <c r="G55" s="33" t="s">
        <v>143</v>
      </c>
      <c r="H55" s="33" t="s">
        <v>143</v>
      </c>
    </row>
    <row r="56" spans="1:8" x14ac:dyDescent="0.15">
      <c r="A56" s="5" t="s">
        <v>211</v>
      </c>
      <c r="B56" s="33" t="s">
        <v>143</v>
      </c>
      <c r="C56" s="33" t="s">
        <v>143</v>
      </c>
      <c r="D56" s="33" t="s">
        <v>143</v>
      </c>
      <c r="E56" s="33" t="s">
        <v>143</v>
      </c>
      <c r="F56" s="33" t="s">
        <v>143</v>
      </c>
      <c r="G56" s="33" t="s">
        <v>143</v>
      </c>
      <c r="H56" s="33" t="s">
        <v>143</v>
      </c>
    </row>
    <row r="57" spans="1:8" x14ac:dyDescent="0.15">
      <c r="A57" s="5" t="s">
        <v>210</v>
      </c>
      <c r="B57" s="33" t="s">
        <v>143</v>
      </c>
      <c r="C57" s="33" t="s">
        <v>143</v>
      </c>
      <c r="D57" s="33" t="s">
        <v>143</v>
      </c>
      <c r="E57" s="33" t="s">
        <v>143</v>
      </c>
      <c r="F57" s="33" t="s">
        <v>143</v>
      </c>
      <c r="G57" s="33" t="s">
        <v>143</v>
      </c>
      <c r="H57" s="33" t="s">
        <v>143</v>
      </c>
    </row>
    <row r="58" spans="1:8" x14ac:dyDescent="0.15">
      <c r="A58" s="5" t="s">
        <v>209</v>
      </c>
      <c r="B58" s="33" t="s">
        <v>143</v>
      </c>
      <c r="C58" s="33" t="s">
        <v>143</v>
      </c>
      <c r="D58" s="33" t="s">
        <v>143</v>
      </c>
      <c r="E58" s="33" t="s">
        <v>143</v>
      </c>
      <c r="F58" s="33" t="s">
        <v>143</v>
      </c>
      <c r="G58" s="33" t="s">
        <v>143</v>
      </c>
      <c r="H58" s="33" t="s">
        <v>143</v>
      </c>
    </row>
    <row r="59" spans="1:8" x14ac:dyDescent="0.15">
      <c r="A59" s="5" t="s">
        <v>208</v>
      </c>
      <c r="B59" s="33">
        <v>391465235</v>
      </c>
      <c r="C59" s="33">
        <v>3454000</v>
      </c>
      <c r="D59" s="33" t="s">
        <v>143</v>
      </c>
      <c r="E59" s="33">
        <v>394919235</v>
      </c>
      <c r="F59" s="33">
        <v>117852321</v>
      </c>
      <c r="G59" s="33">
        <v>13822959</v>
      </c>
      <c r="H59" s="33">
        <v>277066914</v>
      </c>
    </row>
    <row r="60" spans="1:8" x14ac:dyDescent="0.15">
      <c r="A60" s="5" t="s">
        <v>207</v>
      </c>
      <c r="B60" s="33" t="s">
        <v>143</v>
      </c>
      <c r="C60" s="33" t="s">
        <v>143</v>
      </c>
      <c r="D60" s="33" t="s">
        <v>143</v>
      </c>
      <c r="E60" s="33" t="s">
        <v>143</v>
      </c>
      <c r="F60" s="33" t="s">
        <v>143</v>
      </c>
      <c r="G60" s="33" t="s">
        <v>143</v>
      </c>
      <c r="H60" s="33" t="s">
        <v>143</v>
      </c>
    </row>
    <row r="61" spans="1:8" x14ac:dyDescent="0.15">
      <c r="A61" s="5" t="s">
        <v>206</v>
      </c>
      <c r="B61" s="33">
        <v>25806969</v>
      </c>
      <c r="C61" s="33">
        <v>15227300</v>
      </c>
      <c r="D61" s="33" t="s">
        <v>143</v>
      </c>
      <c r="E61" s="33">
        <v>41034269</v>
      </c>
      <c r="F61" s="33" t="s">
        <v>143</v>
      </c>
      <c r="G61" s="33" t="s">
        <v>143</v>
      </c>
      <c r="H61" s="33">
        <v>41034269</v>
      </c>
    </row>
    <row r="62" spans="1:8" x14ac:dyDescent="0.15">
      <c r="A62" s="5" t="s">
        <v>142</v>
      </c>
      <c r="B62" s="33">
        <v>3418324289</v>
      </c>
      <c r="C62" s="33">
        <v>228406696</v>
      </c>
      <c r="D62" s="33">
        <v>112773372</v>
      </c>
      <c r="E62" s="33">
        <v>3533957613</v>
      </c>
      <c r="F62" s="33">
        <v>2174248577</v>
      </c>
      <c r="G62" s="33">
        <v>265245541</v>
      </c>
      <c r="H62" s="33">
        <v>1359709036</v>
      </c>
    </row>
    <row r="63" spans="1:8" x14ac:dyDescent="0.15">
      <c r="A63" s="5" t="s">
        <v>205</v>
      </c>
      <c r="B63" s="33">
        <v>193983840</v>
      </c>
      <c r="C63" s="33" t="s">
        <v>143</v>
      </c>
      <c r="D63" s="33" t="s">
        <v>143</v>
      </c>
      <c r="E63" s="33">
        <v>193983840</v>
      </c>
      <c r="F63" s="33">
        <v>170714926</v>
      </c>
      <c r="G63" s="33">
        <v>4017048</v>
      </c>
      <c r="H63" s="33">
        <v>23268914</v>
      </c>
    </row>
    <row r="64" spans="1:8" x14ac:dyDescent="0.15">
      <c r="A64" s="5" t="s">
        <v>204</v>
      </c>
      <c r="B64" s="33">
        <v>3042272449</v>
      </c>
      <c r="C64" s="33">
        <v>228406696</v>
      </c>
      <c r="D64" s="33">
        <v>112773372</v>
      </c>
      <c r="E64" s="33">
        <v>3157905773</v>
      </c>
      <c r="F64" s="33">
        <v>2003533651</v>
      </c>
      <c r="G64" s="33">
        <v>261228493</v>
      </c>
      <c r="H64" s="33">
        <v>1154372122</v>
      </c>
    </row>
    <row r="65" spans="1:8" x14ac:dyDescent="0.15">
      <c r="A65" s="5" t="s">
        <v>203</v>
      </c>
      <c r="B65" s="33">
        <v>182068000</v>
      </c>
      <c r="C65" s="33" t="s">
        <v>143</v>
      </c>
      <c r="D65" s="33" t="s">
        <v>143</v>
      </c>
      <c r="E65" s="33">
        <v>182068000</v>
      </c>
      <c r="F65" s="33" t="s">
        <v>143</v>
      </c>
      <c r="G65" s="33" t="s">
        <v>143</v>
      </c>
      <c r="H65" s="33">
        <v>182068000</v>
      </c>
    </row>
    <row r="66" spans="1:8" x14ac:dyDescent="0.15">
      <c r="A66" s="5" t="s">
        <v>11</v>
      </c>
      <c r="B66" s="33">
        <v>184041020072</v>
      </c>
      <c r="C66" s="33">
        <v>1539614612</v>
      </c>
      <c r="D66" s="33">
        <v>606910000</v>
      </c>
      <c r="E66" s="33">
        <v>184973724684</v>
      </c>
      <c r="F66" s="33">
        <v>72055138395</v>
      </c>
      <c r="G66" s="33">
        <v>2486254311</v>
      </c>
      <c r="H66" s="33">
        <v>112918586289</v>
      </c>
    </row>
  </sheetData>
  <mergeCells count="1">
    <mergeCell ref="A1:H1"/>
  </mergeCells>
  <phoneticPr fontId="9"/>
  <pageMargins left="0.3888888888888889" right="0.3888888888888889" top="0.3888888888888889" bottom="0.3888888888888889" header="0.19444444444444445" footer="0.19444444444444445"/>
  <pageSetup paperSize="9" scale="62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22.875" style="4" customWidth="1"/>
    <col min="2" max="10" width="12.875" style="4" customWidth="1"/>
    <col min="11" max="16384" width="8.875" style="4"/>
  </cols>
  <sheetData>
    <row r="1" spans="1:10" ht="21" x14ac:dyDescent="0.2">
      <c r="A1" s="8" t="s">
        <v>74</v>
      </c>
    </row>
    <row r="2" spans="1:10" ht="13.5" x14ac:dyDescent="0.15">
      <c r="A2" s="7" t="str">
        <f>投資及び出資金の明細!$A$2</f>
        <v>自治体名：尾張旭市</v>
      </c>
    </row>
    <row r="3" spans="1:10" ht="13.5" x14ac:dyDescent="0.15">
      <c r="A3" s="7" t="str">
        <f>投資及び出資金の明細!$A$3</f>
        <v>年度：令和4年度</v>
      </c>
    </row>
    <row r="4" spans="1:10" ht="13.5" x14ac:dyDescent="0.15">
      <c r="J4" s="6" t="s">
        <v>116</v>
      </c>
    </row>
    <row r="5" spans="1:10" ht="22.5" customHeight="1" x14ac:dyDescent="0.15">
      <c r="A5" s="11" t="s">
        <v>47</v>
      </c>
      <c r="B5" s="1" t="s">
        <v>75</v>
      </c>
      <c r="C5" s="2" t="s">
        <v>76</v>
      </c>
      <c r="D5" s="2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2" t="s">
        <v>82</v>
      </c>
      <c r="J5" s="1" t="s">
        <v>83</v>
      </c>
    </row>
    <row r="6" spans="1:10" ht="18" customHeight="1" x14ac:dyDescent="0.15">
      <c r="A6" s="22">
        <v>28873605016</v>
      </c>
      <c r="B6" s="20">
        <v>2697142157</v>
      </c>
      <c r="C6" s="20">
        <v>2584319055</v>
      </c>
      <c r="D6" s="20">
        <v>2533511080</v>
      </c>
      <c r="E6" s="20">
        <v>2437712166</v>
      </c>
      <c r="F6" s="20">
        <v>2262969193</v>
      </c>
      <c r="G6" s="20">
        <v>6984155537</v>
      </c>
      <c r="H6" s="20">
        <v>6225000</v>
      </c>
      <c r="I6" s="20">
        <f>A6-19506034188</f>
        <v>9367570828</v>
      </c>
      <c r="J6" s="20"/>
    </row>
  </sheetData>
  <phoneticPr fontId="9"/>
  <pageMargins left="0.3888888888888889" right="0.3888888888888889" top="0.3888888888888889" bottom="0.3888888888888889" header="0.19444444444444445" footer="0.19444444444444445"/>
  <pageSetup paperSize="9" scale="92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22.875" style="4" customWidth="1"/>
    <col min="2" max="2" width="112.875" style="4" customWidth="1"/>
    <col min="3" max="16384" width="8.875" style="4"/>
  </cols>
  <sheetData>
    <row r="1" spans="1:2" ht="21" x14ac:dyDescent="0.2">
      <c r="A1" s="8" t="s">
        <v>84</v>
      </c>
    </row>
    <row r="2" spans="1:2" ht="13.5" x14ac:dyDescent="0.15">
      <c r="A2" s="7" t="str">
        <f>投資及び出資金の明細!$A$2</f>
        <v>自治体名：尾張旭市</v>
      </c>
    </row>
    <row r="3" spans="1:2" ht="13.5" x14ac:dyDescent="0.15">
      <c r="A3" s="7" t="str">
        <f>投資及び出資金の明細!$A$3</f>
        <v>年度：令和4年度</v>
      </c>
    </row>
    <row r="4" spans="1:2" ht="13.5" x14ac:dyDescent="0.15">
      <c r="B4" s="6" t="s">
        <v>116</v>
      </c>
    </row>
    <row r="5" spans="1:2" ht="22.5" customHeight="1" x14ac:dyDescent="0.15">
      <c r="A5" s="14" t="s">
        <v>85</v>
      </c>
      <c r="B5" s="1" t="s">
        <v>86</v>
      </c>
    </row>
    <row r="6" spans="1:2" ht="18" customHeight="1" x14ac:dyDescent="0.15">
      <c r="A6" s="22">
        <v>0</v>
      </c>
      <c r="B6" s="9"/>
    </row>
  </sheetData>
  <phoneticPr fontId="9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18.875" style="4" customWidth="1"/>
    <col min="2" max="6" width="20.875" style="4" customWidth="1"/>
    <col min="7" max="9" width="8.875" style="4"/>
    <col min="10" max="10" width="9.75" style="4" bestFit="1" customWidth="1"/>
    <col min="11" max="16384" width="8.875" style="4"/>
  </cols>
  <sheetData>
    <row r="1" spans="1:6" ht="21" x14ac:dyDescent="0.2">
      <c r="A1" s="8" t="s">
        <v>87</v>
      </c>
    </row>
    <row r="2" spans="1:6" ht="13.5" x14ac:dyDescent="0.15">
      <c r="A2" s="7" t="str">
        <f>投資及び出資金の明細!$A$2</f>
        <v>自治体名：尾張旭市</v>
      </c>
    </row>
    <row r="3" spans="1:6" ht="13.5" x14ac:dyDescent="0.15">
      <c r="A3" s="7" t="str">
        <f>投資及び出資金の明細!$A$3</f>
        <v>年度：令和4年度</v>
      </c>
    </row>
    <row r="4" spans="1:6" ht="13.5" x14ac:dyDescent="0.15">
      <c r="F4" s="6" t="s">
        <v>116</v>
      </c>
    </row>
    <row r="5" spans="1:6" ht="22.5" customHeight="1" x14ac:dyDescent="0.15">
      <c r="A5" s="37" t="s">
        <v>88</v>
      </c>
      <c r="B5" s="37" t="s">
        <v>89</v>
      </c>
      <c r="C5" s="37" t="s">
        <v>90</v>
      </c>
      <c r="D5" s="37" t="s">
        <v>91</v>
      </c>
      <c r="E5" s="37"/>
      <c r="F5" s="37" t="s">
        <v>92</v>
      </c>
    </row>
    <row r="6" spans="1:6" ht="22.5" customHeight="1" x14ac:dyDescent="0.15">
      <c r="A6" s="37"/>
      <c r="B6" s="37"/>
      <c r="C6" s="37"/>
      <c r="D6" s="1" t="s">
        <v>93</v>
      </c>
      <c r="E6" s="1" t="s">
        <v>31</v>
      </c>
      <c r="F6" s="37"/>
    </row>
    <row r="7" spans="1:6" ht="18" customHeight="1" x14ac:dyDescent="0.15">
      <c r="A7" s="5" t="s">
        <v>126</v>
      </c>
      <c r="B7" s="20">
        <v>40249358</v>
      </c>
      <c r="C7" s="9">
        <v>6842344</v>
      </c>
      <c r="D7" s="20">
        <v>5109791</v>
      </c>
      <c r="E7" s="20">
        <v>0</v>
      </c>
      <c r="F7" s="20">
        <f>B7+C7-D7-E7</f>
        <v>41981911</v>
      </c>
    </row>
    <row r="8" spans="1:6" ht="18" customHeight="1" x14ac:dyDescent="0.15">
      <c r="A8" s="5" t="s">
        <v>127</v>
      </c>
      <c r="B8" s="20">
        <v>3372294000</v>
      </c>
      <c r="C8" s="20">
        <v>233446935</v>
      </c>
      <c r="D8" s="20">
        <v>5810283</v>
      </c>
      <c r="E8" s="20">
        <v>0</v>
      </c>
      <c r="F8" s="20">
        <f>B8+C8-D8-E8</f>
        <v>3599930652</v>
      </c>
    </row>
    <row r="9" spans="1:6" ht="18" customHeight="1" x14ac:dyDescent="0.15">
      <c r="A9" s="5" t="s">
        <v>128</v>
      </c>
      <c r="B9" s="20">
        <v>384018923</v>
      </c>
      <c r="C9" s="20">
        <v>399017947</v>
      </c>
      <c r="D9" s="20">
        <v>369270923</v>
      </c>
      <c r="E9" s="20">
        <v>0</v>
      </c>
      <c r="F9" s="20">
        <f>B9+C9-D9-E9</f>
        <v>413765947</v>
      </c>
    </row>
    <row r="10" spans="1:6" ht="18" customHeight="1" x14ac:dyDescent="0.15">
      <c r="A10" s="5" t="s">
        <v>129</v>
      </c>
      <c r="B10" s="20">
        <v>0</v>
      </c>
      <c r="C10" s="20">
        <v>0</v>
      </c>
      <c r="D10" s="20">
        <v>0</v>
      </c>
      <c r="E10" s="20">
        <v>0</v>
      </c>
      <c r="F10" s="20">
        <f>B10+C10-D10-E10</f>
        <v>0</v>
      </c>
    </row>
    <row r="11" spans="1:6" ht="18" customHeight="1" x14ac:dyDescent="0.15">
      <c r="A11" s="5" t="s">
        <v>130</v>
      </c>
      <c r="B11" s="20">
        <v>0</v>
      </c>
      <c r="C11" s="20">
        <v>0</v>
      </c>
      <c r="D11" s="20">
        <v>0</v>
      </c>
      <c r="E11" s="20">
        <v>0</v>
      </c>
      <c r="F11" s="20">
        <f>B11+C11-D11-E11</f>
        <v>0</v>
      </c>
    </row>
    <row r="12" spans="1:6" ht="18" customHeight="1" x14ac:dyDescent="0.15">
      <c r="A12" s="3" t="s">
        <v>11</v>
      </c>
      <c r="B12" s="20">
        <f>SUM(B7:B11)</f>
        <v>3796562281</v>
      </c>
      <c r="C12" s="20">
        <f>SUM(C7:C11)</f>
        <v>639307226</v>
      </c>
      <c r="D12" s="20">
        <f>SUM(D7:D11)</f>
        <v>380190997</v>
      </c>
      <c r="E12" s="20">
        <f>SUM(E7:E11)</f>
        <v>0</v>
      </c>
      <c r="F12" s="20">
        <f>SUM(F7:F11)</f>
        <v>4055678510</v>
      </c>
    </row>
  </sheetData>
  <mergeCells count="5">
    <mergeCell ref="A5:A6"/>
    <mergeCell ref="B5:B6"/>
    <mergeCell ref="C5:C6"/>
    <mergeCell ref="F5:F6"/>
    <mergeCell ref="D5:E5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25.875" style="4" customWidth="1"/>
    <col min="2" max="2" width="30.625" style="4" customWidth="1"/>
    <col min="3" max="5" width="16.875" style="4" customWidth="1"/>
    <col min="6" max="16384" width="8.875" style="4"/>
  </cols>
  <sheetData>
    <row r="1" spans="1:5" ht="21" x14ac:dyDescent="0.2">
      <c r="A1" s="8" t="s">
        <v>94</v>
      </c>
    </row>
    <row r="2" spans="1:5" ht="13.5" x14ac:dyDescent="0.15">
      <c r="A2" s="7" t="str">
        <f>投資及び出資金の明細!$A$2</f>
        <v>自治体名：尾張旭市</v>
      </c>
    </row>
    <row r="3" spans="1:5" ht="13.5" x14ac:dyDescent="0.15">
      <c r="A3" s="7" t="str">
        <f>投資及び出資金の明細!$A$3</f>
        <v>年度：令和4年度</v>
      </c>
    </row>
    <row r="4" spans="1:5" ht="13.5" x14ac:dyDescent="0.15">
      <c r="E4" s="6" t="s">
        <v>116</v>
      </c>
    </row>
    <row r="5" spans="1:5" ht="22.5" customHeight="1" x14ac:dyDescent="0.15">
      <c r="A5" s="1" t="s">
        <v>88</v>
      </c>
      <c r="B5" s="1" t="s">
        <v>95</v>
      </c>
      <c r="C5" s="1" t="s">
        <v>96</v>
      </c>
      <c r="D5" s="1" t="s">
        <v>97</v>
      </c>
      <c r="E5" s="1" t="s">
        <v>98</v>
      </c>
    </row>
    <row r="6" spans="1:5" ht="18" customHeight="1" x14ac:dyDescent="0.15">
      <c r="A6" s="40" t="s">
        <v>99</v>
      </c>
      <c r="B6" s="9"/>
      <c r="C6" s="9"/>
      <c r="D6" s="20"/>
      <c r="E6" s="9"/>
    </row>
    <row r="7" spans="1:5" ht="18" customHeight="1" x14ac:dyDescent="0.15">
      <c r="A7" s="40"/>
      <c r="B7" s="9"/>
      <c r="C7" s="9"/>
      <c r="D7" s="20"/>
      <c r="E7" s="9"/>
    </row>
    <row r="8" spans="1:5" ht="18" customHeight="1" x14ac:dyDescent="0.15">
      <c r="A8" s="40"/>
      <c r="B8" s="9" t="s">
        <v>125</v>
      </c>
      <c r="C8" s="9"/>
      <c r="D8" s="20"/>
      <c r="E8" s="9"/>
    </row>
    <row r="9" spans="1:5" ht="18" customHeight="1" x14ac:dyDescent="0.15">
      <c r="A9" s="41"/>
      <c r="B9" s="3" t="s">
        <v>100</v>
      </c>
      <c r="C9" s="19"/>
      <c r="D9" s="20">
        <f>SUM(D6:D8)</f>
        <v>0</v>
      </c>
      <c r="E9" s="19"/>
    </row>
    <row r="10" spans="1:5" ht="18" customHeight="1" x14ac:dyDescent="0.15">
      <c r="A10" s="42" t="s">
        <v>137</v>
      </c>
      <c r="B10" s="9" t="s">
        <v>253</v>
      </c>
      <c r="C10" s="9"/>
      <c r="D10" s="20"/>
      <c r="E10" s="9"/>
    </row>
    <row r="11" spans="1:5" ht="18" customHeight="1" x14ac:dyDescent="0.15">
      <c r="A11" s="42"/>
      <c r="B11" s="9" t="s">
        <v>196</v>
      </c>
      <c r="C11" s="9"/>
      <c r="D11" s="20">
        <v>984862500</v>
      </c>
      <c r="E11" s="9"/>
    </row>
    <row r="12" spans="1:5" ht="18" customHeight="1" x14ac:dyDescent="0.15">
      <c r="A12" s="42"/>
      <c r="B12" s="9" t="s">
        <v>195</v>
      </c>
      <c r="C12" s="9"/>
      <c r="D12" s="20">
        <v>363474000</v>
      </c>
      <c r="E12" s="9"/>
    </row>
    <row r="13" spans="1:5" ht="18" customHeight="1" x14ac:dyDescent="0.15">
      <c r="A13" s="42"/>
      <c r="B13" s="9" t="s">
        <v>200</v>
      </c>
      <c r="C13" s="9"/>
      <c r="D13" s="20">
        <v>357500000</v>
      </c>
      <c r="E13" s="9"/>
    </row>
    <row r="14" spans="1:5" ht="18" customHeight="1" x14ac:dyDescent="0.15">
      <c r="A14" s="42"/>
      <c r="B14" s="9" t="s">
        <v>199</v>
      </c>
      <c r="C14" s="9"/>
      <c r="D14" s="20">
        <v>307500000</v>
      </c>
      <c r="E14" s="9"/>
    </row>
    <row r="15" spans="1:5" ht="18" customHeight="1" x14ac:dyDescent="0.15">
      <c r="A15" s="42"/>
      <c r="B15" s="9" t="s">
        <v>197</v>
      </c>
      <c r="C15" s="9"/>
      <c r="D15" s="20">
        <v>179608264</v>
      </c>
      <c r="E15" s="9"/>
    </row>
    <row r="16" spans="1:5" ht="18" customHeight="1" x14ac:dyDescent="0.15">
      <c r="A16" s="42"/>
      <c r="B16" s="9" t="s">
        <v>198</v>
      </c>
      <c r="C16" s="9"/>
      <c r="D16" s="20">
        <v>163600000</v>
      </c>
      <c r="E16" s="9"/>
    </row>
    <row r="17" spans="1:5" ht="18" customHeight="1" x14ac:dyDescent="0.15">
      <c r="A17" s="42"/>
      <c r="B17" s="9" t="s">
        <v>254</v>
      </c>
      <c r="C17" s="9"/>
      <c r="D17" s="20"/>
      <c r="E17" s="9"/>
    </row>
    <row r="18" spans="1:5" ht="18" customHeight="1" x14ac:dyDescent="0.15">
      <c r="A18" s="42"/>
      <c r="B18" s="9" t="s">
        <v>273</v>
      </c>
      <c r="C18" s="9"/>
      <c r="D18" s="20">
        <v>5344237</v>
      </c>
      <c r="E18" s="9"/>
    </row>
    <row r="19" spans="1:5" ht="18" customHeight="1" x14ac:dyDescent="0.15">
      <c r="A19" s="42"/>
      <c r="B19" s="9" t="s">
        <v>256</v>
      </c>
      <c r="C19" s="9"/>
      <c r="D19" s="20"/>
      <c r="E19" s="9"/>
    </row>
    <row r="20" spans="1:5" ht="18" customHeight="1" x14ac:dyDescent="0.15">
      <c r="A20" s="42"/>
      <c r="B20" s="9" t="s">
        <v>274</v>
      </c>
      <c r="C20" s="9"/>
      <c r="D20" s="20">
        <v>5280300</v>
      </c>
      <c r="E20" s="9"/>
    </row>
    <row r="21" spans="1:5" ht="18" customHeight="1" x14ac:dyDescent="0.15">
      <c r="A21" s="42"/>
      <c r="B21" s="9" t="s">
        <v>261</v>
      </c>
      <c r="C21" s="9"/>
      <c r="D21" s="20"/>
      <c r="E21" s="9"/>
    </row>
    <row r="22" spans="1:5" ht="18" customHeight="1" x14ac:dyDescent="0.15">
      <c r="A22" s="42"/>
      <c r="B22" s="9" t="s">
        <v>275</v>
      </c>
      <c r="C22" s="9"/>
      <c r="D22" s="20">
        <v>1210768500</v>
      </c>
      <c r="E22" s="9"/>
    </row>
    <row r="23" spans="1:5" ht="18" customHeight="1" x14ac:dyDescent="0.15">
      <c r="A23" s="42"/>
      <c r="B23" s="9" t="s">
        <v>125</v>
      </c>
      <c r="C23" s="9"/>
      <c r="D23" s="20">
        <f>D24-SUM(D10:D22)</f>
        <v>5676705850</v>
      </c>
      <c r="E23" s="9"/>
    </row>
    <row r="24" spans="1:5" ht="18" customHeight="1" x14ac:dyDescent="0.15">
      <c r="A24" s="41"/>
      <c r="B24" s="3" t="s">
        <v>100</v>
      </c>
      <c r="C24" s="19"/>
      <c r="D24" s="20">
        <f>D25-D9</f>
        <v>9254643651</v>
      </c>
      <c r="E24" s="19"/>
    </row>
    <row r="25" spans="1:5" ht="18" customHeight="1" x14ac:dyDescent="0.15">
      <c r="A25" s="3" t="s">
        <v>11</v>
      </c>
      <c r="B25" s="19"/>
      <c r="C25" s="19"/>
      <c r="D25" s="31">
        <v>9254643651</v>
      </c>
      <c r="E25" s="19"/>
    </row>
  </sheetData>
  <mergeCells count="2">
    <mergeCell ref="A6:A9"/>
    <mergeCell ref="A10:A24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6" width="10.875" style="4" customWidth="1"/>
    <col min="7" max="7" width="11.5" style="4" customWidth="1"/>
    <col min="8" max="8" width="9.25" style="4" customWidth="1"/>
    <col min="9" max="16384" width="8.875" style="4"/>
  </cols>
  <sheetData>
    <row r="1" spans="1:5" ht="21" x14ac:dyDescent="0.2">
      <c r="A1" s="8" t="s">
        <v>101</v>
      </c>
    </row>
    <row r="2" spans="1:5" ht="13.5" x14ac:dyDescent="0.15">
      <c r="A2" s="7" t="str">
        <f>投資及び出資金の明細!$A$2</f>
        <v>自治体名：尾張旭市</v>
      </c>
    </row>
    <row r="3" spans="1:5" ht="13.5" x14ac:dyDescent="0.15">
      <c r="A3" s="7" t="str">
        <f>投資及び出資金の明細!$A$3</f>
        <v>年度：令和4年度</v>
      </c>
    </row>
    <row r="4" spans="1:5" ht="13.5" x14ac:dyDescent="0.15">
      <c r="E4" s="6" t="s">
        <v>116</v>
      </c>
    </row>
    <row r="5" spans="1:5" ht="22.5" customHeight="1" x14ac:dyDescent="0.15">
      <c r="A5" s="1" t="s">
        <v>102</v>
      </c>
      <c r="B5" s="1" t="s">
        <v>88</v>
      </c>
      <c r="C5" s="37" t="s">
        <v>103</v>
      </c>
      <c r="D5" s="37"/>
      <c r="E5" s="1" t="s">
        <v>97</v>
      </c>
    </row>
    <row r="6" spans="1:5" ht="18" customHeight="1" x14ac:dyDescent="0.15">
      <c r="A6" s="41" t="s">
        <v>104</v>
      </c>
      <c r="B6" s="41" t="s">
        <v>105</v>
      </c>
      <c r="C6" s="43" t="s">
        <v>118</v>
      </c>
      <c r="D6" s="43"/>
      <c r="E6" s="20">
        <v>12778623064</v>
      </c>
    </row>
    <row r="7" spans="1:5" ht="18" customHeight="1" x14ac:dyDescent="0.15">
      <c r="A7" s="41"/>
      <c r="B7" s="41"/>
      <c r="C7" s="43" t="s">
        <v>119</v>
      </c>
      <c r="D7" s="43"/>
      <c r="E7" s="20">
        <v>189869000</v>
      </c>
    </row>
    <row r="8" spans="1:5" ht="18" customHeight="1" x14ac:dyDescent="0.15">
      <c r="A8" s="41"/>
      <c r="B8" s="41"/>
      <c r="C8" s="43" t="s">
        <v>132</v>
      </c>
      <c r="D8" s="43"/>
      <c r="E8" s="20">
        <f>6111000+107405000+74044000+1942662000+20554000+3000+42455000+163074000</f>
        <v>2356308000</v>
      </c>
    </row>
    <row r="9" spans="1:5" ht="18" customHeight="1" x14ac:dyDescent="0.15">
      <c r="A9" s="41"/>
      <c r="B9" s="41"/>
      <c r="C9" s="43" t="s">
        <v>121</v>
      </c>
      <c r="D9" s="43"/>
      <c r="E9" s="20">
        <v>137842000</v>
      </c>
    </row>
    <row r="10" spans="1:5" ht="18" customHeight="1" x14ac:dyDescent="0.15">
      <c r="A10" s="41"/>
      <c r="B10" s="41"/>
      <c r="C10" s="43" t="s">
        <v>120</v>
      </c>
      <c r="D10" s="43"/>
      <c r="E10" s="20">
        <v>2295461000</v>
      </c>
    </row>
    <row r="11" spans="1:5" ht="18" customHeight="1" x14ac:dyDescent="0.15">
      <c r="A11" s="41"/>
      <c r="B11" s="41"/>
      <c r="C11" s="43" t="s">
        <v>134</v>
      </c>
      <c r="D11" s="43"/>
      <c r="E11" s="20">
        <v>10958000</v>
      </c>
    </row>
    <row r="12" spans="1:5" ht="18" customHeight="1" x14ac:dyDescent="0.15">
      <c r="A12" s="41"/>
      <c r="B12" s="41"/>
      <c r="C12" s="43" t="s">
        <v>122</v>
      </c>
      <c r="D12" s="43"/>
      <c r="E12" s="20">
        <v>47453425</v>
      </c>
    </row>
    <row r="13" spans="1:5" ht="18" customHeight="1" x14ac:dyDescent="0.15">
      <c r="A13" s="41"/>
      <c r="B13" s="41"/>
      <c r="C13" s="43" t="s">
        <v>133</v>
      </c>
      <c r="D13" s="43"/>
      <c r="E13" s="20">
        <v>14506270</v>
      </c>
    </row>
    <row r="14" spans="1:5" ht="18" customHeight="1" x14ac:dyDescent="0.15">
      <c r="A14" s="41"/>
      <c r="B14" s="41"/>
      <c r="C14" s="43" t="s">
        <v>125</v>
      </c>
      <c r="D14" s="43"/>
      <c r="E14" s="9">
        <v>-100754882</v>
      </c>
    </row>
    <row r="15" spans="1:5" ht="18" customHeight="1" x14ac:dyDescent="0.15">
      <c r="A15" s="41"/>
      <c r="B15" s="41"/>
      <c r="C15" s="41" t="s">
        <v>43</v>
      </c>
      <c r="D15" s="43"/>
      <c r="E15" s="20">
        <f>SUM(E6:E14)</f>
        <v>17730265877</v>
      </c>
    </row>
    <row r="16" spans="1:5" ht="18" customHeight="1" x14ac:dyDescent="0.15">
      <c r="A16" s="41"/>
      <c r="B16" s="41" t="s">
        <v>106</v>
      </c>
      <c r="C16" s="44" t="s">
        <v>107</v>
      </c>
      <c r="D16" s="9" t="s">
        <v>117</v>
      </c>
      <c r="E16" s="20">
        <v>610731000</v>
      </c>
    </row>
    <row r="17" spans="1:5" ht="18" customHeight="1" x14ac:dyDescent="0.15">
      <c r="A17" s="41"/>
      <c r="B17" s="41"/>
      <c r="C17" s="41"/>
      <c r="D17" s="9" t="s">
        <v>124</v>
      </c>
      <c r="E17" s="32">
        <v>88179000</v>
      </c>
    </row>
    <row r="18" spans="1:5" ht="18" customHeight="1" x14ac:dyDescent="0.15">
      <c r="A18" s="41"/>
      <c r="B18" s="41"/>
      <c r="C18" s="41"/>
      <c r="D18" s="3" t="s">
        <v>100</v>
      </c>
      <c r="E18" s="20">
        <f>SUM(E16:E17)</f>
        <v>698910000</v>
      </c>
    </row>
    <row r="19" spans="1:5" ht="18" customHeight="1" x14ac:dyDescent="0.15">
      <c r="A19" s="41"/>
      <c r="B19" s="41"/>
      <c r="C19" s="44" t="s">
        <v>108</v>
      </c>
      <c r="D19" s="9" t="s">
        <v>117</v>
      </c>
      <c r="E19" s="20">
        <f>5250713282-E16</f>
        <v>4639982282</v>
      </c>
    </row>
    <row r="20" spans="1:5" ht="18" customHeight="1" x14ac:dyDescent="0.15">
      <c r="A20" s="41"/>
      <c r="B20" s="41"/>
      <c r="C20" s="41"/>
      <c r="D20" s="9" t="s">
        <v>124</v>
      </c>
      <c r="E20" s="20">
        <f>2015483622-E17</f>
        <v>1927304622</v>
      </c>
    </row>
    <row r="21" spans="1:5" ht="18" customHeight="1" x14ac:dyDescent="0.15">
      <c r="A21" s="41"/>
      <c r="B21" s="41"/>
      <c r="C21" s="41"/>
      <c r="D21" s="3" t="s">
        <v>100</v>
      </c>
      <c r="E21" s="20">
        <f>SUM(E19:E20)</f>
        <v>6567286904</v>
      </c>
    </row>
    <row r="22" spans="1:5" ht="18" customHeight="1" x14ac:dyDescent="0.15">
      <c r="A22" s="41"/>
      <c r="B22" s="41"/>
      <c r="C22" s="44" t="s">
        <v>123</v>
      </c>
      <c r="D22" s="9" t="s">
        <v>117</v>
      </c>
      <c r="E22" s="20">
        <v>0</v>
      </c>
    </row>
    <row r="23" spans="1:5" ht="18" customHeight="1" x14ac:dyDescent="0.15">
      <c r="A23" s="41"/>
      <c r="B23" s="41"/>
      <c r="C23" s="41"/>
      <c r="D23" s="9" t="s">
        <v>124</v>
      </c>
      <c r="E23" s="20">
        <v>0</v>
      </c>
    </row>
    <row r="24" spans="1:5" ht="18" customHeight="1" x14ac:dyDescent="0.15">
      <c r="A24" s="41"/>
      <c r="B24" s="41"/>
      <c r="C24" s="41"/>
      <c r="D24" s="3" t="s">
        <v>100</v>
      </c>
      <c r="E24" s="20">
        <f>SUM(E22:E23)</f>
        <v>0</v>
      </c>
    </row>
    <row r="25" spans="1:5" ht="18" customHeight="1" x14ac:dyDescent="0.15">
      <c r="A25" s="43"/>
      <c r="B25" s="43"/>
      <c r="C25" s="41" t="s">
        <v>43</v>
      </c>
      <c r="D25" s="43"/>
      <c r="E25" s="20">
        <f>E18+E21+E24</f>
        <v>7266196904</v>
      </c>
    </row>
    <row r="26" spans="1:5" ht="18" customHeight="1" x14ac:dyDescent="0.15">
      <c r="A26" s="43"/>
      <c r="B26" s="41" t="s">
        <v>11</v>
      </c>
      <c r="C26" s="43"/>
      <c r="D26" s="43"/>
      <c r="E26" s="20">
        <f>E15+E25</f>
        <v>24996462781</v>
      </c>
    </row>
    <row r="27" spans="1:5" ht="18" customHeight="1" x14ac:dyDescent="0.15">
      <c r="A27" s="41" t="s">
        <v>285</v>
      </c>
      <c r="B27" s="3" t="s">
        <v>276</v>
      </c>
      <c r="C27" s="42" t="s">
        <v>277</v>
      </c>
      <c r="D27" s="43"/>
      <c r="E27" s="20">
        <v>2033886765</v>
      </c>
    </row>
    <row r="28" spans="1:5" ht="18" customHeight="1" x14ac:dyDescent="0.15">
      <c r="A28" s="41"/>
      <c r="B28" s="3" t="s">
        <v>278</v>
      </c>
      <c r="C28" s="42" t="s">
        <v>279</v>
      </c>
      <c r="D28" s="43"/>
      <c r="E28" s="20">
        <v>4787500314</v>
      </c>
    </row>
    <row r="29" spans="1:5" ht="18" customHeight="1" x14ac:dyDescent="0.15">
      <c r="A29" s="41"/>
      <c r="B29" s="41" t="s">
        <v>280</v>
      </c>
      <c r="C29" s="41"/>
      <c r="D29" s="41"/>
      <c r="E29" s="20">
        <f>SUM(E27:E28)</f>
        <v>6821387079</v>
      </c>
    </row>
    <row r="30" spans="1:5" ht="18" customHeight="1" x14ac:dyDescent="0.15">
      <c r="A30" s="41" t="s">
        <v>286</v>
      </c>
      <c r="B30" s="3" t="s">
        <v>276</v>
      </c>
      <c r="C30" s="42" t="s">
        <v>271</v>
      </c>
      <c r="D30" s="43"/>
      <c r="E30" s="20">
        <v>3571750658</v>
      </c>
    </row>
    <row r="31" spans="1:5" ht="18" customHeight="1" x14ac:dyDescent="0.15">
      <c r="A31" s="41"/>
      <c r="B31" s="3" t="s">
        <v>278</v>
      </c>
      <c r="C31" s="42" t="s">
        <v>279</v>
      </c>
      <c r="D31" s="43"/>
      <c r="E31" s="20">
        <v>1974676713</v>
      </c>
    </row>
    <row r="32" spans="1:5" ht="18" customHeight="1" x14ac:dyDescent="0.15">
      <c r="A32" s="41"/>
      <c r="B32" s="41" t="s">
        <v>280</v>
      </c>
      <c r="C32" s="41"/>
      <c r="D32" s="41"/>
      <c r="E32" s="20">
        <f>SUM(E30:E31)</f>
        <v>5546427371</v>
      </c>
    </row>
    <row r="33" spans="1:5" ht="18" customHeight="1" x14ac:dyDescent="0.15">
      <c r="A33" s="44" t="s">
        <v>287</v>
      </c>
      <c r="B33" s="3" t="s">
        <v>276</v>
      </c>
      <c r="C33" s="42" t="s">
        <v>281</v>
      </c>
      <c r="D33" s="43"/>
      <c r="E33" s="20">
        <v>1423853703</v>
      </c>
    </row>
    <row r="34" spans="1:5" ht="18" customHeight="1" x14ac:dyDescent="0.15">
      <c r="A34" s="41"/>
      <c r="B34" s="3" t="s">
        <v>278</v>
      </c>
      <c r="C34" s="42" t="s">
        <v>279</v>
      </c>
      <c r="D34" s="43"/>
      <c r="E34" s="20">
        <v>0</v>
      </c>
    </row>
    <row r="35" spans="1:5" ht="18" customHeight="1" x14ac:dyDescent="0.15">
      <c r="A35" s="41"/>
      <c r="B35" s="41" t="s">
        <v>280</v>
      </c>
      <c r="C35" s="41"/>
      <c r="D35" s="41"/>
      <c r="E35" s="20">
        <f>SUM(E33:E34)</f>
        <v>1423853703</v>
      </c>
    </row>
    <row r="36" spans="1:5" ht="18" customHeight="1" x14ac:dyDescent="0.15">
      <c r="A36" s="41" t="s">
        <v>288</v>
      </c>
      <c r="B36" s="3" t="s">
        <v>276</v>
      </c>
      <c r="C36" s="42" t="s">
        <v>282</v>
      </c>
      <c r="D36" s="43"/>
      <c r="E36" s="20">
        <v>326069784</v>
      </c>
    </row>
    <row r="37" spans="1:5" ht="18" customHeight="1" x14ac:dyDescent="0.15">
      <c r="A37" s="41"/>
      <c r="B37" s="3" t="s">
        <v>278</v>
      </c>
      <c r="C37" s="42" t="s">
        <v>279</v>
      </c>
      <c r="D37" s="43"/>
      <c r="E37" s="20">
        <v>0</v>
      </c>
    </row>
    <row r="38" spans="1:5" ht="18" customHeight="1" x14ac:dyDescent="0.15">
      <c r="A38" s="41"/>
      <c r="B38" s="41" t="s">
        <v>280</v>
      </c>
      <c r="C38" s="41"/>
      <c r="D38" s="41"/>
      <c r="E38" s="20">
        <f>SUM(E36:E37)</f>
        <v>326069784</v>
      </c>
    </row>
    <row r="39" spans="1:5" ht="18" customHeight="1" x14ac:dyDescent="0.15">
      <c r="A39" s="41" t="s">
        <v>289</v>
      </c>
      <c r="B39" s="3" t="s">
        <v>276</v>
      </c>
      <c r="C39" s="42" t="s">
        <v>281</v>
      </c>
      <c r="D39" s="43"/>
      <c r="E39" s="20">
        <v>1077154456</v>
      </c>
    </row>
    <row r="40" spans="1:5" ht="18" customHeight="1" x14ac:dyDescent="0.15">
      <c r="A40" s="41"/>
      <c r="B40" s="3" t="s">
        <v>278</v>
      </c>
      <c r="C40" s="42" t="s">
        <v>279</v>
      </c>
      <c r="D40" s="43"/>
      <c r="E40" s="20">
        <v>0</v>
      </c>
    </row>
    <row r="41" spans="1:5" ht="18" customHeight="1" x14ac:dyDescent="0.15">
      <c r="A41" s="41"/>
      <c r="B41" s="41" t="s">
        <v>280</v>
      </c>
      <c r="C41" s="41"/>
      <c r="D41" s="41"/>
      <c r="E41" s="20">
        <f>SUM(E39:E40)</f>
        <v>1077154456</v>
      </c>
    </row>
    <row r="42" spans="1:5" ht="18" customHeight="1" x14ac:dyDescent="0.15">
      <c r="A42" s="41" t="s">
        <v>272</v>
      </c>
      <c r="B42" s="3" t="s">
        <v>276</v>
      </c>
      <c r="C42" s="42" t="s">
        <v>281</v>
      </c>
      <c r="D42" s="43"/>
      <c r="E42" s="20">
        <v>23876936113</v>
      </c>
    </row>
    <row r="43" spans="1:5" ht="18" customHeight="1" x14ac:dyDescent="0.15">
      <c r="A43" s="41"/>
      <c r="B43" s="3" t="s">
        <v>278</v>
      </c>
      <c r="C43" s="42" t="s">
        <v>283</v>
      </c>
      <c r="D43" s="43"/>
      <c r="E43" s="20">
        <v>14028373931</v>
      </c>
    </row>
    <row r="44" spans="1:5" ht="18" customHeight="1" x14ac:dyDescent="0.15">
      <c r="A44" s="41"/>
      <c r="B44" s="41" t="s">
        <v>284</v>
      </c>
      <c r="C44" s="41"/>
      <c r="D44" s="41"/>
      <c r="E44" s="20">
        <f>SUM(E42:E43)</f>
        <v>37905310044</v>
      </c>
    </row>
  </sheetData>
  <mergeCells count="43">
    <mergeCell ref="A36:A38"/>
    <mergeCell ref="C36:D36"/>
    <mergeCell ref="C37:D37"/>
    <mergeCell ref="B38:D38"/>
    <mergeCell ref="A42:A44"/>
    <mergeCell ref="C42:D42"/>
    <mergeCell ref="C43:D43"/>
    <mergeCell ref="B44:D44"/>
    <mergeCell ref="A39:A41"/>
    <mergeCell ref="C39:D39"/>
    <mergeCell ref="C40:D40"/>
    <mergeCell ref="B41:D41"/>
    <mergeCell ref="A30:A32"/>
    <mergeCell ref="C30:D30"/>
    <mergeCell ref="C31:D31"/>
    <mergeCell ref="B32:D32"/>
    <mergeCell ref="A33:A35"/>
    <mergeCell ref="C33:D33"/>
    <mergeCell ref="C34:D34"/>
    <mergeCell ref="B35:D35"/>
    <mergeCell ref="A27:A29"/>
    <mergeCell ref="C27:D27"/>
    <mergeCell ref="C28:D28"/>
    <mergeCell ref="B29:D29"/>
    <mergeCell ref="C8:D8"/>
    <mergeCell ref="C10:D10"/>
    <mergeCell ref="C19:C21"/>
    <mergeCell ref="C5:D5"/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</mergeCells>
  <phoneticPr fontId="9"/>
  <pageMargins left="0.3888888888888889" right="0.3888888888888889" top="0.3888888888888889" bottom="0.3888888888888889" header="0.19444444444444445" footer="0.19444444444444445"/>
  <pageSetup paperSize="9" scale="69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Normal="100" workbookViewId="0">
      <selection sqref="A1:H1"/>
    </sheetView>
  </sheetViews>
  <sheetFormatPr defaultColWidth="8.875" defaultRowHeight="20.25" customHeight="1" x14ac:dyDescent="0.15"/>
  <cols>
    <col min="1" max="1" width="23.375" style="7" customWidth="1"/>
    <col min="2" max="6" width="20.875" style="7" customWidth="1"/>
    <col min="7" max="16384" width="8.875" style="7"/>
  </cols>
  <sheetData>
    <row r="1" spans="1:6" s="4" customFormat="1" ht="21" x14ac:dyDescent="0.2">
      <c r="A1" s="8" t="s">
        <v>115</v>
      </c>
    </row>
    <row r="2" spans="1:6" s="4" customFormat="1" ht="13.5" x14ac:dyDescent="0.15">
      <c r="A2" s="7" t="str">
        <f>投資及び出資金の明細!$A$2</f>
        <v>自治体名：尾張旭市</v>
      </c>
    </row>
    <row r="3" spans="1:6" s="4" customFormat="1" ht="13.5" x14ac:dyDescent="0.15">
      <c r="A3" s="7" t="str">
        <f>投資及び出資金の明細!$A$3</f>
        <v>年度：令和4年度</v>
      </c>
    </row>
    <row r="4" spans="1:6" s="4" customFormat="1" ht="13.5" x14ac:dyDescent="0.15">
      <c r="F4" s="6" t="s">
        <v>116</v>
      </c>
    </row>
    <row r="5" spans="1:6" ht="20.25" customHeight="1" x14ac:dyDescent="0.15">
      <c r="A5" s="45" t="s">
        <v>88</v>
      </c>
      <c r="B5" s="47" t="s">
        <v>97</v>
      </c>
      <c r="C5" s="47" t="s">
        <v>114</v>
      </c>
      <c r="D5" s="47"/>
      <c r="E5" s="47"/>
      <c r="F5" s="47"/>
    </row>
    <row r="6" spans="1:6" ht="20.25" customHeight="1" x14ac:dyDescent="0.15">
      <c r="A6" s="45"/>
      <c r="B6" s="47"/>
      <c r="C6" s="47" t="s">
        <v>106</v>
      </c>
      <c r="D6" s="47" t="s">
        <v>113</v>
      </c>
      <c r="E6" s="47" t="s">
        <v>105</v>
      </c>
      <c r="F6" s="47" t="s">
        <v>31</v>
      </c>
    </row>
    <row r="7" spans="1:6" ht="20.25" customHeight="1" thickBot="1" x14ac:dyDescent="0.2">
      <c r="A7" s="46"/>
      <c r="B7" s="48"/>
      <c r="C7" s="48"/>
      <c r="D7" s="48"/>
      <c r="E7" s="48"/>
      <c r="F7" s="48"/>
    </row>
    <row r="8" spans="1:6" ht="20.25" customHeight="1" thickTop="1" x14ac:dyDescent="0.15">
      <c r="A8" s="18" t="s">
        <v>112</v>
      </c>
      <c r="B8" s="21">
        <v>38240093664</v>
      </c>
      <c r="C8" s="21">
        <f>C12-C9</f>
        <v>11795637310</v>
      </c>
      <c r="D8" s="21">
        <f>D12-D9</f>
        <v>1338051000</v>
      </c>
      <c r="E8" s="21">
        <f>E12-E10-E9</f>
        <v>21518102962</v>
      </c>
      <c r="F8" s="21">
        <f>B8-C8-D8-E8</f>
        <v>3588302392</v>
      </c>
    </row>
    <row r="9" spans="1:6" ht="20.25" customHeight="1" x14ac:dyDescent="0.15">
      <c r="A9" s="18" t="s">
        <v>111</v>
      </c>
      <c r="B9" s="21">
        <v>4155310782</v>
      </c>
      <c r="C9" s="21">
        <v>2232736621</v>
      </c>
      <c r="D9" s="21">
        <v>771300000</v>
      </c>
      <c r="E9" s="21">
        <f>B9-C9-D9-F9</f>
        <v>1150341161</v>
      </c>
      <c r="F9" s="21">
        <f>194000+739000</f>
        <v>933000</v>
      </c>
    </row>
    <row r="10" spans="1:6" ht="20.25" customHeight="1" x14ac:dyDescent="0.15">
      <c r="A10" s="18" t="s">
        <v>110</v>
      </c>
      <c r="B10" s="21">
        <v>1466662990</v>
      </c>
      <c r="C10" s="21" t="s">
        <v>138</v>
      </c>
      <c r="D10" s="21" t="s">
        <v>138</v>
      </c>
      <c r="E10" s="21">
        <f>B10-F10</f>
        <v>1208491990</v>
      </c>
      <c r="F10" s="21">
        <v>258171000</v>
      </c>
    </row>
    <row r="11" spans="1:6" ht="20.25" customHeight="1" x14ac:dyDescent="0.15">
      <c r="A11" s="18" t="s">
        <v>31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</row>
    <row r="12" spans="1:6" ht="20.25" customHeight="1" x14ac:dyDescent="0.15">
      <c r="A12" s="17" t="s">
        <v>11</v>
      </c>
      <c r="B12" s="21">
        <f>SUM(B8:B11)</f>
        <v>43862067436</v>
      </c>
      <c r="C12" s="21">
        <v>14028373931</v>
      </c>
      <c r="D12" s="21">
        <v>2109351000</v>
      </c>
      <c r="E12" s="21">
        <v>23876936113</v>
      </c>
      <c r="F12" s="21">
        <f>SUM(F8:F11)</f>
        <v>3847406392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8" t="s">
        <v>109</v>
      </c>
    </row>
    <row r="2" spans="1:2" ht="13.5" x14ac:dyDescent="0.15">
      <c r="A2" s="7" t="str">
        <f>投資及び出資金の明細!$A$2</f>
        <v>自治体名：尾張旭市</v>
      </c>
    </row>
    <row r="3" spans="1:2" ht="13.5" x14ac:dyDescent="0.15">
      <c r="A3" s="7" t="str">
        <f>投資及び出資金の明細!$A$3</f>
        <v>年度：令和4年度</v>
      </c>
    </row>
    <row r="4" spans="1:2" ht="13.5" x14ac:dyDescent="0.15">
      <c r="B4" s="6" t="s">
        <v>116</v>
      </c>
    </row>
    <row r="5" spans="1:2" ht="22.5" customHeight="1" x14ac:dyDescent="0.15">
      <c r="A5" s="1" t="s">
        <v>27</v>
      </c>
      <c r="B5" s="1" t="s">
        <v>92</v>
      </c>
    </row>
    <row r="6" spans="1:2" ht="18" customHeight="1" x14ac:dyDescent="0.15">
      <c r="A6" s="5" t="s">
        <v>201</v>
      </c>
      <c r="B6" s="20">
        <v>4166435413</v>
      </c>
    </row>
    <row r="7" spans="1:2" ht="18" customHeight="1" x14ac:dyDescent="0.15">
      <c r="A7" s="5" t="s">
        <v>202</v>
      </c>
      <c r="B7" s="20">
        <v>39045485</v>
      </c>
    </row>
    <row r="8" spans="1:2" ht="18" customHeight="1" x14ac:dyDescent="0.15">
      <c r="A8" s="5"/>
      <c r="B8" s="20">
        <v>0</v>
      </c>
    </row>
    <row r="9" spans="1:2" ht="18" customHeight="1" x14ac:dyDescent="0.15">
      <c r="A9" s="3" t="s">
        <v>11</v>
      </c>
      <c r="B9" s="20">
        <f>SUM(B6:B8)</f>
        <v>4205480898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4" customWidth="1"/>
    <col min="2" max="11" width="15.875" style="4" customWidth="1"/>
    <col min="12" max="16384" width="8.875" style="4"/>
  </cols>
  <sheetData>
    <row r="1" spans="1:9" ht="21" x14ac:dyDescent="0.15">
      <c r="A1" s="36" t="s">
        <v>170</v>
      </c>
      <c r="B1" s="36"/>
      <c r="C1" s="36"/>
      <c r="D1" s="36"/>
      <c r="E1" s="36"/>
      <c r="F1" s="36"/>
      <c r="G1" s="36"/>
      <c r="H1" s="36"/>
      <c r="I1" s="36"/>
    </row>
    <row r="2" spans="1:9" ht="13.5" x14ac:dyDescent="0.15">
      <c r="A2" s="7" t="s">
        <v>140</v>
      </c>
      <c r="B2" s="7"/>
      <c r="C2" s="7"/>
      <c r="D2" s="7"/>
      <c r="E2" s="7"/>
      <c r="F2" s="7"/>
      <c r="G2" s="7"/>
      <c r="H2" s="7"/>
      <c r="I2" s="6" t="s">
        <v>1</v>
      </c>
    </row>
    <row r="3" spans="1:9" ht="13.5" x14ac:dyDescent="0.15">
      <c r="A3" s="7" t="s">
        <v>252</v>
      </c>
      <c r="B3" s="7"/>
      <c r="C3" s="7"/>
      <c r="D3" s="7"/>
      <c r="E3" s="7"/>
      <c r="F3" s="7"/>
      <c r="G3" s="7"/>
      <c r="H3" s="7"/>
      <c r="I3" s="7"/>
    </row>
    <row r="4" spans="1:9" ht="13.5" x14ac:dyDescent="0.15">
      <c r="A4" s="7"/>
      <c r="B4" s="7"/>
      <c r="C4" s="7"/>
      <c r="D4" s="7"/>
      <c r="E4" s="7"/>
      <c r="F4" s="7"/>
      <c r="G4" s="7"/>
      <c r="H4" s="7"/>
      <c r="I4" s="6" t="s">
        <v>161</v>
      </c>
    </row>
    <row r="5" spans="1:9" ht="22.5" x14ac:dyDescent="0.15">
      <c r="A5" s="35" t="s">
        <v>88</v>
      </c>
      <c r="B5" s="34" t="s">
        <v>169</v>
      </c>
      <c r="C5" s="35" t="s">
        <v>168</v>
      </c>
      <c r="D5" s="35" t="s">
        <v>167</v>
      </c>
      <c r="E5" s="35" t="s">
        <v>166</v>
      </c>
      <c r="F5" s="35" t="s">
        <v>165</v>
      </c>
      <c r="G5" s="35" t="s">
        <v>164</v>
      </c>
      <c r="H5" s="35" t="s">
        <v>163</v>
      </c>
      <c r="I5" s="35" t="s">
        <v>11</v>
      </c>
    </row>
    <row r="6" spans="1:9" x14ac:dyDescent="0.15">
      <c r="A6" s="5" t="s">
        <v>153</v>
      </c>
      <c r="B6" s="33">
        <v>6068216562</v>
      </c>
      <c r="C6" s="33">
        <v>19814740696</v>
      </c>
      <c r="D6" s="33">
        <v>15755028270</v>
      </c>
      <c r="E6" s="33">
        <v>2887828147</v>
      </c>
      <c r="F6" s="33">
        <v>1049336800</v>
      </c>
      <c r="G6" s="33">
        <v>1578836379</v>
      </c>
      <c r="H6" s="33">
        <v>6930736850</v>
      </c>
      <c r="I6" s="33">
        <v>54084723720</v>
      </c>
    </row>
    <row r="7" spans="1:9" x14ac:dyDescent="0.15">
      <c r="A7" s="5" t="s">
        <v>147</v>
      </c>
      <c r="B7" s="33">
        <v>5458111343</v>
      </c>
      <c r="C7" s="33">
        <v>11556877152</v>
      </c>
      <c r="D7" s="33">
        <v>11840003178</v>
      </c>
      <c r="E7" s="33">
        <v>2791962245</v>
      </c>
      <c r="F7" s="33">
        <v>505684111</v>
      </c>
      <c r="G7" s="33">
        <v>837235606</v>
      </c>
      <c r="H7" s="33">
        <v>4755335259</v>
      </c>
      <c r="I7" s="33">
        <v>37745208898</v>
      </c>
    </row>
    <row r="8" spans="1:9" x14ac:dyDescent="0.15">
      <c r="A8" s="5" t="s">
        <v>152</v>
      </c>
      <c r="B8" s="33" t="s">
        <v>143</v>
      </c>
      <c r="C8" s="33" t="s">
        <v>143</v>
      </c>
      <c r="D8" s="33" t="s">
        <v>143</v>
      </c>
      <c r="E8" s="33" t="s">
        <v>143</v>
      </c>
      <c r="F8" s="33" t="s">
        <v>143</v>
      </c>
      <c r="G8" s="33" t="s">
        <v>143</v>
      </c>
      <c r="H8" s="33" t="s">
        <v>143</v>
      </c>
      <c r="I8" s="33" t="s">
        <v>143</v>
      </c>
    </row>
    <row r="9" spans="1:9" x14ac:dyDescent="0.15">
      <c r="A9" s="5" t="s">
        <v>146</v>
      </c>
      <c r="B9" s="33">
        <v>447756308</v>
      </c>
      <c r="C9" s="33">
        <v>6380498700</v>
      </c>
      <c r="D9" s="33">
        <v>3703604029</v>
      </c>
      <c r="E9" s="33">
        <v>70873221</v>
      </c>
      <c r="F9" s="33">
        <v>472330114</v>
      </c>
      <c r="G9" s="33">
        <v>357457553</v>
      </c>
      <c r="H9" s="33">
        <v>1731247073</v>
      </c>
      <c r="I9" s="33">
        <v>13163767010</v>
      </c>
    </row>
    <row r="10" spans="1:9" x14ac:dyDescent="0.15">
      <c r="A10" s="5" t="s">
        <v>251</v>
      </c>
      <c r="B10" s="33">
        <v>32295005</v>
      </c>
      <c r="C10" s="33">
        <v>1550717208</v>
      </c>
      <c r="D10" s="33">
        <v>182188922</v>
      </c>
      <c r="E10" s="33">
        <v>1141940</v>
      </c>
      <c r="F10" s="33">
        <v>65397975</v>
      </c>
      <c r="G10" s="33">
        <v>47849603</v>
      </c>
      <c r="H10" s="33">
        <v>288817508</v>
      </c>
      <c r="I10" s="33">
        <v>2168408161</v>
      </c>
    </row>
    <row r="11" spans="1:9" x14ac:dyDescent="0.15">
      <c r="A11" s="5" t="s">
        <v>145</v>
      </c>
      <c r="B11" s="33">
        <v>126335906</v>
      </c>
      <c r="C11" s="33">
        <v>168804646</v>
      </c>
      <c r="D11" s="33">
        <v>7276141</v>
      </c>
      <c r="E11" s="33">
        <v>9055741</v>
      </c>
      <c r="F11" s="33">
        <v>5924600</v>
      </c>
      <c r="G11" s="33">
        <v>326239617</v>
      </c>
      <c r="H11" s="33">
        <v>138547010</v>
      </c>
      <c r="I11" s="33">
        <v>782183661</v>
      </c>
    </row>
    <row r="12" spans="1:9" x14ac:dyDescent="0.15">
      <c r="A12" s="5" t="s">
        <v>151</v>
      </c>
      <c r="B12" s="33" t="s">
        <v>143</v>
      </c>
      <c r="C12" s="33" t="s">
        <v>143</v>
      </c>
      <c r="D12" s="33" t="s">
        <v>143</v>
      </c>
      <c r="E12" s="33" t="s">
        <v>143</v>
      </c>
      <c r="F12" s="33" t="s">
        <v>143</v>
      </c>
      <c r="G12" s="33" t="s">
        <v>143</v>
      </c>
      <c r="H12" s="33" t="s">
        <v>143</v>
      </c>
      <c r="I12" s="33" t="s">
        <v>143</v>
      </c>
    </row>
    <row r="13" spans="1:9" x14ac:dyDescent="0.15">
      <c r="A13" s="5" t="s">
        <v>150</v>
      </c>
      <c r="B13" s="33" t="s">
        <v>143</v>
      </c>
      <c r="C13" s="33" t="s">
        <v>143</v>
      </c>
      <c r="D13" s="33" t="s">
        <v>143</v>
      </c>
      <c r="E13" s="33" t="s">
        <v>143</v>
      </c>
      <c r="F13" s="33" t="s">
        <v>143</v>
      </c>
      <c r="G13" s="33" t="s">
        <v>143</v>
      </c>
      <c r="H13" s="33" t="s">
        <v>143</v>
      </c>
      <c r="I13" s="33" t="s">
        <v>143</v>
      </c>
    </row>
    <row r="14" spans="1:9" x14ac:dyDescent="0.15">
      <c r="A14" s="5" t="s">
        <v>149</v>
      </c>
      <c r="B14" s="33" t="s">
        <v>143</v>
      </c>
      <c r="C14" s="33" t="s">
        <v>143</v>
      </c>
      <c r="D14" s="33" t="s">
        <v>143</v>
      </c>
      <c r="E14" s="33" t="s">
        <v>143</v>
      </c>
      <c r="F14" s="33" t="s">
        <v>143</v>
      </c>
      <c r="G14" s="33" t="s">
        <v>143</v>
      </c>
      <c r="H14" s="33" t="s">
        <v>143</v>
      </c>
      <c r="I14" s="33" t="s">
        <v>143</v>
      </c>
    </row>
    <row r="15" spans="1:9" x14ac:dyDescent="0.15">
      <c r="A15" s="5" t="s">
        <v>250</v>
      </c>
      <c r="B15" s="33" t="s">
        <v>143</v>
      </c>
      <c r="C15" s="33" t="s">
        <v>143</v>
      </c>
      <c r="D15" s="33" t="s">
        <v>143</v>
      </c>
      <c r="E15" s="33" t="s">
        <v>143</v>
      </c>
      <c r="F15" s="33" t="s">
        <v>143</v>
      </c>
      <c r="G15" s="33" t="s">
        <v>143</v>
      </c>
      <c r="H15" s="33" t="s">
        <v>143</v>
      </c>
      <c r="I15" s="33" t="s">
        <v>143</v>
      </c>
    </row>
    <row r="16" spans="1:9" x14ac:dyDescent="0.15">
      <c r="A16" s="5" t="s">
        <v>144</v>
      </c>
      <c r="B16" s="33">
        <v>3718000</v>
      </c>
      <c r="C16" s="33">
        <v>157842990</v>
      </c>
      <c r="D16" s="33">
        <v>21956000</v>
      </c>
      <c r="E16" s="33">
        <v>14795000</v>
      </c>
      <c r="F16" s="33" t="s">
        <v>143</v>
      </c>
      <c r="G16" s="33">
        <v>10054000</v>
      </c>
      <c r="H16" s="33">
        <v>16790000</v>
      </c>
      <c r="I16" s="33">
        <v>225155990</v>
      </c>
    </row>
    <row r="17" spans="1:9" x14ac:dyDescent="0.15">
      <c r="A17" s="5" t="s">
        <v>148</v>
      </c>
      <c r="B17" s="33">
        <v>57395840976</v>
      </c>
      <c r="C17" s="33">
        <v>1</v>
      </c>
      <c r="D17" s="33">
        <v>10576869</v>
      </c>
      <c r="E17" s="33">
        <v>1</v>
      </c>
      <c r="F17" s="33">
        <v>67031959</v>
      </c>
      <c r="G17" s="33" t="s">
        <v>143</v>
      </c>
      <c r="H17" s="33">
        <v>703638</v>
      </c>
      <c r="I17" s="33">
        <v>57474153533</v>
      </c>
    </row>
    <row r="18" spans="1:9" x14ac:dyDescent="0.15">
      <c r="A18" s="5" t="s">
        <v>249</v>
      </c>
      <c r="B18" s="33" t="s">
        <v>143</v>
      </c>
      <c r="C18" s="33" t="s">
        <v>143</v>
      </c>
      <c r="D18" s="33" t="s">
        <v>143</v>
      </c>
      <c r="E18" s="33" t="s">
        <v>143</v>
      </c>
      <c r="F18" s="33" t="s">
        <v>143</v>
      </c>
      <c r="G18" s="33" t="s">
        <v>143</v>
      </c>
      <c r="H18" s="33" t="s">
        <v>143</v>
      </c>
      <c r="I18" s="33" t="s">
        <v>143</v>
      </c>
    </row>
    <row r="19" spans="1:9" x14ac:dyDescent="0.15">
      <c r="A19" s="5" t="s">
        <v>248</v>
      </c>
      <c r="B19" s="33">
        <v>8600053596</v>
      </c>
      <c r="C19" s="33" t="s">
        <v>143</v>
      </c>
      <c r="D19" s="33" t="s">
        <v>143</v>
      </c>
      <c r="E19" s="33" t="s">
        <v>143</v>
      </c>
      <c r="F19" s="33" t="s">
        <v>143</v>
      </c>
      <c r="G19" s="33" t="s">
        <v>143</v>
      </c>
      <c r="H19" s="33">
        <v>122587</v>
      </c>
      <c r="I19" s="33">
        <v>8600176263</v>
      </c>
    </row>
    <row r="20" spans="1:9" x14ac:dyDescent="0.15">
      <c r="A20" s="5" t="s">
        <v>247</v>
      </c>
      <c r="B20" s="33">
        <v>55628542</v>
      </c>
      <c r="C20" s="33" t="s">
        <v>143</v>
      </c>
      <c r="D20" s="33" t="s">
        <v>143</v>
      </c>
      <c r="E20" s="33" t="s">
        <v>143</v>
      </c>
      <c r="F20" s="33" t="s">
        <v>143</v>
      </c>
      <c r="G20" s="33" t="s">
        <v>143</v>
      </c>
      <c r="H20" s="33" t="s">
        <v>143</v>
      </c>
      <c r="I20" s="33">
        <v>55628542</v>
      </c>
    </row>
    <row r="21" spans="1:9" x14ac:dyDescent="0.15">
      <c r="A21" s="5" t="s">
        <v>246</v>
      </c>
      <c r="B21" s="33" t="s">
        <v>143</v>
      </c>
      <c r="C21" s="33" t="s">
        <v>143</v>
      </c>
      <c r="D21" s="33" t="s">
        <v>143</v>
      </c>
      <c r="E21" s="33" t="s">
        <v>143</v>
      </c>
      <c r="F21" s="33" t="s">
        <v>143</v>
      </c>
      <c r="G21" s="33" t="s">
        <v>143</v>
      </c>
      <c r="H21" s="33" t="s">
        <v>143</v>
      </c>
      <c r="I21" s="33" t="s">
        <v>143</v>
      </c>
    </row>
    <row r="22" spans="1:9" x14ac:dyDescent="0.15">
      <c r="A22" s="5" t="s">
        <v>245</v>
      </c>
      <c r="B22" s="33" t="s">
        <v>143</v>
      </c>
      <c r="C22" s="33" t="s">
        <v>143</v>
      </c>
      <c r="D22" s="33" t="s">
        <v>143</v>
      </c>
      <c r="E22" s="33" t="s">
        <v>143</v>
      </c>
      <c r="F22" s="33" t="s">
        <v>143</v>
      </c>
      <c r="G22" s="33" t="s">
        <v>143</v>
      </c>
      <c r="H22" s="33" t="s">
        <v>143</v>
      </c>
      <c r="I22" s="33" t="s">
        <v>143</v>
      </c>
    </row>
    <row r="23" spans="1:9" x14ac:dyDescent="0.15">
      <c r="A23" s="5" t="s">
        <v>244</v>
      </c>
      <c r="B23" s="33" t="s">
        <v>143</v>
      </c>
      <c r="C23" s="33" t="s">
        <v>143</v>
      </c>
      <c r="D23" s="33" t="s">
        <v>143</v>
      </c>
      <c r="E23" s="33" t="s">
        <v>143</v>
      </c>
      <c r="F23" s="33" t="s">
        <v>143</v>
      </c>
      <c r="G23" s="33" t="s">
        <v>143</v>
      </c>
      <c r="H23" s="33" t="s">
        <v>143</v>
      </c>
      <c r="I23" s="33" t="s">
        <v>143</v>
      </c>
    </row>
    <row r="24" spans="1:9" x14ac:dyDescent="0.15">
      <c r="A24" s="5" t="s">
        <v>243</v>
      </c>
      <c r="B24" s="33">
        <v>8460314515</v>
      </c>
      <c r="C24" s="33" t="s">
        <v>143</v>
      </c>
      <c r="D24" s="33" t="s">
        <v>143</v>
      </c>
      <c r="E24" s="33" t="s">
        <v>143</v>
      </c>
      <c r="F24" s="33" t="s">
        <v>143</v>
      </c>
      <c r="G24" s="33" t="s">
        <v>143</v>
      </c>
      <c r="H24" s="33" t="s">
        <v>143</v>
      </c>
      <c r="I24" s="33">
        <v>8460314515</v>
      </c>
    </row>
    <row r="25" spans="1:9" x14ac:dyDescent="0.15">
      <c r="A25" s="5" t="s">
        <v>242</v>
      </c>
      <c r="B25" s="33" t="s">
        <v>143</v>
      </c>
      <c r="C25" s="33" t="s">
        <v>143</v>
      </c>
      <c r="D25" s="33" t="s">
        <v>143</v>
      </c>
      <c r="E25" s="33" t="s">
        <v>143</v>
      </c>
      <c r="F25" s="33" t="s">
        <v>143</v>
      </c>
      <c r="G25" s="33" t="s">
        <v>143</v>
      </c>
      <c r="H25" s="33" t="s">
        <v>143</v>
      </c>
      <c r="I25" s="33" t="s">
        <v>143</v>
      </c>
    </row>
    <row r="26" spans="1:9" x14ac:dyDescent="0.15">
      <c r="A26" s="5" t="s">
        <v>241</v>
      </c>
      <c r="B26" s="33" t="s">
        <v>143</v>
      </c>
      <c r="C26" s="33" t="s">
        <v>143</v>
      </c>
      <c r="D26" s="33" t="s">
        <v>143</v>
      </c>
      <c r="E26" s="33" t="s">
        <v>143</v>
      </c>
      <c r="F26" s="33" t="s">
        <v>143</v>
      </c>
      <c r="G26" s="33" t="s">
        <v>143</v>
      </c>
      <c r="H26" s="33" t="s">
        <v>143</v>
      </c>
      <c r="I26" s="33" t="s">
        <v>143</v>
      </c>
    </row>
    <row r="27" spans="1:9" x14ac:dyDescent="0.15">
      <c r="A27" s="5" t="s">
        <v>240</v>
      </c>
      <c r="B27" s="33" t="s">
        <v>143</v>
      </c>
      <c r="C27" s="33" t="s">
        <v>143</v>
      </c>
      <c r="D27" s="33" t="s">
        <v>143</v>
      </c>
      <c r="E27" s="33" t="s">
        <v>143</v>
      </c>
      <c r="F27" s="33" t="s">
        <v>143</v>
      </c>
      <c r="G27" s="33" t="s">
        <v>143</v>
      </c>
      <c r="H27" s="33" t="s">
        <v>143</v>
      </c>
      <c r="I27" s="33" t="s">
        <v>143</v>
      </c>
    </row>
    <row r="28" spans="1:9" x14ac:dyDescent="0.15">
      <c r="A28" s="5" t="s">
        <v>239</v>
      </c>
      <c r="B28" s="33" t="s">
        <v>143</v>
      </c>
      <c r="C28" s="33" t="s">
        <v>143</v>
      </c>
      <c r="D28" s="33" t="s">
        <v>143</v>
      </c>
      <c r="E28" s="33" t="s">
        <v>143</v>
      </c>
      <c r="F28" s="33" t="s">
        <v>143</v>
      </c>
      <c r="G28" s="33" t="s">
        <v>143</v>
      </c>
      <c r="H28" s="33" t="s">
        <v>143</v>
      </c>
      <c r="I28" s="33" t="s">
        <v>143</v>
      </c>
    </row>
    <row r="29" spans="1:9" x14ac:dyDescent="0.15">
      <c r="A29" s="5" t="s">
        <v>238</v>
      </c>
      <c r="B29" s="33" t="s">
        <v>143</v>
      </c>
      <c r="C29" s="33" t="s">
        <v>143</v>
      </c>
      <c r="D29" s="33" t="s">
        <v>143</v>
      </c>
      <c r="E29" s="33" t="s">
        <v>143</v>
      </c>
      <c r="F29" s="33" t="s">
        <v>143</v>
      </c>
      <c r="G29" s="33" t="s">
        <v>143</v>
      </c>
      <c r="H29" s="33" t="s">
        <v>143</v>
      </c>
      <c r="I29" s="33" t="s">
        <v>143</v>
      </c>
    </row>
    <row r="30" spans="1:9" x14ac:dyDescent="0.15">
      <c r="A30" s="5" t="s">
        <v>237</v>
      </c>
      <c r="B30" s="33" t="s">
        <v>143</v>
      </c>
      <c r="C30" s="33" t="s">
        <v>143</v>
      </c>
      <c r="D30" s="33" t="s">
        <v>143</v>
      </c>
      <c r="E30" s="33" t="s">
        <v>143</v>
      </c>
      <c r="F30" s="33" t="s">
        <v>143</v>
      </c>
      <c r="G30" s="33" t="s">
        <v>143</v>
      </c>
      <c r="H30" s="33" t="s">
        <v>143</v>
      </c>
      <c r="I30" s="33" t="s">
        <v>143</v>
      </c>
    </row>
    <row r="31" spans="1:9" x14ac:dyDescent="0.15">
      <c r="A31" s="5" t="s">
        <v>236</v>
      </c>
      <c r="B31" s="33">
        <v>15954661614</v>
      </c>
      <c r="C31" s="33">
        <v>1</v>
      </c>
      <c r="D31" s="33">
        <v>9655801</v>
      </c>
      <c r="E31" s="33">
        <v>1</v>
      </c>
      <c r="F31" s="33" t="s">
        <v>143</v>
      </c>
      <c r="G31" s="33" t="s">
        <v>143</v>
      </c>
      <c r="H31" s="33">
        <v>11</v>
      </c>
      <c r="I31" s="33">
        <v>15964317436</v>
      </c>
    </row>
    <row r="32" spans="1:9" x14ac:dyDescent="0.15">
      <c r="A32" s="5" t="s">
        <v>235</v>
      </c>
      <c r="B32" s="33" t="s">
        <v>143</v>
      </c>
      <c r="C32" s="33" t="s">
        <v>143</v>
      </c>
      <c r="D32" s="33" t="s">
        <v>143</v>
      </c>
      <c r="E32" s="33" t="s">
        <v>143</v>
      </c>
      <c r="F32" s="33" t="s">
        <v>143</v>
      </c>
      <c r="G32" s="33" t="s">
        <v>143</v>
      </c>
      <c r="H32" s="33" t="s">
        <v>143</v>
      </c>
      <c r="I32" s="33" t="s">
        <v>143</v>
      </c>
    </row>
    <row r="33" spans="1:9" x14ac:dyDescent="0.15">
      <c r="A33" s="5" t="s">
        <v>234</v>
      </c>
      <c r="B33" s="33" t="s">
        <v>143</v>
      </c>
      <c r="C33" s="33" t="s">
        <v>143</v>
      </c>
      <c r="D33" s="33" t="s">
        <v>143</v>
      </c>
      <c r="E33" s="33" t="s">
        <v>143</v>
      </c>
      <c r="F33" s="33" t="s">
        <v>143</v>
      </c>
      <c r="G33" s="33" t="s">
        <v>143</v>
      </c>
      <c r="H33" s="33" t="s">
        <v>143</v>
      </c>
      <c r="I33" s="33" t="s">
        <v>143</v>
      </c>
    </row>
    <row r="34" spans="1:9" x14ac:dyDescent="0.15">
      <c r="A34" s="5" t="s">
        <v>233</v>
      </c>
      <c r="B34" s="33" t="s">
        <v>143</v>
      </c>
      <c r="C34" s="33" t="s">
        <v>143</v>
      </c>
      <c r="D34" s="33" t="s">
        <v>143</v>
      </c>
      <c r="E34" s="33" t="s">
        <v>143</v>
      </c>
      <c r="F34" s="33" t="s">
        <v>143</v>
      </c>
      <c r="G34" s="33" t="s">
        <v>143</v>
      </c>
      <c r="H34" s="33" t="s">
        <v>143</v>
      </c>
      <c r="I34" s="33" t="s">
        <v>143</v>
      </c>
    </row>
    <row r="35" spans="1:9" x14ac:dyDescent="0.15">
      <c r="A35" s="5" t="s">
        <v>232</v>
      </c>
      <c r="B35" s="33" t="s">
        <v>143</v>
      </c>
      <c r="C35" s="33" t="s">
        <v>143</v>
      </c>
      <c r="D35" s="33" t="s">
        <v>143</v>
      </c>
      <c r="E35" s="33" t="s">
        <v>143</v>
      </c>
      <c r="F35" s="33" t="s">
        <v>143</v>
      </c>
      <c r="G35" s="33" t="s">
        <v>143</v>
      </c>
      <c r="H35" s="33" t="s">
        <v>143</v>
      </c>
      <c r="I35" s="33" t="s">
        <v>143</v>
      </c>
    </row>
    <row r="36" spans="1:9" x14ac:dyDescent="0.15">
      <c r="A36" s="5" t="s">
        <v>231</v>
      </c>
      <c r="B36" s="33" t="s">
        <v>143</v>
      </c>
      <c r="C36" s="33" t="s">
        <v>143</v>
      </c>
      <c r="D36" s="33" t="s">
        <v>143</v>
      </c>
      <c r="E36" s="33" t="s">
        <v>143</v>
      </c>
      <c r="F36" s="33" t="s">
        <v>143</v>
      </c>
      <c r="G36" s="33" t="s">
        <v>143</v>
      </c>
      <c r="H36" s="33" t="s">
        <v>143</v>
      </c>
      <c r="I36" s="33" t="s">
        <v>143</v>
      </c>
    </row>
    <row r="37" spans="1:9" x14ac:dyDescent="0.15">
      <c r="A37" s="5" t="s">
        <v>230</v>
      </c>
      <c r="B37" s="33" t="s">
        <v>143</v>
      </c>
      <c r="C37" s="33" t="s">
        <v>143</v>
      </c>
      <c r="D37" s="33" t="s">
        <v>143</v>
      </c>
      <c r="E37" s="33" t="s">
        <v>143</v>
      </c>
      <c r="F37" s="33" t="s">
        <v>143</v>
      </c>
      <c r="G37" s="33" t="s">
        <v>143</v>
      </c>
      <c r="H37" s="33" t="s">
        <v>143</v>
      </c>
      <c r="I37" s="33" t="s">
        <v>143</v>
      </c>
    </row>
    <row r="38" spans="1:9" x14ac:dyDescent="0.15">
      <c r="A38" s="5" t="s">
        <v>229</v>
      </c>
      <c r="B38" s="33">
        <v>204436617</v>
      </c>
      <c r="C38" s="33" t="s">
        <v>143</v>
      </c>
      <c r="D38" s="33" t="s">
        <v>143</v>
      </c>
      <c r="E38" s="33" t="s">
        <v>143</v>
      </c>
      <c r="F38" s="33" t="s">
        <v>143</v>
      </c>
      <c r="G38" s="33" t="s">
        <v>143</v>
      </c>
      <c r="H38" s="33" t="s">
        <v>143</v>
      </c>
      <c r="I38" s="33">
        <v>204436617</v>
      </c>
    </row>
    <row r="39" spans="1:9" x14ac:dyDescent="0.15">
      <c r="A39" s="5" t="s">
        <v>228</v>
      </c>
      <c r="B39" s="33" t="s">
        <v>143</v>
      </c>
      <c r="C39" s="33" t="s">
        <v>143</v>
      </c>
      <c r="D39" s="33" t="s">
        <v>143</v>
      </c>
      <c r="E39" s="33" t="s">
        <v>143</v>
      </c>
      <c r="F39" s="33" t="s">
        <v>143</v>
      </c>
      <c r="G39" s="33" t="s">
        <v>143</v>
      </c>
      <c r="H39" s="33" t="s">
        <v>143</v>
      </c>
      <c r="I39" s="33" t="s">
        <v>143</v>
      </c>
    </row>
    <row r="40" spans="1:9" x14ac:dyDescent="0.15">
      <c r="A40" s="5" t="s">
        <v>227</v>
      </c>
      <c r="B40" s="33" t="s">
        <v>143</v>
      </c>
      <c r="C40" s="33" t="s">
        <v>143</v>
      </c>
      <c r="D40" s="33" t="s">
        <v>143</v>
      </c>
      <c r="E40" s="33" t="s">
        <v>143</v>
      </c>
      <c r="F40" s="33" t="s">
        <v>143</v>
      </c>
      <c r="G40" s="33" t="s">
        <v>143</v>
      </c>
      <c r="H40" s="33" t="s">
        <v>143</v>
      </c>
      <c r="I40" s="33" t="s">
        <v>143</v>
      </c>
    </row>
    <row r="41" spans="1:9" x14ac:dyDescent="0.15">
      <c r="A41" s="5" t="s">
        <v>226</v>
      </c>
      <c r="B41" s="33" t="s">
        <v>143</v>
      </c>
      <c r="C41" s="33" t="s">
        <v>143</v>
      </c>
      <c r="D41" s="33" t="s">
        <v>143</v>
      </c>
      <c r="E41" s="33" t="s">
        <v>143</v>
      </c>
      <c r="F41" s="33" t="s">
        <v>143</v>
      </c>
      <c r="G41" s="33" t="s">
        <v>143</v>
      </c>
      <c r="H41" s="33" t="s">
        <v>143</v>
      </c>
      <c r="I41" s="33" t="s">
        <v>143</v>
      </c>
    </row>
    <row r="42" spans="1:9" x14ac:dyDescent="0.15">
      <c r="A42" s="5" t="s">
        <v>225</v>
      </c>
      <c r="B42" s="33" t="s">
        <v>143</v>
      </c>
      <c r="C42" s="33" t="s">
        <v>143</v>
      </c>
      <c r="D42" s="33" t="s">
        <v>143</v>
      </c>
      <c r="E42" s="33" t="s">
        <v>143</v>
      </c>
      <c r="F42" s="33" t="s">
        <v>143</v>
      </c>
      <c r="G42" s="33" t="s">
        <v>143</v>
      </c>
      <c r="H42" s="33" t="s">
        <v>143</v>
      </c>
      <c r="I42" s="33" t="s">
        <v>143</v>
      </c>
    </row>
    <row r="43" spans="1:9" x14ac:dyDescent="0.15">
      <c r="A43" s="5" t="s">
        <v>224</v>
      </c>
      <c r="B43" s="33" t="s">
        <v>143</v>
      </c>
      <c r="C43" s="33" t="s">
        <v>143</v>
      </c>
      <c r="D43" s="33" t="s">
        <v>143</v>
      </c>
      <c r="E43" s="33" t="s">
        <v>143</v>
      </c>
      <c r="F43" s="33" t="s">
        <v>143</v>
      </c>
      <c r="G43" s="33" t="s">
        <v>143</v>
      </c>
      <c r="H43" s="33" t="s">
        <v>143</v>
      </c>
      <c r="I43" s="33" t="s">
        <v>143</v>
      </c>
    </row>
    <row r="44" spans="1:9" x14ac:dyDescent="0.15">
      <c r="A44" s="5" t="s">
        <v>223</v>
      </c>
      <c r="B44" s="33" t="s">
        <v>143</v>
      </c>
      <c r="C44" s="33" t="s">
        <v>143</v>
      </c>
      <c r="D44" s="33" t="s">
        <v>143</v>
      </c>
      <c r="E44" s="33" t="s">
        <v>143</v>
      </c>
      <c r="F44" s="33" t="s">
        <v>143</v>
      </c>
      <c r="G44" s="33" t="s">
        <v>143</v>
      </c>
      <c r="H44" s="33" t="s">
        <v>143</v>
      </c>
      <c r="I44" s="33" t="s">
        <v>143</v>
      </c>
    </row>
    <row r="45" spans="1:9" x14ac:dyDescent="0.15">
      <c r="A45" s="5" t="s">
        <v>222</v>
      </c>
      <c r="B45" s="33">
        <v>32531494</v>
      </c>
      <c r="C45" s="33" t="s">
        <v>143</v>
      </c>
      <c r="D45" s="33" t="s">
        <v>143</v>
      </c>
      <c r="E45" s="33" t="s">
        <v>143</v>
      </c>
      <c r="F45" s="33" t="s">
        <v>143</v>
      </c>
      <c r="G45" s="33" t="s">
        <v>143</v>
      </c>
      <c r="H45" s="33" t="s">
        <v>143</v>
      </c>
      <c r="I45" s="33">
        <v>32531494</v>
      </c>
    </row>
    <row r="46" spans="1:9" x14ac:dyDescent="0.15">
      <c r="A46" s="5" t="s">
        <v>221</v>
      </c>
      <c r="B46" s="33">
        <v>5815447346</v>
      </c>
      <c r="C46" s="33" t="s">
        <v>143</v>
      </c>
      <c r="D46" s="33" t="s">
        <v>143</v>
      </c>
      <c r="E46" s="33" t="s">
        <v>143</v>
      </c>
      <c r="F46" s="33" t="s">
        <v>143</v>
      </c>
      <c r="G46" s="33" t="s">
        <v>143</v>
      </c>
      <c r="H46" s="33" t="s">
        <v>143</v>
      </c>
      <c r="I46" s="33">
        <v>5815447346</v>
      </c>
    </row>
    <row r="47" spans="1:9" x14ac:dyDescent="0.15">
      <c r="A47" s="5" t="s">
        <v>220</v>
      </c>
      <c r="B47" s="33">
        <v>16952139082</v>
      </c>
      <c r="C47" s="33" t="s">
        <v>143</v>
      </c>
      <c r="D47" s="33" t="s">
        <v>143</v>
      </c>
      <c r="E47" s="33" t="s">
        <v>143</v>
      </c>
      <c r="F47" s="33" t="s">
        <v>143</v>
      </c>
      <c r="G47" s="33" t="s">
        <v>143</v>
      </c>
      <c r="H47" s="33">
        <v>581040</v>
      </c>
      <c r="I47" s="33">
        <v>16952720123</v>
      </c>
    </row>
    <row r="48" spans="1:9" x14ac:dyDescent="0.15">
      <c r="A48" s="5" t="s">
        <v>219</v>
      </c>
      <c r="B48" s="33">
        <v>653489364</v>
      </c>
      <c r="C48" s="33" t="s">
        <v>143</v>
      </c>
      <c r="D48" s="33" t="s">
        <v>143</v>
      </c>
      <c r="E48" s="33" t="s">
        <v>143</v>
      </c>
      <c r="F48" s="33" t="s">
        <v>143</v>
      </c>
      <c r="G48" s="33" t="s">
        <v>143</v>
      </c>
      <c r="H48" s="33" t="s">
        <v>143</v>
      </c>
      <c r="I48" s="33">
        <v>653489364</v>
      </c>
    </row>
    <row r="49" spans="1:9" x14ac:dyDescent="0.15">
      <c r="A49" s="5" t="s">
        <v>218</v>
      </c>
      <c r="B49" s="33" t="s">
        <v>143</v>
      </c>
      <c r="C49" s="33" t="s">
        <v>143</v>
      </c>
      <c r="D49" s="33" t="s">
        <v>143</v>
      </c>
      <c r="E49" s="33" t="s">
        <v>143</v>
      </c>
      <c r="F49" s="33" t="s">
        <v>143</v>
      </c>
      <c r="G49" s="33" t="s">
        <v>143</v>
      </c>
      <c r="H49" s="33" t="s">
        <v>143</v>
      </c>
      <c r="I49" s="33" t="s">
        <v>143</v>
      </c>
    </row>
    <row r="50" spans="1:9" x14ac:dyDescent="0.15">
      <c r="A50" s="5" t="s">
        <v>217</v>
      </c>
      <c r="B50" s="33" t="s">
        <v>143</v>
      </c>
      <c r="C50" s="33" t="s">
        <v>143</v>
      </c>
      <c r="D50" s="33" t="s">
        <v>143</v>
      </c>
      <c r="E50" s="33" t="s">
        <v>143</v>
      </c>
      <c r="F50" s="33" t="s">
        <v>143</v>
      </c>
      <c r="G50" s="33" t="s">
        <v>143</v>
      </c>
      <c r="H50" s="33" t="s">
        <v>143</v>
      </c>
      <c r="I50" s="33" t="s">
        <v>143</v>
      </c>
    </row>
    <row r="51" spans="1:9" x14ac:dyDescent="0.15">
      <c r="A51" s="5" t="s">
        <v>216</v>
      </c>
      <c r="B51" s="33" t="s">
        <v>143</v>
      </c>
      <c r="C51" s="33" t="s">
        <v>143</v>
      </c>
      <c r="D51" s="33" t="s">
        <v>143</v>
      </c>
      <c r="E51" s="33" t="s">
        <v>143</v>
      </c>
      <c r="F51" s="33" t="s">
        <v>143</v>
      </c>
      <c r="G51" s="33" t="s">
        <v>143</v>
      </c>
      <c r="H51" s="33" t="s">
        <v>143</v>
      </c>
      <c r="I51" s="33" t="s">
        <v>143</v>
      </c>
    </row>
    <row r="52" spans="1:9" x14ac:dyDescent="0.15">
      <c r="A52" s="5" t="s">
        <v>215</v>
      </c>
      <c r="B52" s="33">
        <v>408180760</v>
      </c>
      <c r="C52" s="33" t="s">
        <v>143</v>
      </c>
      <c r="D52" s="33" t="s">
        <v>143</v>
      </c>
      <c r="E52" s="33" t="s">
        <v>143</v>
      </c>
      <c r="F52" s="33">
        <v>7680960</v>
      </c>
      <c r="G52" s="33" t="s">
        <v>143</v>
      </c>
      <c r="H52" s="33" t="s">
        <v>143</v>
      </c>
      <c r="I52" s="33">
        <v>415861720</v>
      </c>
    </row>
    <row r="53" spans="1:9" x14ac:dyDescent="0.15">
      <c r="A53" s="5" t="s">
        <v>214</v>
      </c>
      <c r="B53" s="33">
        <v>1128930</v>
      </c>
      <c r="C53" s="33" t="s">
        <v>143</v>
      </c>
      <c r="D53" s="33" t="s">
        <v>143</v>
      </c>
      <c r="E53" s="33" t="s">
        <v>143</v>
      </c>
      <c r="F53" s="33" t="s">
        <v>143</v>
      </c>
      <c r="G53" s="33" t="s">
        <v>143</v>
      </c>
      <c r="H53" s="33" t="s">
        <v>143</v>
      </c>
      <c r="I53" s="33">
        <v>1128930</v>
      </c>
    </row>
    <row r="54" spans="1:9" x14ac:dyDescent="0.15">
      <c r="A54" s="5" t="s">
        <v>213</v>
      </c>
      <c r="B54" s="33" t="s">
        <v>143</v>
      </c>
      <c r="C54" s="33" t="s">
        <v>143</v>
      </c>
      <c r="D54" s="33" t="s">
        <v>143</v>
      </c>
      <c r="E54" s="33" t="s">
        <v>143</v>
      </c>
      <c r="F54" s="33" t="s">
        <v>143</v>
      </c>
      <c r="G54" s="33" t="s">
        <v>143</v>
      </c>
      <c r="H54" s="33" t="s">
        <v>143</v>
      </c>
      <c r="I54" s="33" t="s">
        <v>143</v>
      </c>
    </row>
    <row r="55" spans="1:9" x14ac:dyDescent="0.15">
      <c r="A55" s="5" t="s">
        <v>212</v>
      </c>
      <c r="B55" s="33" t="s">
        <v>143</v>
      </c>
      <c r="C55" s="33" t="s">
        <v>143</v>
      </c>
      <c r="D55" s="33" t="s">
        <v>143</v>
      </c>
      <c r="E55" s="33" t="s">
        <v>143</v>
      </c>
      <c r="F55" s="33" t="s">
        <v>143</v>
      </c>
      <c r="G55" s="33" t="s">
        <v>143</v>
      </c>
      <c r="H55" s="33" t="s">
        <v>143</v>
      </c>
      <c r="I55" s="33" t="s">
        <v>143</v>
      </c>
    </row>
    <row r="56" spans="1:9" x14ac:dyDescent="0.15">
      <c r="A56" s="5" t="s">
        <v>211</v>
      </c>
      <c r="B56" s="33" t="s">
        <v>143</v>
      </c>
      <c r="C56" s="33" t="s">
        <v>143</v>
      </c>
      <c r="D56" s="33" t="s">
        <v>143</v>
      </c>
      <c r="E56" s="33" t="s">
        <v>143</v>
      </c>
      <c r="F56" s="33" t="s">
        <v>143</v>
      </c>
      <c r="G56" s="33" t="s">
        <v>143</v>
      </c>
      <c r="H56" s="33" t="s">
        <v>143</v>
      </c>
      <c r="I56" s="33" t="s">
        <v>143</v>
      </c>
    </row>
    <row r="57" spans="1:9" x14ac:dyDescent="0.15">
      <c r="A57" s="5" t="s">
        <v>210</v>
      </c>
      <c r="B57" s="33" t="s">
        <v>143</v>
      </c>
      <c r="C57" s="33" t="s">
        <v>143</v>
      </c>
      <c r="D57" s="33" t="s">
        <v>143</v>
      </c>
      <c r="E57" s="33" t="s">
        <v>143</v>
      </c>
      <c r="F57" s="33" t="s">
        <v>143</v>
      </c>
      <c r="G57" s="33" t="s">
        <v>143</v>
      </c>
      <c r="H57" s="33" t="s">
        <v>143</v>
      </c>
      <c r="I57" s="33" t="s">
        <v>143</v>
      </c>
    </row>
    <row r="58" spans="1:9" x14ac:dyDescent="0.15">
      <c r="A58" s="5" t="s">
        <v>209</v>
      </c>
      <c r="B58" s="33" t="s">
        <v>143</v>
      </c>
      <c r="C58" s="33" t="s">
        <v>143</v>
      </c>
      <c r="D58" s="33" t="s">
        <v>143</v>
      </c>
      <c r="E58" s="33" t="s">
        <v>143</v>
      </c>
      <c r="F58" s="33" t="s">
        <v>143</v>
      </c>
      <c r="G58" s="33" t="s">
        <v>143</v>
      </c>
      <c r="H58" s="33" t="s">
        <v>143</v>
      </c>
      <c r="I58" s="33" t="s">
        <v>143</v>
      </c>
    </row>
    <row r="59" spans="1:9" x14ac:dyDescent="0.15">
      <c r="A59" s="5" t="s">
        <v>208</v>
      </c>
      <c r="B59" s="33">
        <v>222594847</v>
      </c>
      <c r="C59" s="33" t="s">
        <v>143</v>
      </c>
      <c r="D59" s="33">
        <v>921068</v>
      </c>
      <c r="E59" s="33" t="s">
        <v>143</v>
      </c>
      <c r="F59" s="33">
        <v>53550999</v>
      </c>
      <c r="G59" s="33" t="s">
        <v>143</v>
      </c>
      <c r="H59" s="33" t="s">
        <v>143</v>
      </c>
      <c r="I59" s="33">
        <v>277066914</v>
      </c>
    </row>
    <row r="60" spans="1:9" x14ac:dyDescent="0.15">
      <c r="A60" s="5" t="s">
        <v>207</v>
      </c>
      <c r="B60" s="33" t="s">
        <v>143</v>
      </c>
      <c r="C60" s="33" t="s">
        <v>143</v>
      </c>
      <c r="D60" s="33" t="s">
        <v>143</v>
      </c>
      <c r="E60" s="33" t="s">
        <v>143</v>
      </c>
      <c r="F60" s="33" t="s">
        <v>143</v>
      </c>
      <c r="G60" s="33" t="s">
        <v>143</v>
      </c>
      <c r="H60" s="33" t="s">
        <v>143</v>
      </c>
      <c r="I60" s="33" t="s">
        <v>143</v>
      </c>
    </row>
    <row r="61" spans="1:9" x14ac:dyDescent="0.15">
      <c r="A61" s="5" t="s">
        <v>206</v>
      </c>
      <c r="B61" s="33">
        <v>35234269</v>
      </c>
      <c r="C61" s="33" t="s">
        <v>143</v>
      </c>
      <c r="D61" s="33" t="s">
        <v>143</v>
      </c>
      <c r="E61" s="33" t="s">
        <v>143</v>
      </c>
      <c r="F61" s="33">
        <v>5800000</v>
      </c>
      <c r="G61" s="33" t="s">
        <v>143</v>
      </c>
      <c r="H61" s="33" t="s">
        <v>143</v>
      </c>
      <c r="I61" s="33">
        <v>41034269</v>
      </c>
    </row>
    <row r="62" spans="1:9" x14ac:dyDescent="0.15">
      <c r="A62" s="5" t="s">
        <v>142</v>
      </c>
      <c r="B62" s="33">
        <v>170226652</v>
      </c>
      <c r="C62" s="33">
        <v>363981722</v>
      </c>
      <c r="D62" s="33">
        <v>52238737</v>
      </c>
      <c r="E62" s="33">
        <v>1391961</v>
      </c>
      <c r="F62" s="33">
        <v>17187913</v>
      </c>
      <c r="G62" s="33">
        <v>434675599</v>
      </c>
      <c r="H62" s="33">
        <v>282614776</v>
      </c>
      <c r="I62" s="33">
        <v>1359709036</v>
      </c>
    </row>
    <row r="63" spans="1:9" x14ac:dyDescent="0.15">
      <c r="A63" s="5" t="s">
        <v>205</v>
      </c>
      <c r="B63" s="33">
        <v>514081</v>
      </c>
      <c r="C63" s="33">
        <v>8276461</v>
      </c>
      <c r="D63" s="33" t="s">
        <v>143</v>
      </c>
      <c r="E63" s="33" t="s">
        <v>143</v>
      </c>
      <c r="F63" s="33">
        <v>3</v>
      </c>
      <c r="G63" s="33">
        <v>12674769</v>
      </c>
      <c r="H63" s="33">
        <v>1803600</v>
      </c>
      <c r="I63" s="33">
        <v>23268914</v>
      </c>
    </row>
    <row r="64" spans="1:9" x14ac:dyDescent="0.15">
      <c r="A64" s="5" t="s">
        <v>204</v>
      </c>
      <c r="B64" s="33">
        <v>94712571</v>
      </c>
      <c r="C64" s="33">
        <v>313705261</v>
      </c>
      <c r="D64" s="33">
        <v>10638737</v>
      </c>
      <c r="E64" s="33">
        <v>1391961</v>
      </c>
      <c r="F64" s="33">
        <v>5719910</v>
      </c>
      <c r="G64" s="33">
        <v>422000830</v>
      </c>
      <c r="H64" s="33">
        <v>268811176</v>
      </c>
      <c r="I64" s="33">
        <v>1154372122</v>
      </c>
    </row>
    <row r="65" spans="1:9" x14ac:dyDescent="0.15">
      <c r="A65" s="5" t="s">
        <v>203</v>
      </c>
      <c r="B65" s="33">
        <v>75000000</v>
      </c>
      <c r="C65" s="33">
        <v>42000000</v>
      </c>
      <c r="D65" s="33">
        <v>41600000</v>
      </c>
      <c r="E65" s="33" t="s">
        <v>143</v>
      </c>
      <c r="F65" s="33">
        <v>11468000</v>
      </c>
      <c r="G65" s="33" t="s">
        <v>143</v>
      </c>
      <c r="H65" s="33">
        <v>12000000</v>
      </c>
      <c r="I65" s="33">
        <v>182068000</v>
      </c>
    </row>
    <row r="66" spans="1:9" x14ac:dyDescent="0.15">
      <c r="A66" s="5" t="s">
        <v>11</v>
      </c>
      <c r="B66" s="33">
        <v>63634284190</v>
      </c>
      <c r="C66" s="33">
        <v>20178722419</v>
      </c>
      <c r="D66" s="33">
        <v>15817843876</v>
      </c>
      <c r="E66" s="33">
        <v>2889220109</v>
      </c>
      <c r="F66" s="33">
        <v>1133556672</v>
      </c>
      <c r="G66" s="33">
        <v>2013511978</v>
      </c>
      <c r="H66" s="33">
        <v>7214055264</v>
      </c>
      <c r="I66" s="33">
        <v>112918586289</v>
      </c>
    </row>
  </sheetData>
  <mergeCells count="1">
    <mergeCell ref="A1:I1"/>
  </mergeCells>
  <phoneticPr fontId="9"/>
  <pageMargins left="0.3888888888888889" right="0.3888888888888889" top="0.3888888888888889" bottom="0.3888888888888889" header="0.19444444444444445" footer="0.19444444444444445"/>
  <pageSetup paperSize="9" scale="64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625" style="4" customWidth="1"/>
    <col min="2" max="11" width="15.375" style="4" customWidth="1"/>
    <col min="12" max="13" width="8.875" style="4"/>
    <col min="14" max="14" width="10.625" style="4" bestFit="1" customWidth="1"/>
    <col min="15" max="15" width="8.875" style="4"/>
    <col min="16" max="16" width="10.25" style="4" customWidth="1"/>
    <col min="17" max="16384" width="8.875" style="4"/>
  </cols>
  <sheetData>
    <row r="1" spans="1:10" ht="21" x14ac:dyDescent="0.2">
      <c r="A1" s="8" t="s">
        <v>0</v>
      </c>
    </row>
    <row r="2" spans="1:10" ht="13.5" x14ac:dyDescent="0.15">
      <c r="A2" s="7" t="s">
        <v>141</v>
      </c>
    </row>
    <row r="3" spans="1:10" ht="13.5" x14ac:dyDescent="0.15">
      <c r="A3" s="7" t="s">
        <v>1</v>
      </c>
    </row>
    <row r="5" spans="1:10" ht="13.5" x14ac:dyDescent="0.15">
      <c r="A5" s="12" t="s">
        <v>2</v>
      </c>
      <c r="H5" s="6" t="s">
        <v>116</v>
      </c>
    </row>
    <row r="6" spans="1:10" ht="37.5" customHeight="1" x14ac:dyDescent="0.15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10" ht="18" customHeight="1" x14ac:dyDescent="0.15">
      <c r="A7" s="9"/>
      <c r="B7" s="20"/>
      <c r="C7" s="20"/>
      <c r="D7" s="20">
        <f>B7*C7</f>
        <v>0</v>
      </c>
      <c r="E7" s="20"/>
      <c r="F7" s="20">
        <f>B7*E7</f>
        <v>0</v>
      </c>
      <c r="G7" s="20">
        <f>D7-F7</f>
        <v>0</v>
      </c>
      <c r="H7" s="20">
        <f>F7</f>
        <v>0</v>
      </c>
    </row>
    <row r="8" spans="1:10" ht="18" customHeight="1" x14ac:dyDescent="0.15">
      <c r="A8" s="9"/>
      <c r="B8" s="20"/>
      <c r="C8" s="20"/>
      <c r="D8" s="20">
        <f>B8*C8</f>
        <v>0</v>
      </c>
      <c r="E8" s="20"/>
      <c r="F8" s="20">
        <f>B8*E8</f>
        <v>0</v>
      </c>
      <c r="G8" s="20">
        <f>D8-F8</f>
        <v>0</v>
      </c>
      <c r="H8" s="20">
        <f>F8</f>
        <v>0</v>
      </c>
    </row>
    <row r="9" spans="1:10" ht="18" customHeight="1" x14ac:dyDescent="0.15">
      <c r="A9" s="9"/>
      <c r="B9" s="20"/>
      <c r="C9" s="20"/>
      <c r="D9" s="20">
        <f>B9*C9</f>
        <v>0</v>
      </c>
      <c r="E9" s="20"/>
      <c r="F9" s="20">
        <f>B9*E9</f>
        <v>0</v>
      </c>
      <c r="G9" s="20">
        <f>D9-F9</f>
        <v>0</v>
      </c>
      <c r="H9" s="20">
        <f>F9</f>
        <v>0</v>
      </c>
    </row>
    <row r="10" spans="1:10" ht="18" customHeight="1" x14ac:dyDescent="0.15">
      <c r="A10" s="3" t="s">
        <v>11</v>
      </c>
      <c r="B10" s="20">
        <f>SUM(B7:B9)</f>
        <v>0</v>
      </c>
      <c r="C10" s="20">
        <f t="shared" ref="C10:H10" si="0">SUM(C7:C9)</f>
        <v>0</v>
      </c>
      <c r="D10" s="20">
        <f t="shared" si="0"/>
        <v>0</v>
      </c>
      <c r="E10" s="20">
        <f t="shared" si="0"/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</row>
    <row r="12" spans="1:10" ht="13.5" x14ac:dyDescent="0.15">
      <c r="A12" s="12" t="s">
        <v>12</v>
      </c>
      <c r="J12" s="6" t="s">
        <v>116</v>
      </c>
    </row>
    <row r="13" spans="1:10" ht="37.5" customHeight="1" x14ac:dyDescent="0.15">
      <c r="A13" s="1" t="s">
        <v>13</v>
      </c>
      <c r="B13" s="2" t="s">
        <v>14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19</v>
      </c>
      <c r="H13" s="2" t="s">
        <v>20</v>
      </c>
      <c r="I13" s="2" t="s">
        <v>21</v>
      </c>
      <c r="J13" s="2" t="s">
        <v>10</v>
      </c>
    </row>
    <row r="14" spans="1:10" ht="18" customHeight="1" x14ac:dyDescent="0.15">
      <c r="A14" s="9" t="s">
        <v>260</v>
      </c>
      <c r="B14" s="20"/>
      <c r="C14" s="20"/>
      <c r="D14" s="20"/>
      <c r="E14" s="20"/>
      <c r="F14" s="20"/>
      <c r="G14" s="24"/>
      <c r="H14" s="20"/>
      <c r="I14" s="20"/>
      <c r="J14" s="20"/>
    </row>
    <row r="15" spans="1:10" ht="18" customHeight="1" x14ac:dyDescent="0.15">
      <c r="A15" s="9" t="s">
        <v>290</v>
      </c>
      <c r="B15" s="20">
        <v>135380000</v>
      </c>
      <c r="C15" s="20">
        <v>38548628410</v>
      </c>
      <c r="D15" s="20">
        <v>34694730904</v>
      </c>
      <c r="E15" s="20">
        <f t="shared" ref="E15:E21" si="1">C15-D15</f>
        <v>3853897506</v>
      </c>
      <c r="F15" s="20">
        <v>3739177007</v>
      </c>
      <c r="G15" s="24">
        <f t="shared" ref="G15:G21" si="2">IFERROR(B15/F15,0)</f>
        <v>3.6205828113127357E-2</v>
      </c>
      <c r="H15" s="20">
        <f t="shared" ref="H15:H21" si="3">ROUNDDOWN(E15*G15,0)</f>
        <v>139533550</v>
      </c>
      <c r="I15" s="20">
        <f t="shared" ref="I15:I21" si="4">IF(H15&gt;0,IF(B15*0.7&gt;H15,B15-H15,0),0)</f>
        <v>0</v>
      </c>
      <c r="J15" s="20">
        <f t="shared" ref="J15:J21" si="5">B15</f>
        <v>135380000</v>
      </c>
    </row>
    <row r="16" spans="1:10" ht="18" customHeight="1" x14ac:dyDescent="0.15">
      <c r="A16" s="9"/>
      <c r="B16" s="20"/>
      <c r="C16" s="20"/>
      <c r="D16" s="20"/>
      <c r="E16" s="20">
        <f t="shared" si="1"/>
        <v>0</v>
      </c>
      <c r="F16" s="20"/>
      <c r="G16" s="24">
        <f t="shared" si="2"/>
        <v>0</v>
      </c>
      <c r="H16" s="20">
        <f t="shared" si="3"/>
        <v>0</v>
      </c>
      <c r="I16" s="20">
        <f t="shared" si="4"/>
        <v>0</v>
      </c>
      <c r="J16" s="20">
        <f t="shared" si="5"/>
        <v>0</v>
      </c>
    </row>
    <row r="17" spans="1:11" ht="18" customHeight="1" x14ac:dyDescent="0.15">
      <c r="A17" s="9"/>
      <c r="B17" s="20"/>
      <c r="C17" s="20"/>
      <c r="D17" s="20"/>
      <c r="E17" s="20">
        <f t="shared" si="1"/>
        <v>0</v>
      </c>
      <c r="F17" s="20"/>
      <c r="G17" s="24">
        <f t="shared" si="2"/>
        <v>0</v>
      </c>
      <c r="H17" s="20">
        <f t="shared" si="3"/>
        <v>0</v>
      </c>
      <c r="I17" s="20">
        <f t="shared" si="4"/>
        <v>0</v>
      </c>
      <c r="J17" s="20">
        <f t="shared" si="5"/>
        <v>0</v>
      </c>
    </row>
    <row r="18" spans="1:11" ht="18" customHeight="1" x14ac:dyDescent="0.15">
      <c r="A18" s="9"/>
      <c r="B18" s="20"/>
      <c r="C18" s="20"/>
      <c r="D18" s="20"/>
      <c r="E18" s="20">
        <f t="shared" si="1"/>
        <v>0</v>
      </c>
      <c r="F18" s="20"/>
      <c r="G18" s="24">
        <f t="shared" si="2"/>
        <v>0</v>
      </c>
      <c r="H18" s="20">
        <f t="shared" si="3"/>
        <v>0</v>
      </c>
      <c r="I18" s="20">
        <f t="shared" si="4"/>
        <v>0</v>
      </c>
      <c r="J18" s="20">
        <f t="shared" si="5"/>
        <v>0</v>
      </c>
    </row>
    <row r="19" spans="1:11" ht="18" customHeight="1" x14ac:dyDescent="0.15">
      <c r="A19" s="9"/>
      <c r="B19" s="20"/>
      <c r="C19" s="20"/>
      <c r="D19" s="20"/>
      <c r="E19" s="20">
        <f t="shared" si="1"/>
        <v>0</v>
      </c>
      <c r="F19" s="20"/>
      <c r="G19" s="24">
        <f t="shared" si="2"/>
        <v>0</v>
      </c>
      <c r="H19" s="20">
        <f t="shared" si="3"/>
        <v>0</v>
      </c>
      <c r="I19" s="20">
        <f t="shared" si="4"/>
        <v>0</v>
      </c>
      <c r="J19" s="20">
        <f t="shared" si="5"/>
        <v>0</v>
      </c>
    </row>
    <row r="20" spans="1:11" ht="18" customHeight="1" x14ac:dyDescent="0.15">
      <c r="A20" s="9"/>
      <c r="B20" s="20"/>
      <c r="C20" s="20"/>
      <c r="D20" s="20"/>
      <c r="E20" s="20">
        <f t="shared" si="1"/>
        <v>0</v>
      </c>
      <c r="F20" s="20"/>
      <c r="G20" s="24">
        <f t="shared" si="2"/>
        <v>0</v>
      </c>
      <c r="H20" s="20">
        <f t="shared" si="3"/>
        <v>0</v>
      </c>
      <c r="I20" s="20">
        <f t="shared" si="4"/>
        <v>0</v>
      </c>
      <c r="J20" s="20">
        <f t="shared" si="5"/>
        <v>0</v>
      </c>
    </row>
    <row r="21" spans="1:11" ht="18" customHeight="1" x14ac:dyDescent="0.15">
      <c r="A21" s="9"/>
      <c r="B21" s="20"/>
      <c r="C21" s="20"/>
      <c r="D21" s="20"/>
      <c r="E21" s="20">
        <f t="shared" si="1"/>
        <v>0</v>
      </c>
      <c r="F21" s="20"/>
      <c r="G21" s="24">
        <f t="shared" si="2"/>
        <v>0</v>
      </c>
      <c r="H21" s="20">
        <f t="shared" si="3"/>
        <v>0</v>
      </c>
      <c r="I21" s="20">
        <f t="shared" si="4"/>
        <v>0</v>
      </c>
      <c r="J21" s="20">
        <f t="shared" si="5"/>
        <v>0</v>
      </c>
    </row>
    <row r="22" spans="1:11" ht="18" customHeight="1" x14ac:dyDescent="0.15">
      <c r="A22" s="3" t="s">
        <v>11</v>
      </c>
      <c r="B22" s="20">
        <f>SUM(B14:B21)</f>
        <v>135380000</v>
      </c>
      <c r="C22" s="20">
        <f>SUM(C14:C21)</f>
        <v>38548628410</v>
      </c>
      <c r="D22" s="20">
        <f>SUM(D14:D21)</f>
        <v>34694730904</v>
      </c>
      <c r="E22" s="20">
        <f>SUM(E14:E21)</f>
        <v>3853897506</v>
      </c>
      <c r="F22" s="20">
        <f>SUM(F14:F21)</f>
        <v>3739177007</v>
      </c>
      <c r="G22" s="25" t="s">
        <v>131</v>
      </c>
      <c r="H22" s="20">
        <f>SUM(H14:H21)</f>
        <v>139533550</v>
      </c>
      <c r="I22" s="20">
        <f>SUM(I14:I21)</f>
        <v>0</v>
      </c>
      <c r="J22" s="20">
        <f>SUM(J14:J21)</f>
        <v>135380000</v>
      </c>
    </row>
    <row r="24" spans="1:11" ht="13.5" x14ac:dyDescent="0.15">
      <c r="A24" s="12" t="s">
        <v>22</v>
      </c>
      <c r="K24" s="6" t="s">
        <v>116</v>
      </c>
    </row>
    <row r="25" spans="1:11" ht="37.5" customHeight="1" x14ac:dyDescent="0.15">
      <c r="A25" s="1" t="s">
        <v>13</v>
      </c>
      <c r="B25" s="2" t="s">
        <v>23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19</v>
      </c>
      <c r="H25" s="2" t="s">
        <v>20</v>
      </c>
      <c r="I25" s="2" t="s">
        <v>24</v>
      </c>
      <c r="J25" s="2" t="s">
        <v>25</v>
      </c>
      <c r="K25" s="2" t="s">
        <v>10</v>
      </c>
    </row>
    <row r="26" spans="1:11" ht="18" customHeight="1" x14ac:dyDescent="0.15">
      <c r="A26" s="9" t="s">
        <v>260</v>
      </c>
      <c r="B26" s="20">
        <v>1990000</v>
      </c>
      <c r="C26" s="20">
        <v>2663976377489</v>
      </c>
      <c r="D26" s="20">
        <f>71511961474+2267485599151+141950818016+2974333521+4286386600+14564896150+50217273329</f>
        <v>2552991268241</v>
      </c>
      <c r="E26" s="20">
        <f>C26-D26</f>
        <v>110985109248</v>
      </c>
      <c r="F26" s="20">
        <v>110985109248</v>
      </c>
      <c r="G26" s="24">
        <f>IFERROR(B26/F26,0)</f>
        <v>1.7930333298616458E-5</v>
      </c>
      <c r="H26" s="20">
        <f>ROUNDDOWN(E26*G26,0)</f>
        <v>1990000</v>
      </c>
      <c r="I26" s="20">
        <f>IF(H26&gt;0,IF(B26*0.7&gt;H26,B26-H26,0),0)</f>
        <v>0</v>
      </c>
      <c r="J26" s="20">
        <f>B26-I26</f>
        <v>1990000</v>
      </c>
      <c r="K26" s="20">
        <f>B26</f>
        <v>1990000</v>
      </c>
    </row>
    <row r="27" spans="1:11" ht="18" customHeight="1" x14ac:dyDescent="0.15">
      <c r="A27" s="9" t="s">
        <v>173</v>
      </c>
      <c r="B27" s="20">
        <v>1990000</v>
      </c>
      <c r="C27" s="20">
        <v>2663976377489</v>
      </c>
      <c r="D27" s="20">
        <f>71511961474+2267485599151+141950818016+2974333521+4286386600+14564896150+50217273329</f>
        <v>2552991268241</v>
      </c>
      <c r="E27" s="20">
        <f>C27-D27</f>
        <v>110985109248</v>
      </c>
      <c r="F27" s="20">
        <v>110985109248</v>
      </c>
      <c r="G27" s="24">
        <f>IFERROR(B27/F27,0)</f>
        <v>1.7930333298616458E-5</v>
      </c>
      <c r="H27" s="20">
        <f>ROUNDDOWN(E27*G27,0)</f>
        <v>1990000</v>
      </c>
      <c r="I27" s="20">
        <f>IF(H27&gt;0,IF(B27*0.7&gt;H27,B27-H27,0),0)</f>
        <v>0</v>
      </c>
      <c r="J27" s="20">
        <f>B27-I27</f>
        <v>1990000</v>
      </c>
      <c r="K27" s="20">
        <f>B27</f>
        <v>1990000</v>
      </c>
    </row>
    <row r="28" spans="1:11" ht="18" customHeight="1" x14ac:dyDescent="0.15">
      <c r="A28" s="9" t="s">
        <v>174</v>
      </c>
      <c r="B28" s="20">
        <v>200000</v>
      </c>
      <c r="C28" s="20">
        <v>429295360</v>
      </c>
      <c r="D28" s="20">
        <v>49437832</v>
      </c>
      <c r="E28" s="20">
        <f t="shared" ref="E28:E35" si="6">C28-D28</f>
        <v>379857528</v>
      </c>
      <c r="F28" s="20">
        <v>314595000</v>
      </c>
      <c r="G28" s="24">
        <f t="shared" ref="G28:G35" si="7">IFERROR(B28/F28,0)</f>
        <v>6.3573801236510433E-4</v>
      </c>
      <c r="H28" s="20">
        <f t="shared" ref="H28:H35" si="8">ROUNDDOWN(E28*G28,0)</f>
        <v>241489</v>
      </c>
      <c r="I28" s="20">
        <f t="shared" ref="I28:I35" si="9">IF(H28&gt;0,IF(B28*0.7&gt;H28,B28-H28,0),0)</f>
        <v>0</v>
      </c>
      <c r="J28" s="20">
        <f t="shared" ref="J28:J35" si="10">B28-I28</f>
        <v>200000</v>
      </c>
      <c r="K28" s="20">
        <f t="shared" ref="K28:K35" si="11">B28</f>
        <v>200000</v>
      </c>
    </row>
    <row r="29" spans="1:11" ht="18" customHeight="1" x14ac:dyDescent="0.15">
      <c r="A29" s="9" t="s">
        <v>175</v>
      </c>
      <c r="B29" s="20">
        <v>350000</v>
      </c>
      <c r="C29" s="20">
        <v>4689985781</v>
      </c>
      <c r="D29" s="20">
        <v>285584850</v>
      </c>
      <c r="E29" s="20">
        <f t="shared" si="6"/>
        <v>4404400931</v>
      </c>
      <c r="F29" s="20">
        <v>2450770000</v>
      </c>
      <c r="G29" s="24">
        <f t="shared" si="7"/>
        <v>1.4281225900431293E-4</v>
      </c>
      <c r="H29" s="20">
        <f t="shared" si="8"/>
        <v>629002</v>
      </c>
      <c r="I29" s="20">
        <f t="shared" si="9"/>
        <v>0</v>
      </c>
      <c r="J29" s="20">
        <f t="shared" si="10"/>
        <v>350000</v>
      </c>
      <c r="K29" s="20">
        <f t="shared" si="11"/>
        <v>350000</v>
      </c>
    </row>
    <row r="30" spans="1:11" ht="18" customHeight="1" x14ac:dyDescent="0.15">
      <c r="A30" s="9" t="s">
        <v>176</v>
      </c>
      <c r="B30" s="20">
        <v>80000</v>
      </c>
      <c r="C30" s="20">
        <v>283579816</v>
      </c>
      <c r="D30" s="20">
        <v>13449013</v>
      </c>
      <c r="E30" s="20">
        <f t="shared" si="6"/>
        <v>270130803</v>
      </c>
      <c r="F30" s="20">
        <v>68907900</v>
      </c>
      <c r="G30" s="24">
        <f t="shared" si="7"/>
        <v>1.1609699323299652E-3</v>
      </c>
      <c r="H30" s="20">
        <f t="shared" si="8"/>
        <v>313613</v>
      </c>
      <c r="I30" s="20">
        <f t="shared" si="9"/>
        <v>0</v>
      </c>
      <c r="J30" s="20">
        <f t="shared" si="10"/>
        <v>80000</v>
      </c>
      <c r="K30" s="20">
        <f t="shared" si="11"/>
        <v>80000</v>
      </c>
    </row>
    <row r="31" spans="1:11" ht="18" customHeight="1" x14ac:dyDescent="0.15">
      <c r="A31" s="9" t="s">
        <v>177</v>
      </c>
      <c r="B31" s="20">
        <v>50000</v>
      </c>
      <c r="C31" s="20">
        <v>2358498996</v>
      </c>
      <c r="D31" s="20">
        <v>580165835</v>
      </c>
      <c r="E31" s="20">
        <f t="shared" si="6"/>
        <v>1778333161</v>
      </c>
      <c r="F31" s="20">
        <v>400000000</v>
      </c>
      <c r="G31" s="24">
        <f t="shared" si="7"/>
        <v>1.25E-4</v>
      </c>
      <c r="H31" s="20">
        <f t="shared" si="8"/>
        <v>222291</v>
      </c>
      <c r="I31" s="20">
        <f t="shared" si="9"/>
        <v>0</v>
      </c>
      <c r="J31" s="20">
        <f t="shared" si="10"/>
        <v>50000</v>
      </c>
      <c r="K31" s="20">
        <f t="shared" si="11"/>
        <v>50000</v>
      </c>
    </row>
    <row r="32" spans="1:11" ht="18" customHeight="1" x14ac:dyDescent="0.15">
      <c r="A32" s="9" t="s">
        <v>178</v>
      </c>
      <c r="B32" s="20">
        <v>1360000</v>
      </c>
      <c r="C32" s="20">
        <v>1593468026</v>
      </c>
      <c r="D32" s="20">
        <v>16180263</v>
      </c>
      <c r="E32" s="20">
        <f t="shared" si="6"/>
        <v>1577287763</v>
      </c>
      <c r="F32" s="20">
        <v>1500000000</v>
      </c>
      <c r="G32" s="24">
        <f t="shared" si="7"/>
        <v>9.0666666666666662E-4</v>
      </c>
      <c r="H32" s="20">
        <f t="shared" si="8"/>
        <v>1430074</v>
      </c>
      <c r="I32" s="20">
        <f t="shared" si="9"/>
        <v>0</v>
      </c>
      <c r="J32" s="20">
        <f t="shared" si="10"/>
        <v>1360000</v>
      </c>
      <c r="K32" s="20">
        <f t="shared" si="11"/>
        <v>1360000</v>
      </c>
    </row>
    <row r="33" spans="1:11" ht="18" customHeight="1" x14ac:dyDescent="0.15">
      <c r="A33" s="9" t="s">
        <v>179</v>
      </c>
      <c r="B33" s="20">
        <v>3100000</v>
      </c>
      <c r="C33" s="20">
        <v>24556329000000</v>
      </c>
      <c r="D33" s="20">
        <v>24162382000000</v>
      </c>
      <c r="E33" s="20">
        <f t="shared" si="6"/>
        <v>393947000000</v>
      </c>
      <c r="F33" s="20">
        <v>16602000000</v>
      </c>
      <c r="G33" s="24">
        <f t="shared" si="7"/>
        <v>1.8672449102517769E-4</v>
      </c>
      <c r="H33" s="20">
        <f t="shared" si="8"/>
        <v>73559553</v>
      </c>
      <c r="I33" s="20">
        <f t="shared" si="9"/>
        <v>0</v>
      </c>
      <c r="J33" s="20">
        <f t="shared" si="10"/>
        <v>3100000</v>
      </c>
      <c r="K33" s="20">
        <f t="shared" si="11"/>
        <v>3100000</v>
      </c>
    </row>
    <row r="34" spans="1:11" ht="18" customHeight="1" x14ac:dyDescent="0.15">
      <c r="A34" s="9" t="s">
        <v>171</v>
      </c>
      <c r="B34" s="20">
        <v>23580000</v>
      </c>
      <c r="C34" s="20">
        <v>942473643</v>
      </c>
      <c r="D34" s="20">
        <v>915317442</v>
      </c>
      <c r="E34" s="20">
        <f t="shared" si="6"/>
        <v>27156201</v>
      </c>
      <c r="F34" s="20">
        <v>27156201</v>
      </c>
      <c r="G34" s="24">
        <f t="shared" si="7"/>
        <v>0.8683099672152228</v>
      </c>
      <c r="H34" s="20">
        <f t="shared" si="8"/>
        <v>23580000</v>
      </c>
      <c r="I34" s="20">
        <f t="shared" si="9"/>
        <v>0</v>
      </c>
      <c r="J34" s="20">
        <f t="shared" si="10"/>
        <v>23580000</v>
      </c>
      <c r="K34" s="20">
        <f t="shared" si="11"/>
        <v>23580000</v>
      </c>
    </row>
    <row r="35" spans="1:11" ht="18" customHeight="1" x14ac:dyDescent="0.15">
      <c r="A35" s="9" t="s">
        <v>172</v>
      </c>
      <c r="B35" s="20">
        <v>5000000</v>
      </c>
      <c r="C35" s="20">
        <v>3299392000</v>
      </c>
      <c r="D35" s="20">
        <v>1371311000</v>
      </c>
      <c r="E35" s="20">
        <f t="shared" si="6"/>
        <v>1928081000</v>
      </c>
      <c r="F35" s="20">
        <v>1000000</v>
      </c>
      <c r="G35" s="24">
        <f t="shared" si="7"/>
        <v>5</v>
      </c>
      <c r="H35" s="20">
        <f t="shared" si="8"/>
        <v>9640405000</v>
      </c>
      <c r="I35" s="20">
        <f t="shared" si="9"/>
        <v>0</v>
      </c>
      <c r="J35" s="20">
        <f t="shared" si="10"/>
        <v>5000000</v>
      </c>
      <c r="K35" s="20">
        <f t="shared" si="11"/>
        <v>5000000</v>
      </c>
    </row>
    <row r="36" spans="1:11" ht="18" customHeight="1" x14ac:dyDescent="0.15">
      <c r="A36" s="9"/>
      <c r="B36" s="20"/>
      <c r="C36" s="20"/>
      <c r="D36" s="20"/>
      <c r="E36" s="20">
        <f>C36-D36</f>
        <v>0</v>
      </c>
      <c r="F36" s="20"/>
      <c r="G36" s="24">
        <f t="shared" ref="G36:G37" si="12">IFERROR(B36/F36,0)</f>
        <v>0</v>
      </c>
      <c r="H36" s="20">
        <f t="shared" ref="H36:H37" si="13">ROUNDDOWN(E36*G36,0)</f>
        <v>0</v>
      </c>
      <c r="I36" s="20">
        <f t="shared" ref="I36:I37" si="14">IF(H36&gt;0,IF(B36*0.7&gt;H36,B36-H36,0),0)</f>
        <v>0</v>
      </c>
      <c r="J36" s="20">
        <f t="shared" ref="J36:J37" si="15">B36-I36</f>
        <v>0</v>
      </c>
      <c r="K36" s="20">
        <f t="shared" ref="K36:K37" si="16">B36</f>
        <v>0</v>
      </c>
    </row>
    <row r="37" spans="1:11" ht="18" customHeight="1" x14ac:dyDescent="0.15">
      <c r="A37" s="9"/>
      <c r="B37" s="20"/>
      <c r="C37" s="20"/>
      <c r="D37" s="20"/>
      <c r="E37" s="20">
        <f t="shared" ref="E37" si="17">C37-D37</f>
        <v>0</v>
      </c>
      <c r="F37" s="20"/>
      <c r="G37" s="24">
        <f t="shared" si="12"/>
        <v>0</v>
      </c>
      <c r="H37" s="20">
        <f t="shared" si="13"/>
        <v>0</v>
      </c>
      <c r="I37" s="20">
        <f t="shared" si="14"/>
        <v>0</v>
      </c>
      <c r="J37" s="20">
        <f t="shared" si="15"/>
        <v>0</v>
      </c>
      <c r="K37" s="20">
        <f t="shared" si="16"/>
        <v>0</v>
      </c>
    </row>
    <row r="38" spans="1:11" ht="18" customHeight="1" x14ac:dyDescent="0.15">
      <c r="A38" s="3" t="s">
        <v>11</v>
      </c>
      <c r="B38" s="20">
        <f>SUM(B27:B37)</f>
        <v>35710000</v>
      </c>
      <c r="C38" s="20">
        <f>SUM(C27:C37)</f>
        <v>27233902071111</v>
      </c>
      <c r="D38" s="20">
        <f>SUM(D27:D37)</f>
        <v>26718604714476</v>
      </c>
      <c r="E38" s="20">
        <f>SUM(E27:E37)</f>
        <v>515297356635</v>
      </c>
      <c r="F38" s="20">
        <f>SUM(F27:F37)</f>
        <v>132349538349</v>
      </c>
      <c r="G38" s="25" t="s">
        <v>131</v>
      </c>
      <c r="H38" s="20">
        <f>SUM(H27:H37)</f>
        <v>9742371022</v>
      </c>
      <c r="I38" s="20">
        <f>SUM(I27:I37)</f>
        <v>0</v>
      </c>
      <c r="J38" s="20">
        <f>SUM(J27:J37)</f>
        <v>35710000</v>
      </c>
      <c r="K38" s="20">
        <f>SUM(K27:K37)</f>
        <v>35710000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69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625" style="4" customWidth="1"/>
    <col min="2" max="7" width="19.875" style="4" customWidth="1"/>
    <col min="8" max="16384" width="8.875" style="4"/>
  </cols>
  <sheetData>
    <row r="1" spans="1:7" ht="21" x14ac:dyDescent="0.2">
      <c r="A1" s="8" t="s">
        <v>26</v>
      </c>
    </row>
    <row r="2" spans="1:7" ht="13.5" x14ac:dyDescent="0.15">
      <c r="A2" s="7" t="str">
        <f>投資及び出資金の明細!$A$2</f>
        <v>自治体名：尾張旭市</v>
      </c>
    </row>
    <row r="3" spans="1:7" ht="13.5" x14ac:dyDescent="0.15">
      <c r="A3" s="7" t="str">
        <f>投資及び出資金の明細!$A$3</f>
        <v>年度：令和4年度</v>
      </c>
    </row>
    <row r="4" spans="1:7" ht="13.5" x14ac:dyDescent="0.15">
      <c r="G4" s="6" t="s">
        <v>116</v>
      </c>
    </row>
    <row r="5" spans="1:7" ht="22.5" customHeight="1" x14ac:dyDescent="0.15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2" t="s">
        <v>32</v>
      </c>
      <c r="G5" s="2" t="s">
        <v>10</v>
      </c>
    </row>
    <row r="6" spans="1:7" ht="18" customHeight="1" x14ac:dyDescent="0.15">
      <c r="A6" s="9" t="s">
        <v>253</v>
      </c>
      <c r="B6" s="20"/>
      <c r="C6" s="20"/>
      <c r="D6" s="20"/>
      <c r="E6" s="20"/>
      <c r="F6" s="20"/>
      <c r="G6" s="20"/>
    </row>
    <row r="7" spans="1:7" ht="18" customHeight="1" x14ac:dyDescent="0.15">
      <c r="A7" s="9" t="s">
        <v>135</v>
      </c>
      <c r="B7" s="20">
        <v>2642970422</v>
      </c>
      <c r="C7" s="20">
        <v>300000000</v>
      </c>
      <c r="D7" s="20"/>
      <c r="E7" s="20"/>
      <c r="F7" s="20">
        <f>SUM(B7:E7)</f>
        <v>2942970422</v>
      </c>
      <c r="G7" s="20">
        <f>F7</f>
        <v>2942970422</v>
      </c>
    </row>
    <row r="8" spans="1:7" ht="18" customHeight="1" x14ac:dyDescent="0.15">
      <c r="A8" s="9" t="s">
        <v>136</v>
      </c>
      <c r="B8" s="20">
        <v>25816851</v>
      </c>
      <c r="C8" s="20"/>
      <c r="D8" s="20"/>
      <c r="E8" s="20"/>
      <c r="F8" s="20">
        <f t="shared" ref="F8:F23" si="0">SUM(B8:E8)</f>
        <v>25816851</v>
      </c>
      <c r="G8" s="20">
        <f t="shared" ref="G8:G23" si="1">F8</f>
        <v>25816851</v>
      </c>
    </row>
    <row r="9" spans="1:7" ht="18" customHeight="1" x14ac:dyDescent="0.15">
      <c r="A9" s="9" t="s">
        <v>180</v>
      </c>
      <c r="B9" s="20">
        <v>866493110</v>
      </c>
      <c r="C9" s="20"/>
      <c r="D9" s="20"/>
      <c r="E9" s="20"/>
      <c r="F9" s="20">
        <f t="shared" si="0"/>
        <v>866493110</v>
      </c>
      <c r="G9" s="20">
        <f t="shared" si="1"/>
        <v>866493110</v>
      </c>
    </row>
    <row r="10" spans="1:7" ht="18" customHeight="1" x14ac:dyDescent="0.15">
      <c r="A10" s="9" t="s">
        <v>181</v>
      </c>
      <c r="B10" s="20">
        <v>131061825</v>
      </c>
      <c r="C10" s="20"/>
      <c r="D10" s="20"/>
      <c r="E10" s="20"/>
      <c r="F10" s="20">
        <f t="shared" si="0"/>
        <v>131061825</v>
      </c>
      <c r="G10" s="20">
        <f t="shared" si="1"/>
        <v>131061825</v>
      </c>
    </row>
    <row r="11" spans="1:7" ht="18" customHeight="1" x14ac:dyDescent="0.15">
      <c r="A11" s="9" t="s">
        <v>182</v>
      </c>
      <c r="B11" s="20">
        <v>70667276</v>
      </c>
      <c r="C11" s="20"/>
      <c r="D11" s="20"/>
      <c r="E11" s="20"/>
      <c r="F11" s="20">
        <f t="shared" si="0"/>
        <v>70667276</v>
      </c>
      <c r="G11" s="20">
        <f t="shared" si="1"/>
        <v>70667276</v>
      </c>
    </row>
    <row r="12" spans="1:7" ht="18" customHeight="1" x14ac:dyDescent="0.15">
      <c r="A12" s="9" t="s">
        <v>183</v>
      </c>
      <c r="B12" s="20">
        <v>47066313</v>
      </c>
      <c r="C12" s="20"/>
      <c r="D12" s="20"/>
      <c r="E12" s="20"/>
      <c r="F12" s="20">
        <f t="shared" si="0"/>
        <v>47066313</v>
      </c>
      <c r="G12" s="20">
        <f t="shared" si="1"/>
        <v>47066313</v>
      </c>
    </row>
    <row r="13" spans="1:7" ht="18" customHeight="1" x14ac:dyDescent="0.15">
      <c r="A13" s="9" t="s">
        <v>184</v>
      </c>
      <c r="B13" s="20">
        <v>7289048</v>
      </c>
      <c r="C13" s="20"/>
      <c r="D13" s="20"/>
      <c r="E13" s="20"/>
      <c r="F13" s="20">
        <f t="shared" si="0"/>
        <v>7289048</v>
      </c>
      <c r="G13" s="20">
        <f t="shared" si="1"/>
        <v>7289048</v>
      </c>
    </row>
    <row r="14" spans="1:7" ht="18" customHeight="1" x14ac:dyDescent="0.15">
      <c r="A14" s="9" t="s">
        <v>185</v>
      </c>
      <c r="B14" s="20">
        <v>3188619</v>
      </c>
      <c r="C14" s="20"/>
      <c r="D14" s="20"/>
      <c r="E14" s="20"/>
      <c r="F14" s="20">
        <f t="shared" si="0"/>
        <v>3188619</v>
      </c>
      <c r="G14" s="20">
        <f t="shared" si="1"/>
        <v>3188619</v>
      </c>
    </row>
    <row r="15" spans="1:7" ht="18" customHeight="1" x14ac:dyDescent="0.15">
      <c r="A15" s="9" t="s">
        <v>186</v>
      </c>
      <c r="B15" s="20">
        <v>182205165</v>
      </c>
      <c r="C15" s="20"/>
      <c r="D15" s="20">
        <v>229595201</v>
      </c>
      <c r="E15" s="20"/>
      <c r="F15" s="20">
        <f t="shared" si="0"/>
        <v>411800366</v>
      </c>
      <c r="G15" s="20">
        <f t="shared" si="1"/>
        <v>411800366</v>
      </c>
    </row>
    <row r="16" spans="1:7" ht="18" customHeight="1" x14ac:dyDescent="0.15">
      <c r="A16" s="9" t="s">
        <v>255</v>
      </c>
      <c r="B16" s="20"/>
      <c r="C16" s="20"/>
      <c r="D16" s="20"/>
      <c r="E16" s="20"/>
      <c r="F16" s="20">
        <f t="shared" si="0"/>
        <v>0</v>
      </c>
      <c r="G16" s="20">
        <f t="shared" si="1"/>
        <v>0</v>
      </c>
    </row>
    <row r="17" spans="1:7" ht="18" customHeight="1" x14ac:dyDescent="0.15">
      <c r="A17" s="9" t="s">
        <v>259</v>
      </c>
      <c r="B17" s="20">
        <v>224110387</v>
      </c>
      <c r="C17" s="20"/>
      <c r="D17" s="20"/>
      <c r="E17" s="20"/>
      <c r="F17" s="20">
        <f t="shared" si="0"/>
        <v>224110387</v>
      </c>
      <c r="G17" s="20">
        <f t="shared" si="1"/>
        <v>224110387</v>
      </c>
    </row>
    <row r="18" spans="1:7" ht="18" customHeight="1" x14ac:dyDescent="0.15">
      <c r="A18" s="9" t="s">
        <v>257</v>
      </c>
      <c r="B18" s="20"/>
      <c r="C18" s="20"/>
      <c r="D18" s="20"/>
      <c r="E18" s="20"/>
      <c r="F18" s="20">
        <f t="shared" si="0"/>
        <v>0</v>
      </c>
      <c r="G18" s="20">
        <f t="shared" si="1"/>
        <v>0</v>
      </c>
    </row>
    <row r="19" spans="1:7" ht="18" customHeight="1" x14ac:dyDescent="0.15">
      <c r="A19" s="9" t="s">
        <v>258</v>
      </c>
      <c r="B19" s="20">
        <v>691978000</v>
      </c>
      <c r="C19" s="20"/>
      <c r="D19" s="20"/>
      <c r="E19" s="20"/>
      <c r="F19" s="20">
        <f>SUM(B19:E19)</f>
        <v>691978000</v>
      </c>
      <c r="G19" s="20">
        <f>F19</f>
        <v>691978000</v>
      </c>
    </row>
    <row r="20" spans="1:7" ht="18" customHeight="1" x14ac:dyDescent="0.15">
      <c r="A20" s="9"/>
      <c r="B20" s="20"/>
      <c r="C20" s="20"/>
      <c r="D20" s="20"/>
      <c r="E20" s="20"/>
      <c r="F20" s="20">
        <f t="shared" ref="F20:F22" si="2">SUM(B20:E20)</f>
        <v>0</v>
      </c>
      <c r="G20" s="20">
        <f t="shared" ref="G20:G22" si="3">F20</f>
        <v>0</v>
      </c>
    </row>
    <row r="21" spans="1:7" ht="18" customHeight="1" x14ac:dyDescent="0.15">
      <c r="A21" s="9"/>
      <c r="B21" s="20"/>
      <c r="C21" s="20"/>
      <c r="D21" s="20"/>
      <c r="E21" s="20"/>
      <c r="F21" s="20">
        <f t="shared" si="2"/>
        <v>0</v>
      </c>
      <c r="G21" s="20">
        <f t="shared" si="3"/>
        <v>0</v>
      </c>
    </row>
    <row r="22" spans="1:7" ht="18" customHeight="1" x14ac:dyDescent="0.15">
      <c r="A22" s="9"/>
      <c r="B22" s="20"/>
      <c r="C22" s="20"/>
      <c r="D22" s="20"/>
      <c r="E22" s="20"/>
      <c r="F22" s="20">
        <f t="shared" si="2"/>
        <v>0</v>
      </c>
      <c r="G22" s="20">
        <f t="shared" si="3"/>
        <v>0</v>
      </c>
    </row>
    <row r="23" spans="1:7" ht="18" customHeight="1" x14ac:dyDescent="0.15">
      <c r="A23" s="9"/>
      <c r="B23" s="20"/>
      <c r="C23" s="20"/>
      <c r="D23" s="20"/>
      <c r="E23" s="20"/>
      <c r="F23" s="20">
        <f t="shared" si="0"/>
        <v>0</v>
      </c>
      <c r="G23" s="20">
        <f t="shared" si="1"/>
        <v>0</v>
      </c>
    </row>
    <row r="24" spans="1:7" ht="18" customHeight="1" x14ac:dyDescent="0.15">
      <c r="A24" s="3" t="s">
        <v>11</v>
      </c>
      <c r="B24" s="20">
        <f t="shared" ref="B24:G24" si="4">SUM(B7:B23)</f>
        <v>4892847016</v>
      </c>
      <c r="C24" s="20">
        <f t="shared" si="4"/>
        <v>300000000</v>
      </c>
      <c r="D24" s="20">
        <f t="shared" si="4"/>
        <v>229595201</v>
      </c>
      <c r="E24" s="20">
        <f t="shared" si="4"/>
        <v>0</v>
      </c>
      <c r="F24" s="20">
        <f t="shared" si="4"/>
        <v>5422442217</v>
      </c>
      <c r="G24" s="20">
        <f t="shared" si="4"/>
        <v>5422442217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85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4" customWidth="1"/>
    <col min="2" max="6" width="19.875" style="4" customWidth="1"/>
    <col min="7" max="16384" width="8.875" style="4"/>
  </cols>
  <sheetData>
    <row r="1" spans="1:6" ht="21" x14ac:dyDescent="0.2">
      <c r="A1" s="8" t="s">
        <v>33</v>
      </c>
    </row>
    <row r="2" spans="1:6" ht="13.5" x14ac:dyDescent="0.15">
      <c r="A2" s="7" t="str">
        <f>投資及び出資金の明細!$A$2</f>
        <v>自治体名：尾張旭市</v>
      </c>
    </row>
    <row r="3" spans="1:6" ht="13.5" x14ac:dyDescent="0.15">
      <c r="A3" s="7" t="str">
        <f>投資及び出資金の明細!$A$3</f>
        <v>年度：令和4年度</v>
      </c>
    </row>
    <row r="4" spans="1:6" ht="13.5" x14ac:dyDescent="0.15">
      <c r="F4" s="6" t="s">
        <v>116</v>
      </c>
    </row>
    <row r="5" spans="1:6" ht="22.5" customHeight="1" x14ac:dyDescent="0.15">
      <c r="A5" s="37" t="s">
        <v>34</v>
      </c>
      <c r="B5" s="37" t="s">
        <v>35</v>
      </c>
      <c r="C5" s="37"/>
      <c r="D5" s="37" t="s">
        <v>36</v>
      </c>
      <c r="E5" s="37"/>
      <c r="F5" s="38" t="s">
        <v>37</v>
      </c>
    </row>
    <row r="6" spans="1:6" ht="22.5" customHeight="1" x14ac:dyDescent="0.15">
      <c r="A6" s="37"/>
      <c r="B6" s="1" t="s">
        <v>38</v>
      </c>
      <c r="C6" s="2" t="s">
        <v>39</v>
      </c>
      <c r="D6" s="1" t="s">
        <v>38</v>
      </c>
      <c r="E6" s="2" t="s">
        <v>39</v>
      </c>
      <c r="F6" s="37"/>
    </row>
    <row r="7" spans="1:6" ht="18" customHeight="1" x14ac:dyDescent="0.15">
      <c r="A7" s="9"/>
      <c r="B7" s="20"/>
      <c r="C7" s="20"/>
      <c r="D7" s="20"/>
      <c r="E7" s="20"/>
      <c r="F7" s="20">
        <f t="shared" ref="F7:F9" si="0">B7+D7</f>
        <v>0</v>
      </c>
    </row>
    <row r="8" spans="1:6" ht="18" customHeight="1" x14ac:dyDescent="0.15">
      <c r="A8" s="9"/>
      <c r="B8" s="20"/>
      <c r="C8" s="20"/>
      <c r="D8" s="20"/>
      <c r="E8" s="20"/>
      <c r="F8" s="20">
        <f t="shared" si="0"/>
        <v>0</v>
      </c>
    </row>
    <row r="9" spans="1:6" ht="18" customHeight="1" x14ac:dyDescent="0.15">
      <c r="A9" s="9"/>
      <c r="B9" s="20"/>
      <c r="C9" s="20"/>
      <c r="D9" s="20"/>
      <c r="E9" s="20"/>
      <c r="F9" s="20">
        <f t="shared" si="0"/>
        <v>0</v>
      </c>
    </row>
    <row r="10" spans="1:6" ht="18" customHeight="1" x14ac:dyDescent="0.15">
      <c r="A10" s="3" t="s">
        <v>11</v>
      </c>
      <c r="B10" s="20">
        <f>SUM(B7:B9)</f>
        <v>0</v>
      </c>
      <c r="C10" s="20">
        <f>SUM(C7:C9)</f>
        <v>0</v>
      </c>
      <c r="D10" s="20">
        <f>SUM(D7:D9)</f>
        <v>0</v>
      </c>
      <c r="E10" s="20">
        <f>SUM(E7:E9)</f>
        <v>0</v>
      </c>
      <c r="F10" s="20">
        <f>SUM(F7:F9)</f>
        <v>0</v>
      </c>
    </row>
  </sheetData>
  <mergeCells count="4">
    <mergeCell ref="A5:A6"/>
    <mergeCell ref="B5:C5"/>
    <mergeCell ref="D5:E5"/>
    <mergeCell ref="F5:F6"/>
  </mergeCells>
  <phoneticPr fontId="9"/>
  <pageMargins left="0.3888888888888889" right="0.3888888888888889" top="0.3888888888888889" bottom="0.3888888888888889" header="0.19444444444444445" footer="0.19444444444444445"/>
  <pageSetup paperSize="9" scale="98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5.25" style="4" customWidth="1"/>
    <col min="2" max="3" width="19.875" style="4" customWidth="1"/>
    <col min="4" max="6" width="8.875" style="4"/>
    <col min="7" max="7" width="21.375" style="4" bestFit="1" customWidth="1"/>
    <col min="8" max="9" width="8.875" style="4"/>
    <col min="10" max="10" width="20.5" style="4" customWidth="1"/>
    <col min="11" max="16384" width="8.875" style="4"/>
  </cols>
  <sheetData>
    <row r="1" spans="1:10" ht="21" x14ac:dyDescent="0.2">
      <c r="A1" s="8" t="s">
        <v>40</v>
      </c>
    </row>
    <row r="2" spans="1:10" ht="13.5" x14ac:dyDescent="0.15">
      <c r="A2" s="7" t="str">
        <f>投資及び出資金の明細!$A$2</f>
        <v>自治体名：尾張旭市</v>
      </c>
    </row>
    <row r="3" spans="1:10" ht="13.5" x14ac:dyDescent="0.15">
      <c r="A3" s="7" t="str">
        <f>投資及び出資金の明細!$A$3</f>
        <v>年度：令和4年度</v>
      </c>
    </row>
    <row r="4" spans="1:10" ht="13.5" x14ac:dyDescent="0.15">
      <c r="C4" s="6" t="s">
        <v>116</v>
      </c>
    </row>
    <row r="5" spans="1:10" ht="22.5" customHeight="1" x14ac:dyDescent="0.15">
      <c r="A5" s="1" t="s">
        <v>34</v>
      </c>
      <c r="B5" s="1" t="s">
        <v>38</v>
      </c>
      <c r="C5" s="1" t="s">
        <v>41</v>
      </c>
    </row>
    <row r="6" spans="1:10" ht="18" customHeight="1" x14ac:dyDescent="0.15">
      <c r="A6" s="9" t="s">
        <v>42</v>
      </c>
      <c r="B6" s="20"/>
      <c r="C6" s="20"/>
    </row>
    <row r="7" spans="1:10" ht="18" customHeight="1" x14ac:dyDescent="0.15">
      <c r="A7" s="9"/>
      <c r="B7" s="20"/>
      <c r="C7" s="20"/>
    </row>
    <row r="8" spans="1:10" ht="18" customHeight="1" x14ac:dyDescent="0.15">
      <c r="A8" s="9"/>
      <c r="B8" s="20"/>
      <c r="C8" s="20"/>
    </row>
    <row r="9" spans="1:10" ht="18" customHeight="1" thickBot="1" x14ac:dyDescent="0.2">
      <c r="A9" s="10" t="s">
        <v>43</v>
      </c>
      <c r="B9" s="23">
        <f>SUM(B7:B8)</f>
        <v>0</v>
      </c>
      <c r="C9" s="23">
        <f>SUM(C7:C8)</f>
        <v>0</v>
      </c>
    </row>
    <row r="10" spans="1:10" ht="18" customHeight="1" thickTop="1" x14ac:dyDescent="0.15">
      <c r="A10" s="9" t="s">
        <v>44</v>
      </c>
      <c r="B10" s="20"/>
      <c r="C10" s="20"/>
      <c r="J10" s="27"/>
    </row>
    <row r="11" spans="1:10" ht="18" customHeight="1" x14ac:dyDescent="0.15">
      <c r="A11" s="9" t="s">
        <v>260</v>
      </c>
      <c r="B11" s="20"/>
      <c r="C11" s="20"/>
      <c r="J11" s="27"/>
    </row>
    <row r="12" spans="1:10" ht="18" customHeight="1" x14ac:dyDescent="0.15">
      <c r="A12" s="9" t="s">
        <v>189</v>
      </c>
      <c r="B12" s="20">
        <v>61304556</v>
      </c>
      <c r="C12" s="20">
        <v>5308975</v>
      </c>
    </row>
    <row r="13" spans="1:10" ht="18" customHeight="1" x14ac:dyDescent="0.15">
      <c r="A13" s="9" t="s">
        <v>190</v>
      </c>
      <c r="B13" s="20">
        <v>2606210</v>
      </c>
      <c r="C13" s="20">
        <v>225698</v>
      </c>
    </row>
    <row r="14" spans="1:10" ht="18" customHeight="1" x14ac:dyDescent="0.15">
      <c r="A14" s="9" t="s">
        <v>187</v>
      </c>
      <c r="B14" s="20">
        <v>23861782</v>
      </c>
      <c r="C14" s="20">
        <v>2066430</v>
      </c>
    </row>
    <row r="15" spans="1:10" ht="18" customHeight="1" x14ac:dyDescent="0.15">
      <c r="A15" s="9" t="s">
        <v>188</v>
      </c>
      <c r="B15" s="20">
        <v>2673303</v>
      </c>
      <c r="C15" s="20">
        <v>231508</v>
      </c>
      <c r="G15" s="29"/>
    </row>
    <row r="16" spans="1:10" ht="18" customHeight="1" x14ac:dyDescent="0.15">
      <c r="A16" s="9" t="s">
        <v>192</v>
      </c>
      <c r="B16" s="20">
        <v>5344806</v>
      </c>
      <c r="C16" s="20">
        <v>462860</v>
      </c>
      <c r="G16" s="28"/>
    </row>
    <row r="17" spans="1:3" ht="18" customHeight="1" x14ac:dyDescent="0.15">
      <c r="A17" s="9" t="s">
        <v>255</v>
      </c>
      <c r="B17" s="20"/>
      <c r="C17" s="20"/>
    </row>
    <row r="18" spans="1:3" ht="18" customHeight="1" x14ac:dyDescent="0.15">
      <c r="A18" s="9" t="s">
        <v>263</v>
      </c>
      <c r="B18" s="20">
        <v>130055945</v>
      </c>
      <c r="C18" s="20">
        <v>26830955</v>
      </c>
    </row>
    <row r="19" spans="1:3" ht="18" customHeight="1" x14ac:dyDescent="0.15">
      <c r="A19" s="9" t="s">
        <v>257</v>
      </c>
      <c r="B19" s="20"/>
      <c r="C19" s="20"/>
    </row>
    <row r="20" spans="1:3" ht="18" customHeight="1" x14ac:dyDescent="0.15">
      <c r="A20" s="9" t="s">
        <v>264</v>
      </c>
      <c r="B20" s="20">
        <v>5636600</v>
      </c>
      <c r="C20" s="20">
        <v>3799068</v>
      </c>
    </row>
    <row r="21" spans="1:3" ht="18" customHeight="1" x14ac:dyDescent="0.15">
      <c r="A21" s="9" t="s">
        <v>262</v>
      </c>
      <c r="B21" s="20"/>
      <c r="C21" s="20"/>
    </row>
    <row r="22" spans="1:3" ht="18" customHeight="1" x14ac:dyDescent="0.15">
      <c r="A22" s="9" t="s">
        <v>265</v>
      </c>
      <c r="B22" s="20">
        <v>1111800</v>
      </c>
      <c r="C22" s="20">
        <v>543448</v>
      </c>
    </row>
    <row r="23" spans="1:3" ht="18" customHeight="1" x14ac:dyDescent="0.15">
      <c r="A23" s="9"/>
      <c r="B23" s="20"/>
      <c r="C23" s="20"/>
    </row>
    <row r="24" spans="1:3" ht="18" customHeight="1" thickBot="1" x14ac:dyDescent="0.2">
      <c r="A24" s="10" t="s">
        <v>139</v>
      </c>
      <c r="B24" s="23">
        <f>SUM(B12:B23)</f>
        <v>232595002</v>
      </c>
      <c r="C24" s="23">
        <f>SUM(C12:C23)</f>
        <v>39468942</v>
      </c>
    </row>
    <row r="25" spans="1:3" ht="18" customHeight="1" thickTop="1" x14ac:dyDescent="0.15">
      <c r="A25" s="3" t="s">
        <v>11</v>
      </c>
      <c r="B25" s="20">
        <f>B9+B24</f>
        <v>232595002</v>
      </c>
      <c r="C25" s="20">
        <f>C9+C24</f>
        <v>39468942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4" customWidth="1"/>
    <col min="2" max="3" width="19.875" style="4" customWidth="1"/>
    <col min="4" max="12" width="8.875" style="4"/>
    <col min="13" max="13" width="10.125" style="4" bestFit="1" customWidth="1"/>
    <col min="14" max="16384" width="8.875" style="4"/>
  </cols>
  <sheetData>
    <row r="1" spans="1:13" ht="21" x14ac:dyDescent="0.2">
      <c r="A1" s="8" t="s">
        <v>45</v>
      </c>
    </row>
    <row r="2" spans="1:13" ht="13.5" x14ac:dyDescent="0.15">
      <c r="A2" s="7" t="str">
        <f>投資及び出資金の明細!$A$2</f>
        <v>自治体名：尾張旭市</v>
      </c>
    </row>
    <row r="3" spans="1:13" ht="13.5" x14ac:dyDescent="0.15">
      <c r="A3" s="7" t="str">
        <f>投資及び出資金の明細!$A$3</f>
        <v>年度：令和4年度</v>
      </c>
    </row>
    <row r="4" spans="1:13" ht="13.5" x14ac:dyDescent="0.15">
      <c r="C4" s="6" t="s">
        <v>116</v>
      </c>
    </row>
    <row r="5" spans="1:13" ht="22.5" customHeight="1" x14ac:dyDescent="0.15">
      <c r="A5" s="1" t="s">
        <v>34</v>
      </c>
      <c r="B5" s="1" t="s">
        <v>38</v>
      </c>
      <c r="C5" s="1" t="s">
        <v>41</v>
      </c>
    </row>
    <row r="6" spans="1:13" ht="18" customHeight="1" x14ac:dyDescent="0.15">
      <c r="A6" s="9" t="s">
        <v>42</v>
      </c>
      <c r="B6" s="20"/>
      <c r="C6" s="20"/>
    </row>
    <row r="7" spans="1:13" ht="18" customHeight="1" x14ac:dyDescent="0.15">
      <c r="A7" s="9"/>
      <c r="B7" s="20"/>
      <c r="C7" s="20"/>
    </row>
    <row r="8" spans="1:13" ht="18" customHeight="1" x14ac:dyDescent="0.15">
      <c r="A8" s="9"/>
      <c r="B8" s="20"/>
      <c r="C8" s="20"/>
    </row>
    <row r="9" spans="1:13" ht="18" customHeight="1" thickBot="1" x14ac:dyDescent="0.2">
      <c r="A9" s="10" t="s">
        <v>43</v>
      </c>
      <c r="B9" s="23">
        <f>SUM(B7:B8)</f>
        <v>0</v>
      </c>
      <c r="C9" s="23">
        <f>SUM(C7:C8)</f>
        <v>0</v>
      </c>
    </row>
    <row r="10" spans="1:13" ht="18" customHeight="1" thickTop="1" x14ac:dyDescent="0.15">
      <c r="A10" s="9" t="s">
        <v>44</v>
      </c>
      <c r="B10" s="20"/>
      <c r="C10" s="20"/>
      <c r="M10" s="26"/>
    </row>
    <row r="11" spans="1:13" ht="18" customHeight="1" x14ac:dyDescent="0.15">
      <c r="A11" s="9" t="s">
        <v>260</v>
      </c>
      <c r="B11" s="20"/>
      <c r="C11" s="20"/>
      <c r="J11" s="27"/>
    </row>
    <row r="12" spans="1:13" ht="18" customHeight="1" x14ac:dyDescent="0.15">
      <c r="A12" s="9" t="s">
        <v>189</v>
      </c>
      <c r="B12" s="20">
        <v>38064907</v>
      </c>
      <c r="C12" s="20">
        <v>102157</v>
      </c>
    </row>
    <row r="13" spans="1:13" ht="18" customHeight="1" x14ac:dyDescent="0.15">
      <c r="A13" s="9" t="s">
        <v>190</v>
      </c>
      <c r="B13" s="20">
        <v>1113200</v>
      </c>
      <c r="C13" s="20">
        <v>2988</v>
      </c>
    </row>
    <row r="14" spans="1:13" ht="18" customHeight="1" x14ac:dyDescent="0.15">
      <c r="A14" s="9" t="s">
        <v>187</v>
      </c>
      <c r="B14" s="20">
        <v>16016123</v>
      </c>
      <c r="C14" s="20">
        <v>42984</v>
      </c>
    </row>
    <row r="15" spans="1:13" ht="18" customHeight="1" x14ac:dyDescent="0.15">
      <c r="A15" s="9" t="s">
        <v>188</v>
      </c>
      <c r="B15" s="20">
        <v>1295670</v>
      </c>
      <c r="C15" s="20">
        <v>3477</v>
      </c>
    </row>
    <row r="16" spans="1:13" ht="18" customHeight="1" x14ac:dyDescent="0.15">
      <c r="A16" s="9" t="s">
        <v>191</v>
      </c>
      <c r="B16" s="20">
        <v>3351477</v>
      </c>
      <c r="C16" s="20">
        <v>8995</v>
      </c>
    </row>
    <row r="17" spans="1:3" ht="18" customHeight="1" x14ac:dyDescent="0.15">
      <c r="A17" s="9" t="s">
        <v>193</v>
      </c>
      <c r="B17" s="20">
        <v>313088000</v>
      </c>
      <c r="C17" s="20">
        <v>840255</v>
      </c>
    </row>
    <row r="18" spans="1:3" ht="18" customHeight="1" x14ac:dyDescent="0.15">
      <c r="A18" s="9" t="s">
        <v>194</v>
      </c>
      <c r="B18" s="20">
        <v>55796000</v>
      </c>
      <c r="C18" s="20">
        <v>149744</v>
      </c>
    </row>
    <row r="19" spans="1:3" ht="18" customHeight="1" x14ac:dyDescent="0.15">
      <c r="A19" s="9" t="s">
        <v>255</v>
      </c>
      <c r="B19" s="20"/>
      <c r="C19" s="20"/>
    </row>
    <row r="20" spans="1:3" ht="18" customHeight="1" x14ac:dyDescent="0.15">
      <c r="A20" s="9" t="s">
        <v>263</v>
      </c>
      <c r="B20" s="20">
        <v>55701035</v>
      </c>
      <c r="C20" s="20">
        <v>62369</v>
      </c>
    </row>
    <row r="21" spans="1:3" ht="18" customHeight="1" x14ac:dyDescent="0.15">
      <c r="A21" s="9" t="s">
        <v>257</v>
      </c>
      <c r="B21" s="20"/>
      <c r="C21" s="20"/>
    </row>
    <row r="22" spans="1:3" ht="18" customHeight="1" x14ac:dyDescent="0.15">
      <c r="A22" s="9" t="s">
        <v>271</v>
      </c>
      <c r="B22" s="20">
        <v>5962700</v>
      </c>
      <c r="C22" s="20"/>
    </row>
    <row r="23" spans="1:3" ht="18" customHeight="1" x14ac:dyDescent="0.15">
      <c r="A23" s="9" t="s">
        <v>262</v>
      </c>
      <c r="B23" s="20"/>
      <c r="C23" s="20"/>
    </row>
    <row r="24" spans="1:3" ht="18" customHeight="1" x14ac:dyDescent="0.15">
      <c r="A24" s="9" t="s">
        <v>270</v>
      </c>
      <c r="B24" s="20">
        <v>2687200</v>
      </c>
      <c r="C24" s="20"/>
    </row>
    <row r="25" spans="1:3" ht="18" customHeight="1" x14ac:dyDescent="0.15">
      <c r="A25" s="9" t="s">
        <v>266</v>
      </c>
      <c r="B25" s="20"/>
      <c r="C25" s="20"/>
    </row>
    <row r="26" spans="1:3" ht="18" customHeight="1" x14ac:dyDescent="0.15">
      <c r="A26" s="9" t="s">
        <v>268</v>
      </c>
      <c r="B26" s="20">
        <v>172935875</v>
      </c>
      <c r="C26" s="20">
        <v>700000</v>
      </c>
    </row>
    <row r="27" spans="1:3" ht="18" customHeight="1" x14ac:dyDescent="0.15">
      <c r="A27" s="9" t="s">
        <v>267</v>
      </c>
      <c r="B27" s="20"/>
      <c r="C27" s="20"/>
    </row>
    <row r="28" spans="1:3" ht="18" customHeight="1" x14ac:dyDescent="0.15">
      <c r="A28" s="9" t="s">
        <v>269</v>
      </c>
      <c r="B28" s="20">
        <v>103671721</v>
      </c>
      <c r="C28" s="20">
        <v>600000</v>
      </c>
    </row>
    <row r="29" spans="1:3" ht="18" customHeight="1" x14ac:dyDescent="0.15">
      <c r="A29" s="9"/>
      <c r="B29" s="20"/>
      <c r="C29" s="20"/>
    </row>
    <row r="30" spans="1:3" ht="18" customHeight="1" thickBot="1" x14ac:dyDescent="0.2">
      <c r="A30" s="10" t="s">
        <v>43</v>
      </c>
      <c r="B30" s="23">
        <f>SUM(B12:B29)</f>
        <v>769683908</v>
      </c>
      <c r="C30" s="23">
        <f>SUM(C12:C29)</f>
        <v>2512969</v>
      </c>
    </row>
    <row r="31" spans="1:3" ht="18" customHeight="1" thickTop="1" x14ac:dyDescent="0.15">
      <c r="A31" s="3" t="s">
        <v>11</v>
      </c>
      <c r="B31" s="20">
        <f>B9+B30</f>
        <v>769683908</v>
      </c>
      <c r="C31" s="20">
        <f>C9+C30</f>
        <v>2512969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9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20.875" style="4" customWidth="1"/>
    <col min="2" max="2" width="14.875" style="4" customWidth="1"/>
    <col min="3" max="3" width="16.875" style="4" customWidth="1"/>
    <col min="4" max="11" width="14.875" style="4" customWidth="1"/>
    <col min="12" max="16384" width="8.875" style="4"/>
  </cols>
  <sheetData>
    <row r="1" spans="1:11" ht="21" x14ac:dyDescent="0.2">
      <c r="A1" s="8" t="s">
        <v>46</v>
      </c>
    </row>
    <row r="2" spans="1:11" ht="13.5" x14ac:dyDescent="0.15">
      <c r="A2" s="7" t="str">
        <f>投資及び出資金の明細!$A$2</f>
        <v>自治体名：尾張旭市</v>
      </c>
    </row>
    <row r="3" spans="1:11" ht="13.5" x14ac:dyDescent="0.15">
      <c r="A3" s="7" t="str">
        <f>投資及び出資金の明細!$A$3</f>
        <v>年度：令和4年度</v>
      </c>
    </row>
    <row r="4" spans="1:11" ht="13.5" x14ac:dyDescent="0.15">
      <c r="K4" s="6" t="s">
        <v>116</v>
      </c>
    </row>
    <row r="5" spans="1:11" ht="22.5" customHeight="1" x14ac:dyDescent="0.15">
      <c r="A5" s="37" t="s">
        <v>27</v>
      </c>
      <c r="B5" s="39" t="s">
        <v>47</v>
      </c>
      <c r="C5" s="16"/>
      <c r="D5" s="37" t="s">
        <v>48</v>
      </c>
      <c r="E5" s="38"/>
      <c r="F5" s="37"/>
      <c r="G5" s="38"/>
      <c r="H5" s="39" t="s">
        <v>49</v>
      </c>
      <c r="I5" s="15"/>
      <c r="J5" s="13"/>
      <c r="K5" s="37" t="s">
        <v>31</v>
      </c>
    </row>
    <row r="6" spans="1:11" ht="22.5" customHeight="1" x14ac:dyDescent="0.15">
      <c r="A6" s="37"/>
      <c r="B6" s="37"/>
      <c r="C6" s="11" t="s">
        <v>50</v>
      </c>
      <c r="D6" s="37"/>
      <c r="E6" s="37"/>
      <c r="F6" s="37"/>
      <c r="G6" s="37"/>
      <c r="H6" s="37"/>
      <c r="I6" s="1" t="s">
        <v>51</v>
      </c>
      <c r="J6" s="1" t="s">
        <v>52</v>
      </c>
      <c r="K6" s="37"/>
    </row>
    <row r="7" spans="1:11" ht="18" customHeight="1" x14ac:dyDescent="0.15">
      <c r="A7" s="5" t="s">
        <v>53</v>
      </c>
      <c r="B7" s="20"/>
      <c r="C7" s="22"/>
      <c r="D7" s="20"/>
      <c r="E7" s="20"/>
      <c r="F7" s="20"/>
      <c r="G7" s="20"/>
      <c r="H7" s="20"/>
      <c r="I7" s="20"/>
      <c r="J7" s="20"/>
      <c r="K7" s="20"/>
    </row>
    <row r="8" spans="1:11" ht="18" customHeight="1" x14ac:dyDescent="0.15">
      <c r="A8" s="5" t="s">
        <v>54</v>
      </c>
      <c r="B8" s="20">
        <v>2024599000</v>
      </c>
      <c r="C8" s="22">
        <v>1008390000</v>
      </c>
      <c r="D8" s="20">
        <v>825304000</v>
      </c>
      <c r="E8" s="20"/>
      <c r="F8" s="20"/>
      <c r="G8" s="20"/>
      <c r="H8" s="20"/>
      <c r="I8" s="20"/>
      <c r="J8" s="20"/>
      <c r="K8" s="20">
        <v>1199295000</v>
      </c>
    </row>
    <row r="9" spans="1:11" ht="18" customHeight="1" x14ac:dyDescent="0.15">
      <c r="A9" s="5" t="s">
        <v>55</v>
      </c>
      <c r="B9" s="20">
        <v>61834000</v>
      </c>
      <c r="C9" s="22"/>
      <c r="D9" s="20">
        <v>59581000</v>
      </c>
      <c r="E9" s="20"/>
      <c r="F9" s="20"/>
      <c r="G9" s="20"/>
      <c r="H9" s="20"/>
      <c r="I9" s="20"/>
      <c r="J9" s="20"/>
      <c r="K9" s="20">
        <v>2253000</v>
      </c>
    </row>
    <row r="10" spans="1:11" ht="18" customHeight="1" x14ac:dyDescent="0.15">
      <c r="A10" s="5" t="s">
        <v>56</v>
      </c>
      <c r="B10" s="20"/>
      <c r="C10" s="22"/>
      <c r="D10" s="20"/>
      <c r="E10" s="20"/>
      <c r="F10" s="20"/>
      <c r="G10" s="20"/>
      <c r="H10" s="20"/>
      <c r="I10" s="20"/>
      <c r="J10" s="20"/>
      <c r="K10" s="20"/>
    </row>
    <row r="11" spans="1:11" ht="18" customHeight="1" x14ac:dyDescent="0.15">
      <c r="A11" s="5" t="s">
        <v>57</v>
      </c>
      <c r="B11" s="20">
        <v>2828962000</v>
      </c>
      <c r="C11" s="22"/>
      <c r="D11" s="20">
        <v>1754839000</v>
      </c>
      <c r="E11" s="20"/>
      <c r="F11" s="20"/>
      <c r="G11" s="20"/>
      <c r="H11" s="20"/>
      <c r="I11" s="20"/>
      <c r="J11" s="20"/>
      <c r="K11" s="20">
        <v>1074123000</v>
      </c>
    </row>
    <row r="12" spans="1:11" ht="18" customHeight="1" x14ac:dyDescent="0.15">
      <c r="A12" s="5" t="s">
        <v>58</v>
      </c>
      <c r="B12" s="20">
        <v>3145345000</v>
      </c>
      <c r="C12" s="22">
        <v>122194660</v>
      </c>
      <c r="D12" s="20"/>
      <c r="E12" s="20"/>
      <c r="F12" s="20"/>
      <c r="G12" s="20"/>
      <c r="H12" s="20"/>
      <c r="I12" s="20"/>
      <c r="J12" s="20"/>
      <c r="K12" s="20">
        <v>3145345000</v>
      </c>
    </row>
    <row r="13" spans="1:11" ht="18" customHeight="1" x14ac:dyDescent="0.15">
      <c r="A13" s="5" t="s">
        <v>59</v>
      </c>
      <c r="B13" s="20">
        <v>436225000</v>
      </c>
      <c r="C13" s="22">
        <v>3150000</v>
      </c>
      <c r="D13" s="20">
        <v>161900000</v>
      </c>
      <c r="E13" s="20"/>
      <c r="F13" s="20"/>
      <c r="G13" s="20"/>
      <c r="H13" s="20"/>
      <c r="I13" s="20"/>
      <c r="J13" s="20"/>
      <c r="K13" s="20">
        <v>274325000</v>
      </c>
    </row>
    <row r="14" spans="1:11" ht="18" customHeight="1" x14ac:dyDescent="0.15">
      <c r="A14" s="5" t="s">
        <v>60</v>
      </c>
      <c r="B14" s="20"/>
      <c r="C14" s="22"/>
      <c r="D14" s="20"/>
      <c r="E14" s="20"/>
      <c r="F14" s="20"/>
      <c r="G14" s="20"/>
      <c r="H14" s="20"/>
      <c r="I14" s="20"/>
      <c r="J14" s="20"/>
      <c r="K14" s="20"/>
    </row>
    <row r="15" spans="1:11" ht="18" customHeight="1" x14ac:dyDescent="0.15">
      <c r="A15" s="5" t="s">
        <v>61</v>
      </c>
      <c r="B15" s="20">
        <v>9659054000</v>
      </c>
      <c r="C15" s="22">
        <v>881849000</v>
      </c>
      <c r="D15" s="20">
        <v>9306463000</v>
      </c>
      <c r="E15" s="20"/>
      <c r="F15" s="20"/>
      <c r="G15" s="20"/>
      <c r="H15" s="20"/>
      <c r="I15" s="20"/>
      <c r="J15" s="20"/>
      <c r="K15" s="20">
        <v>352591000</v>
      </c>
    </row>
    <row r="16" spans="1:11" ht="18" customHeight="1" x14ac:dyDescent="0.15">
      <c r="A16" s="5" t="s">
        <v>62</v>
      </c>
      <c r="B16" s="20">
        <v>84574000</v>
      </c>
      <c r="C16" s="22">
        <v>38792000</v>
      </c>
      <c r="D16" s="20">
        <v>84574000</v>
      </c>
      <c r="E16" s="20"/>
      <c r="F16" s="20"/>
      <c r="G16" s="20"/>
      <c r="H16" s="20"/>
      <c r="I16" s="20"/>
      <c r="J16" s="20"/>
      <c r="K16" s="20"/>
    </row>
    <row r="17" spans="1:11" ht="18" customHeight="1" x14ac:dyDescent="0.15">
      <c r="A17" s="5" t="s">
        <v>63</v>
      </c>
      <c r="B17" s="20"/>
      <c r="C17" s="22"/>
      <c r="D17" s="20"/>
      <c r="E17" s="20"/>
      <c r="F17" s="20"/>
      <c r="G17" s="20"/>
      <c r="H17" s="20"/>
      <c r="I17" s="20"/>
      <c r="J17" s="20"/>
      <c r="K17" s="20"/>
    </row>
    <row r="18" spans="1:11" ht="18" customHeight="1" x14ac:dyDescent="0.15">
      <c r="A18" s="5" t="s">
        <v>59</v>
      </c>
      <c r="B18" s="20">
        <v>1137797954</v>
      </c>
      <c r="C18" s="22"/>
      <c r="D18" s="20">
        <v>489707000</v>
      </c>
      <c r="E18" s="20"/>
      <c r="F18" s="20"/>
      <c r="G18" s="20"/>
      <c r="H18" s="20"/>
      <c r="I18" s="20"/>
      <c r="J18" s="20"/>
      <c r="K18" s="20">
        <v>648090954</v>
      </c>
    </row>
    <row r="19" spans="1:11" ht="18" customHeight="1" x14ac:dyDescent="0.15">
      <c r="A19" s="3" t="s">
        <v>64</v>
      </c>
      <c r="B19" s="20">
        <f>SUM(B7:B18)</f>
        <v>19378390954</v>
      </c>
      <c r="C19" s="22">
        <v>2054375660</v>
      </c>
      <c r="D19" s="20">
        <f>SUM(D7:D18)</f>
        <v>12682368000</v>
      </c>
      <c r="E19" s="20"/>
      <c r="F19" s="20"/>
      <c r="G19" s="20"/>
      <c r="H19" s="20"/>
      <c r="I19" s="20"/>
      <c r="J19" s="20"/>
      <c r="K19" s="20">
        <f t="shared" ref="K19" si="0">SUM(K7:K18)</f>
        <v>6696022954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89" right="0.3888888888888889" top="0.3888888888888889" bottom="0.3888888888888889" header="0.19444444444444445" footer="0.19444444444444445"/>
  <pageSetup paperSize="9" scale="74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22.875" style="4" customWidth="1"/>
    <col min="2" max="9" width="12.875" style="4" customWidth="1"/>
    <col min="10" max="16384" width="8.875" style="4"/>
  </cols>
  <sheetData>
    <row r="1" spans="1:9" ht="21" x14ac:dyDescent="0.2">
      <c r="A1" s="8" t="s">
        <v>65</v>
      </c>
    </row>
    <row r="2" spans="1:9" ht="13.5" x14ac:dyDescent="0.15">
      <c r="A2" s="7" t="str">
        <f>投資及び出資金の明細!$A$2</f>
        <v>自治体名：尾張旭市</v>
      </c>
    </row>
    <row r="3" spans="1:9" ht="13.5" x14ac:dyDescent="0.15">
      <c r="A3" s="7" t="str">
        <f>投資及び出資金の明細!$A$3</f>
        <v>年度：令和4年度</v>
      </c>
    </row>
    <row r="4" spans="1:9" ht="13.5" x14ac:dyDescent="0.15">
      <c r="I4" s="6" t="s">
        <v>116</v>
      </c>
    </row>
    <row r="5" spans="1:9" ht="37.5" customHeight="1" x14ac:dyDescent="0.15">
      <c r="A5" s="11" t="s">
        <v>47</v>
      </c>
      <c r="B5" s="1" t="s">
        <v>66</v>
      </c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H5" s="1" t="s">
        <v>72</v>
      </c>
      <c r="I5" s="2" t="s">
        <v>73</v>
      </c>
    </row>
    <row r="6" spans="1:9" ht="18" customHeight="1" x14ac:dyDescent="0.15">
      <c r="A6" s="22">
        <v>28873605016</v>
      </c>
      <c r="B6" s="20">
        <v>24619377341</v>
      </c>
      <c r="C6" s="20">
        <v>2761290914</v>
      </c>
      <c r="D6" s="20">
        <v>935521371</v>
      </c>
      <c r="E6" s="20">
        <v>177077709</v>
      </c>
      <c r="F6" s="20">
        <v>173323726</v>
      </c>
      <c r="G6" s="20">
        <v>18801948</v>
      </c>
      <c r="H6" s="20">
        <v>188212007</v>
      </c>
      <c r="I6" s="30"/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  <vt:lpstr>X33Y06_13</vt:lpstr>
      <vt:lpstr>X33Y08_13</vt:lpstr>
      <vt:lpstr>X35Y08_13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加藤航</cp:lastModifiedBy>
  <cp:lastPrinted>2024-04-21T10:05:19Z</cp:lastPrinted>
  <dcterms:created xsi:type="dcterms:W3CDTF">2023-12-01T00:59:49Z</dcterms:created>
  <dcterms:modified xsi:type="dcterms:W3CDTF">2024-04-21T10:08:19Z</dcterms:modified>
</cp:coreProperties>
</file>