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yoshi\Desktop\R4 公会計\尾張旭市\納品用\附属明細書\"/>
    </mc:Choice>
  </mc:AlternateContent>
  <xr:revisionPtr revIDLastSave="0" documentId="13_ncr:1_{8A90F62B-19DA-4DFC-8486-7B799C0926E7}" xr6:coauthVersionLast="47" xr6:coauthVersionMax="47" xr10:uidLastSave="{00000000-0000-0000-0000-000000000000}"/>
  <bookViews>
    <workbookView xWindow="-120" yWindow="-120" windowWidth="20730" windowHeight="1116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6" r:id="rId8"/>
    <sheet name="1.(2)②地方債（利率別）の明細" sheetId="7" r:id="rId9"/>
    <sheet name="1.(2)③地方債（返済期間別）の明細" sheetId="8" r:id="rId10"/>
    <sheet name="1.(2)④特定の契約条項が付された地方債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'1.(1)③投資及び出資金の明細'!$A$13:$J$16</definedName>
    <definedName name="市場価格のないもののうち連結対象団体以外に対するもの">'1.(1)③投資及び出資金の明細'!$A$19:$K$29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6" l="1"/>
  <c r="B20" i="6"/>
  <c r="B14" i="6" s="1"/>
  <c r="F16" i="2"/>
  <c r="B16" i="2"/>
  <c r="F8" i="21"/>
  <c r="E7" i="21"/>
  <c r="F7" i="21" s="1"/>
  <c r="C7" i="21"/>
  <c r="F11" i="21"/>
  <c r="B11" i="21"/>
  <c r="E57" i="13"/>
  <c r="E51" i="13"/>
  <c r="E27" i="13"/>
  <c r="E26" i="13"/>
  <c r="E25" i="13"/>
  <c r="G22" i="13"/>
  <c r="D19" i="11"/>
  <c r="D18" i="11" s="1"/>
  <c r="D7" i="11"/>
  <c r="C11" i="10"/>
  <c r="E9" i="10"/>
  <c r="C8" i="10"/>
  <c r="B21" i="4"/>
  <c r="B20" i="5"/>
  <c r="G16" i="2"/>
  <c r="E16" i="2"/>
  <c r="D16" i="2"/>
  <c r="C16" i="2"/>
  <c r="B16" i="1"/>
  <c r="B15" i="1"/>
  <c r="E28" i="13" l="1"/>
  <c r="E29" i="13" s="1"/>
  <c r="F3" i="18" l="1"/>
  <c r="G42" i="18"/>
  <c r="F42" i="18"/>
  <c r="G39" i="18"/>
  <c r="G38" i="18"/>
  <c r="F38" i="18"/>
  <c r="G37" i="18"/>
  <c r="F37" i="18"/>
  <c r="G36" i="18"/>
  <c r="F36" i="18"/>
  <c r="G35" i="18"/>
  <c r="F35" i="18"/>
  <c r="G34" i="18"/>
  <c r="F34" i="18"/>
  <c r="G33" i="18"/>
  <c r="F33" i="18"/>
  <c r="G32" i="18"/>
  <c r="G31" i="18"/>
  <c r="G30" i="18"/>
  <c r="G29" i="18"/>
  <c r="G28" i="18"/>
  <c r="F28" i="18"/>
  <c r="G27" i="18"/>
  <c r="F27" i="18"/>
  <c r="G26" i="18"/>
  <c r="F26" i="18"/>
  <c r="G25" i="18"/>
  <c r="F25" i="18"/>
  <c r="G24" i="18"/>
  <c r="F24" i="18"/>
  <c r="G23" i="18"/>
  <c r="F23" i="18"/>
  <c r="G21" i="18"/>
  <c r="F21" i="18"/>
  <c r="G20" i="18"/>
  <c r="F20" i="18"/>
  <c r="G19" i="18"/>
  <c r="F19" i="18"/>
  <c r="G18" i="18"/>
  <c r="G17" i="18"/>
  <c r="G15" i="18"/>
  <c r="G13" i="18"/>
  <c r="G12" i="18"/>
  <c r="G11" i="18"/>
  <c r="G10" i="18"/>
  <c r="G9" i="18"/>
  <c r="G8" i="18"/>
  <c r="G7" i="18"/>
  <c r="F7" i="18"/>
  <c r="G6" i="18"/>
  <c r="G5" i="18"/>
  <c r="G4" i="18"/>
  <c r="G3" i="18"/>
  <c r="G2" i="18"/>
  <c r="F2" i="18"/>
  <c r="G45" i="18"/>
  <c r="F45" i="18"/>
  <c r="G43" i="18"/>
  <c r="F43" i="18"/>
  <c r="H42" i="18"/>
  <c r="H36" i="18" l="1"/>
  <c r="H34" i="18"/>
  <c r="H45" i="18"/>
  <c r="H38" i="18"/>
  <c r="H21" i="18"/>
  <c r="H26" i="18"/>
  <c r="H43" i="18"/>
  <c r="H23" i="18"/>
  <c r="H28" i="18"/>
  <c r="H20" i="18"/>
  <c r="H25" i="18"/>
  <c r="H33" i="18"/>
  <c r="H37" i="18"/>
  <c r="H2" i="18"/>
  <c r="H7" i="18"/>
  <c r="H27" i="18"/>
  <c r="H35" i="18"/>
  <c r="H3" i="18"/>
  <c r="H19" i="18"/>
  <c r="H24" i="18"/>
  <c r="F18" i="18" l="1"/>
  <c r="H18" i="18" s="1"/>
  <c r="F17" i="18" l="1"/>
  <c r="H17" i="18" s="1"/>
  <c r="F5" i="18" l="1"/>
  <c r="H5" i="18" s="1"/>
  <c r="F30" i="18" l="1"/>
  <c r="H30" i="18" s="1"/>
  <c r="F32" i="18" l="1"/>
  <c r="H32" i="18" s="1"/>
  <c r="F39" i="18"/>
  <c r="H39" i="18" s="1"/>
  <c r="F31" i="18" l="1"/>
  <c r="H31" i="18" s="1"/>
  <c r="F29" i="18" l="1"/>
  <c r="H29" i="18" s="1"/>
  <c r="F13" i="18" l="1"/>
  <c r="H13" i="18" s="1"/>
  <c r="F15" i="18"/>
  <c r="H15" i="18" s="1"/>
  <c r="F12" i="18"/>
  <c r="H12" i="18" s="1"/>
  <c r="F10" i="18"/>
  <c r="H10" i="18" s="1"/>
  <c r="F9" i="18"/>
  <c r="H9" i="18" s="1"/>
  <c r="F4" i="18"/>
  <c r="H4" i="18" s="1"/>
  <c r="F6" i="18"/>
  <c r="F8" i="18" s="1"/>
  <c r="H8" i="18" s="1"/>
  <c r="H6" i="18" l="1"/>
  <c r="F11" i="18"/>
  <c r="H1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A74A1BE5-658D-407A-846E-F0CD02C4E14D}">
      <text>
        <r>
          <rPr>
            <b/>
            <sz val="9"/>
            <color indexed="81"/>
            <rFont val="MS P ゴシック"/>
            <family val="3"/>
            <charset val="128"/>
          </rPr>
          <t>地方債償還に係る補助金</t>
        </r>
      </text>
    </comment>
    <comment ref="I37" authorId="0" shapeId="0" xr:uid="{81C98058-F630-4E42-B83D-3225ECB51845}">
      <text>
        <r>
          <rPr>
            <b/>
            <sz val="9"/>
            <color indexed="81"/>
            <rFont val="MS P ゴシック"/>
            <family val="3"/>
            <charset val="128"/>
          </rPr>
          <t>借換債に係る地方債収入</t>
        </r>
      </text>
    </comment>
    <comment ref="I38" authorId="0" shapeId="0" xr:uid="{D2924E63-E4CF-408F-9B94-0CBE4E92F773}">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<sst xmlns="http://schemas.openxmlformats.org/spreadsheetml/2006/main" count="1653" uniqueCount="523">
  <si>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</si>
  <si>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</si>
  <si>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</si>
  <si>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</si>
  <si>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</si>
  <si>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</si>
  <si>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</si>
  <si>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</si>
  <si>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</si>
  <si>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</si>
  <si>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</si>
  <si>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</si>
  <si>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</si>
  <si>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</si>
  <si>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</si>
  <si>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</si>
  <si>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</si>
  <si>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</si>
  <si>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</si>
  <si>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</si>
  <si>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</si>
  <si>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</si>
  <si>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</si>
  <si>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</si>
  <si>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</si>
  <si>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6"/>
  </si>
  <si>
    <t>種類</t>
  </si>
  <si>
    <t>現金預金</t>
  </si>
  <si>
    <t>有価証券</t>
  </si>
  <si>
    <t>土地</t>
  </si>
  <si>
    <t>その他</t>
  </si>
  <si>
    <t>合計_x000D_
(貸借対照表計上額)</t>
  </si>
  <si>
    <t>基金の明細</t>
    <phoneticPr fontId="6"/>
  </si>
  <si>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</si>
  <si>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</si>
  <si>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</si>
  <si>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</si>
  <si>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</si>
  <si>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</si>
  <si>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</si>
  <si>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</si>
  <si>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</si>
  <si>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</si>
  <si>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</si>
  <si>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</si>
  <si>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固定資産税</t>
  </si>
  <si>
    <t>軽自動車税</t>
  </si>
  <si>
    <t>長期延滞債権の明細</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</si>
  <si>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</si>
  <si>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</si>
  <si>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</si>
  <si>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</si>
  <si>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</si>
  <si>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</si>
  <si>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</si>
  <si>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</si>
  <si>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</si>
  <si>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</si>
  <si>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</si>
  <si>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</si>
  <si>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</si>
  <si>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</si>
  <si>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</si>
  <si>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</si>
  <si>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</si>
  <si>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</si>
  <si>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</si>
  <si>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</si>
  <si>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</si>
  <si>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</si>
  <si>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</si>
  <si>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</si>
  <si>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</si>
  <si>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</si>
  <si>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</si>
  <si>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</si>
  <si>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</si>
  <si>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</si>
  <si>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</si>
  <si>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</si>
  <si>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</si>
  <si>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</si>
  <si>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</si>
  <si>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</si>
  <si>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</si>
  <si>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</si>
  <si>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</si>
  <si>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</si>
  <si>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</si>
  <si>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</si>
  <si>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</si>
  <si>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</si>
  <si>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</si>
  <si>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</si>
  <si>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</si>
  <si>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</si>
  <si>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</si>
  <si>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</si>
  <si>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</si>
  <si>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</si>
  <si>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</si>
  <si>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</si>
  <si>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</si>
  <si>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</si>
  <si>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</si>
  <si>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</si>
  <si>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</si>
  <si>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</si>
  <si>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3"/>
  </si>
  <si>
    <t>会計</t>
  </si>
  <si>
    <t>財源の内容</t>
  </si>
  <si>
    <t>一般会計</t>
  </si>
  <si>
    <t>税収等</t>
  </si>
  <si>
    <t>国県等補助金</t>
  </si>
  <si>
    <t>資本的_x000D_
補助金</t>
  </si>
  <si>
    <t>経常的_x000D_
補助金</t>
  </si>
  <si>
    <t>【様式第1号】</t>
  </si>
  <si>
    <t>（単位：円）</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</si>
  <si>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</si>
  <si>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</si>
  <si>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</si>
  <si>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</si>
  <si>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</si>
  <si>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</si>
  <si>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</si>
  <si>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</si>
  <si>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</si>
  <si>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</si>
  <si>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</si>
  <si>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</si>
  <si>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</si>
  <si>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</si>
  <si>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</si>
  <si>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</si>
  <si>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</si>
  <si>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</si>
  <si>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</si>
  <si>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</si>
  <si>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</si>
  <si>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</si>
  <si>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</si>
  <si>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</si>
  <si>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</si>
  <si>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</si>
  <si>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</si>
  <si>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</si>
  <si>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</si>
  <si>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</si>
  <si>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</si>
  <si>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</si>
  <si>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</si>
  <si>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</si>
  <si>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</si>
  <si>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</si>
  <si>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</si>
  <si>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</si>
  <si>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</si>
  <si>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</si>
  <si>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</si>
  <si>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</si>
  <si>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</si>
  <si>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</si>
  <si>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</si>
  <si>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</si>
  <si>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</si>
  <si>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</si>
  <si>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</si>
  <si>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</si>
  <si>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</si>
  <si>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</si>
  <si>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</si>
  <si>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</si>
  <si>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</si>
  <si>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</si>
  <si>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</si>
  <si>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</si>
  <si>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</si>
  <si>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</si>
  <si>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</si>
  <si>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</si>
  <si>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</si>
  <si>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</si>
  <si>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</si>
  <si>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</si>
  <si>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</si>
  <si>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</si>
  <si>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</si>
  <si>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</si>
  <si>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</si>
  <si>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</si>
  <si>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</si>
  <si>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</si>
  <si>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</si>
  <si>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</si>
  <si>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</si>
  <si>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</si>
  <si>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</si>
  <si>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</si>
  <si>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</si>
  <si>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</si>
  <si>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</si>
  <si>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</si>
  <si>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</si>
  <si>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</si>
  <si>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</si>
  <si>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</si>
  <si>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</si>
  <si>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</si>
  <si>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</si>
  <si>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</si>
  <si>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</si>
  <si>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</si>
  <si>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</si>
  <si>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</si>
  <si>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</si>
  <si>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</si>
  <si>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</si>
  <si>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</si>
  <si>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</si>
  <si>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</si>
  <si>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</si>
  <si>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</si>
  <si>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</si>
  <si>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</si>
  <si>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</si>
  <si>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</si>
  <si>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</si>
  <si>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</si>
  <si>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</si>
  <si>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</si>
  <si>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</si>
  <si>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</si>
  <si>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</si>
  <si>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</si>
  <si>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</si>
  <si>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</si>
  <si>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</si>
  <si>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</si>
  <si>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</si>
  <si>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</si>
  <si>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</si>
  <si>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</si>
  <si>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</si>
  <si>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</si>
  <si>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</si>
  <si>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</si>
  <si>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</si>
  <si>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</si>
  <si>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</si>
  <si>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</si>
  <si>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</si>
  <si>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</si>
  <si>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</si>
  <si>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</si>
  <si>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</si>
  <si>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</si>
  <si>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</si>
  <si>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</si>
  <si>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</si>
  <si>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</si>
  <si>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</si>
  <si>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</si>
  <si>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</si>
  <si>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</si>
  <si>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</si>
  <si>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</si>
  <si>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</si>
  <si>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</si>
  <si>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</si>
  <si>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</si>
  <si>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</si>
  <si>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</si>
  <si>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</si>
  <si>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</si>
  <si>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</si>
  <si>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</si>
  <si>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</si>
  <si>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6"/>
  </si>
  <si>
    <t>（１）資産項目の明細</t>
    <rPh sb="3" eb="5">
      <t>シサン</t>
    </rPh>
    <rPh sb="5" eb="7">
      <t>コウモク</t>
    </rPh>
    <rPh sb="8" eb="10">
      <t>メイサイ</t>
    </rPh>
    <phoneticPr fontId="6"/>
  </si>
  <si>
    <t>科目</t>
    <rPh sb="0" eb="2">
      <t>カモク</t>
    </rPh>
    <phoneticPr fontId="6"/>
  </si>
  <si>
    <t>附属明細書金額</t>
    <rPh sb="0" eb="5">
      <t>フゾクメイサイショ</t>
    </rPh>
    <rPh sb="5" eb="7">
      <t>キンガク</t>
    </rPh>
    <phoneticPr fontId="6"/>
  </si>
  <si>
    <t>財務諸表金額</t>
    <rPh sb="0" eb="4">
      <t>ザイムショヒョウ</t>
    </rPh>
    <rPh sb="4" eb="6">
      <t>キンガク</t>
    </rPh>
    <phoneticPr fontId="6"/>
  </si>
  <si>
    <t>チェック</t>
    <phoneticPr fontId="6"/>
  </si>
  <si>
    <t>明細書名称</t>
    <rPh sb="0" eb="3">
      <t>メイサイショ</t>
    </rPh>
    <rPh sb="3" eb="5">
      <t>メイショウ</t>
    </rPh>
    <phoneticPr fontId="6"/>
  </si>
  <si>
    <t>③</t>
    <phoneticPr fontId="6"/>
  </si>
  <si>
    <t>①</t>
    <phoneticPr fontId="6"/>
  </si>
  <si>
    <t>②</t>
    <phoneticPr fontId="6"/>
  </si>
  <si>
    <t>④</t>
    <phoneticPr fontId="6"/>
  </si>
  <si>
    <t>⑤</t>
    <phoneticPr fontId="6"/>
  </si>
  <si>
    <t>有形固定資産の明細</t>
    <rPh sb="0" eb="6">
      <t>ユウケイコテイシサン</t>
    </rPh>
    <rPh sb="7" eb="9">
      <t>メイサイ</t>
    </rPh>
    <phoneticPr fontId="6"/>
  </si>
  <si>
    <t>有形固定資産の行政目的別明細</t>
    <rPh sb="0" eb="6">
      <t>ユウケイコテイシサン</t>
    </rPh>
    <rPh sb="7" eb="9">
      <t>ギョウセイ</t>
    </rPh>
    <rPh sb="9" eb="11">
      <t>モクテキ</t>
    </rPh>
    <rPh sb="11" eb="12">
      <t>ベツ</t>
    </rPh>
    <rPh sb="12" eb="14">
      <t>メイサイ</t>
    </rPh>
    <phoneticPr fontId="6"/>
  </si>
  <si>
    <t>投資及び出資金の明細</t>
    <phoneticPr fontId="6"/>
  </si>
  <si>
    <t>財政調整基金</t>
    <rPh sb="0" eb="6">
      <t>ザイセイチョウセイキキン</t>
    </rPh>
    <phoneticPr fontId="6"/>
  </si>
  <si>
    <t>減債基金</t>
    <rPh sb="0" eb="4">
      <t>ゲンサイキキン</t>
    </rPh>
    <phoneticPr fontId="6"/>
  </si>
  <si>
    <t>その他</t>
    <rPh sb="2" eb="3">
      <t>タ</t>
    </rPh>
    <phoneticPr fontId="6"/>
  </si>
  <si>
    <t>貸付金の明細</t>
    <rPh sb="0" eb="2">
      <t>カシツケ</t>
    </rPh>
    <rPh sb="2" eb="3">
      <t>キン</t>
    </rPh>
    <rPh sb="4" eb="6">
      <t>メイサイ</t>
    </rPh>
    <phoneticPr fontId="6"/>
  </si>
  <si>
    <t>長期貸付金</t>
    <rPh sb="0" eb="5">
      <t>チョウキカシツケキン</t>
    </rPh>
    <phoneticPr fontId="6"/>
  </si>
  <si>
    <t>短期貸付金</t>
    <rPh sb="0" eb="5">
      <t>タンキカシツケキン</t>
    </rPh>
    <phoneticPr fontId="6"/>
  </si>
  <si>
    <t>⑥</t>
    <phoneticPr fontId="6"/>
  </si>
  <si>
    <t>未収金</t>
    <rPh sb="0" eb="3">
      <t>ミシュウキン</t>
    </rPh>
    <phoneticPr fontId="6"/>
  </si>
  <si>
    <t>⑦</t>
    <phoneticPr fontId="6"/>
  </si>
  <si>
    <t>長期延滞債権</t>
    <rPh sb="0" eb="6">
      <t>チョウキエンタイサイケン</t>
    </rPh>
    <phoneticPr fontId="6"/>
  </si>
  <si>
    <t>（２）負債項目の明細</t>
    <rPh sb="3" eb="5">
      <t>フサイ</t>
    </rPh>
    <rPh sb="5" eb="7">
      <t>コウモク</t>
    </rPh>
    <rPh sb="8" eb="10">
      <t>メイサイ</t>
    </rPh>
    <phoneticPr fontId="6"/>
  </si>
  <si>
    <t xml:space="preserve"> １年内償還予定地方債</t>
  </si>
  <si>
    <t>地方債</t>
    <rPh sb="0" eb="3">
      <t>チホウサイ</t>
    </rPh>
    <phoneticPr fontId="6"/>
  </si>
  <si>
    <t>地方債、 １年内償還予定地方債</t>
    <rPh sb="0" eb="3">
      <t>チホウサイ</t>
    </rPh>
    <phoneticPr fontId="6"/>
  </si>
  <si>
    <t>ー</t>
  </si>
  <si>
    <t>ー</t>
    <phoneticPr fontId="6"/>
  </si>
  <si>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</si>
  <si>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rPh sb="3" eb="6">
      <t>ホジョキン</t>
    </rPh>
    <rPh sb="6" eb="7">
      <t>トウ</t>
    </rPh>
    <rPh sb="8" eb="10">
      <t>メイサイ</t>
    </rPh>
    <phoneticPr fontId="6"/>
  </si>
  <si>
    <t>補助金等</t>
    <rPh sb="0" eb="3">
      <t>ホジョキン</t>
    </rPh>
    <rPh sb="3" eb="4">
      <t>トウ</t>
    </rPh>
    <phoneticPr fontId="6"/>
  </si>
  <si>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6"/>
  </si>
  <si>
    <t>（１）財源の明細</t>
    <rPh sb="3" eb="5">
      <t>ザイゲン</t>
    </rPh>
    <rPh sb="6" eb="8">
      <t>メイサイ</t>
    </rPh>
    <phoneticPr fontId="6"/>
  </si>
  <si>
    <t>（２）財源情報の明細</t>
    <rPh sb="3" eb="5">
      <t>ザイゲン</t>
    </rPh>
    <rPh sb="5" eb="7">
      <t>ジョウホウ</t>
    </rPh>
    <rPh sb="8" eb="10">
      <t>メイサイ</t>
    </rPh>
    <phoneticPr fontId="6"/>
  </si>
  <si>
    <t>税収等</t>
    <rPh sb="0" eb="2">
      <t>ゼイシュウ</t>
    </rPh>
    <rPh sb="2" eb="3">
      <t>トウ</t>
    </rPh>
    <phoneticPr fontId="6"/>
  </si>
  <si>
    <t>国県等補助金</t>
    <phoneticPr fontId="6"/>
  </si>
  <si>
    <t>４．資金収支計算書の内容に関する明細</t>
    <rPh sb="2" eb="4">
      <t>シキン</t>
    </rPh>
    <rPh sb="4" eb="6">
      <t>シュウシ</t>
    </rPh>
    <rPh sb="6" eb="9">
      <t>ケイサンショ</t>
    </rPh>
    <rPh sb="10" eb="12">
      <t>ナイヨウ</t>
    </rPh>
    <rPh sb="13" eb="14">
      <t>カン</t>
    </rPh>
    <rPh sb="16" eb="18">
      <t>メイサイ</t>
    </rPh>
    <phoneticPr fontId="6"/>
  </si>
  <si>
    <t>（１）資金の明細</t>
    <rPh sb="3" eb="5">
      <t>シキン</t>
    </rPh>
    <rPh sb="6" eb="8">
      <t>メイサイ</t>
    </rPh>
    <phoneticPr fontId="6"/>
  </si>
  <si>
    <t>地方税</t>
    <rPh sb="0" eb="3">
      <t>チホウゼイ</t>
    </rPh>
    <phoneticPr fontId="6"/>
  </si>
  <si>
    <t>地方譲与税</t>
    <rPh sb="0" eb="2">
      <t>チホウ</t>
    </rPh>
    <rPh sb="2" eb="4">
      <t>ジョウヨ</t>
    </rPh>
    <rPh sb="4" eb="5">
      <t>ゼイ</t>
    </rPh>
    <phoneticPr fontId="6"/>
  </si>
  <si>
    <t>利子割交付金</t>
    <rPh sb="0" eb="2">
      <t>リシ</t>
    </rPh>
    <rPh sb="2" eb="3">
      <t>ワリ</t>
    </rPh>
    <rPh sb="3" eb="6">
      <t>コウフキン</t>
    </rPh>
    <phoneticPr fontId="6"/>
  </si>
  <si>
    <t>配当割交付金</t>
    <rPh sb="0" eb="2">
      <t>ハイトウ</t>
    </rPh>
    <rPh sb="2" eb="3">
      <t>ワリ</t>
    </rPh>
    <rPh sb="3" eb="6">
      <t>コウフキン</t>
    </rPh>
    <phoneticPr fontId="6"/>
  </si>
  <si>
    <t>株式等譲渡所得割交付金</t>
    <rPh sb="0" eb="2">
      <t>カブシキ</t>
    </rPh>
    <rPh sb="2" eb="3">
      <t>トウ</t>
    </rPh>
    <rPh sb="3" eb="5">
      <t>ジョウト</t>
    </rPh>
    <rPh sb="5" eb="7">
      <t>ショトク</t>
    </rPh>
    <rPh sb="7" eb="8">
      <t>ワリ</t>
    </rPh>
    <rPh sb="8" eb="11">
      <t>コウフキン</t>
    </rPh>
    <phoneticPr fontId="6"/>
  </si>
  <si>
    <t>地方消費税交付金</t>
    <rPh sb="0" eb="2">
      <t>チホウ</t>
    </rPh>
    <rPh sb="2" eb="5">
      <t>ショウヒゼイ</t>
    </rPh>
    <rPh sb="5" eb="8">
      <t>コウフキン</t>
    </rPh>
    <phoneticPr fontId="6"/>
  </si>
  <si>
    <t>地方特例交付金</t>
    <rPh sb="0" eb="2">
      <t>チホウ</t>
    </rPh>
    <rPh sb="2" eb="4">
      <t>トクレイ</t>
    </rPh>
    <rPh sb="4" eb="7">
      <t>コウフキン</t>
    </rPh>
    <phoneticPr fontId="6"/>
  </si>
  <si>
    <t>地方交付税</t>
    <rPh sb="0" eb="2">
      <t>チホウ</t>
    </rPh>
    <rPh sb="2" eb="5">
      <t>コウフゼイ</t>
    </rPh>
    <phoneticPr fontId="6"/>
  </si>
  <si>
    <t>交通安全対策特別交付金</t>
    <rPh sb="0" eb="2">
      <t>コウツウ</t>
    </rPh>
    <rPh sb="2" eb="4">
      <t>アンゼン</t>
    </rPh>
    <rPh sb="4" eb="6">
      <t>タイサク</t>
    </rPh>
    <rPh sb="6" eb="8">
      <t>トクベツ</t>
    </rPh>
    <rPh sb="8" eb="11">
      <t>コウフキン</t>
    </rPh>
    <phoneticPr fontId="6"/>
  </si>
  <si>
    <t>国庫支出金</t>
    <rPh sb="0" eb="5">
      <t>コッコシシュツキン</t>
    </rPh>
    <phoneticPr fontId="6"/>
  </si>
  <si>
    <t>県支出金</t>
    <rPh sb="0" eb="4">
      <t>ケンシシュツキン</t>
    </rPh>
    <phoneticPr fontId="6"/>
  </si>
  <si>
    <t>(単位：円)</t>
    <rPh sb="4" eb="5">
      <t>エン</t>
    </rPh>
    <phoneticPr fontId="6"/>
  </si>
  <si>
    <t>貸付金の明細、長期延滞債権の明細の合計</t>
    <rPh sb="0" eb="2">
      <t>カシツケ</t>
    </rPh>
    <rPh sb="2" eb="3">
      <t>キン</t>
    </rPh>
    <rPh sb="4" eb="6">
      <t>メイサイ</t>
    </rPh>
    <rPh sb="17" eb="19">
      <t>ゴウケイ</t>
    </rPh>
    <phoneticPr fontId="6"/>
  </si>
  <si>
    <t>貸付金の明細、未収金の明細の合計</t>
    <rPh sb="0" eb="2">
      <t>カシツケ</t>
    </rPh>
    <rPh sb="2" eb="3">
      <t>キン</t>
    </rPh>
    <rPh sb="4" eb="6">
      <t>メイサイ</t>
    </rPh>
    <rPh sb="7" eb="10">
      <t>ミシュウキン</t>
    </rPh>
    <rPh sb="14" eb="16">
      <t>ゴウケイ</t>
    </rPh>
    <phoneticPr fontId="6"/>
  </si>
  <si>
    <t>徴収不能引当金（流動資産）</t>
    <rPh sb="8" eb="10">
      <t>リュウドウ</t>
    </rPh>
    <phoneticPr fontId="6"/>
  </si>
  <si>
    <t>資本的_x000D_補助金</t>
    <phoneticPr fontId="6"/>
  </si>
  <si>
    <t>経常的_x000D_補助金</t>
    <phoneticPr fontId="6"/>
  </si>
  <si>
    <t xml:space="preserve">    公共施設等整備費支出</t>
  </si>
  <si>
    <t>有形固定資産の明細</t>
  </si>
  <si>
    <t>会計：一般会計等</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</si>
  <si>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</si>
  <si>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</si>
  <si>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</si>
  <si>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</si>
  <si>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</si>
  <si>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</si>
  <si>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</si>
  <si>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</si>
  <si>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</si>
  <si>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</si>
  <si>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</si>
  <si>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</si>
  <si>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</si>
  <si>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</si>
  <si>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</si>
  <si>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</si>
  <si>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</si>
  <si>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</si>
  <si>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</si>
  <si>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</si>
  <si>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</si>
  <si>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</si>
  <si>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</si>
  <si>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</si>
  <si>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</si>
  <si>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6"/>
  </si>
  <si>
    <t>財源情報の明細</t>
  </si>
  <si>
    <t>内訳</t>
  </si>
  <si>
    <t>有形固定資産等の増加</t>
  </si>
  <si>
    <t>貸付金・基金等の増加</t>
  </si>
  <si>
    <t>ゴルフ場利用税交付金</t>
    <rPh sb="3" eb="4">
      <t>ジョウ</t>
    </rPh>
    <rPh sb="4" eb="6">
      <t>リヨウ</t>
    </rPh>
    <rPh sb="6" eb="7">
      <t>ゼイ</t>
    </rPh>
    <rPh sb="7" eb="10">
      <t>コウフキン</t>
    </rPh>
    <phoneticPr fontId="6"/>
  </si>
  <si>
    <t>土地取得特別会計</t>
    <phoneticPr fontId="6"/>
  </si>
  <si>
    <t>現金預金</t>
    <rPh sb="0" eb="2">
      <t>ゲンキン</t>
    </rPh>
    <rPh sb="2" eb="4">
      <t>ヨキン</t>
    </rPh>
    <phoneticPr fontId="3"/>
  </si>
  <si>
    <t>地方債（CF地方債収入と一致）</t>
    <rPh sb="0" eb="3">
      <t>チホウサイ</t>
    </rPh>
    <rPh sb="6" eb="9">
      <t>チホウサイ</t>
    </rPh>
    <rPh sb="9" eb="11">
      <t>シュウニュウ</t>
    </rPh>
    <rPh sb="12" eb="14">
      <t>イッチ</t>
    </rPh>
    <phoneticPr fontId="6"/>
  </si>
  <si>
    <t>財源内訳チェック</t>
    <rPh sb="0" eb="2">
      <t>ザイゲン</t>
    </rPh>
    <rPh sb="2" eb="4">
      <t>ウチワケ</t>
    </rPh>
    <phoneticPr fontId="6"/>
  </si>
  <si>
    <t>BS</t>
    <phoneticPr fontId="6"/>
  </si>
  <si>
    <t>NW</t>
    <phoneticPr fontId="6"/>
  </si>
  <si>
    <t>固定資産等形成分</t>
    <rPh sb="0" eb="8">
      <t>コテイシサントウケイセイブン</t>
    </rPh>
    <phoneticPr fontId="6"/>
  </si>
  <si>
    <t>余剰分（不足分）</t>
    <rPh sb="0" eb="3">
      <t>ヨジョウブン</t>
    </rPh>
    <rPh sb="4" eb="7">
      <t>フソクブン</t>
    </rPh>
    <phoneticPr fontId="6"/>
  </si>
  <si>
    <t>現金預金内訳チェック</t>
    <rPh sb="0" eb="4">
      <t>ゲンキンヨキン</t>
    </rPh>
    <rPh sb="4" eb="6">
      <t>ウチワケ</t>
    </rPh>
    <phoneticPr fontId="6"/>
  </si>
  <si>
    <t>現金預金</t>
    <phoneticPr fontId="6"/>
  </si>
  <si>
    <t>CF</t>
    <phoneticPr fontId="6"/>
  </si>
  <si>
    <t>税収等（NW税収等－CF財務活動支出）</t>
    <rPh sb="0" eb="3">
      <t>ゼイシュウトウ</t>
    </rPh>
    <rPh sb="6" eb="9">
      <t>ゼイシュウトウ</t>
    </rPh>
    <rPh sb="12" eb="14">
      <t>ザイム</t>
    </rPh>
    <rPh sb="14" eb="16">
      <t>カツドウ</t>
    </rPh>
    <rPh sb="16" eb="18">
      <t>シシュツ</t>
    </rPh>
    <phoneticPr fontId="6"/>
  </si>
  <si>
    <t>市場価格のないもののうち連結対象団体に対するもの</t>
    <phoneticPr fontId="6"/>
  </si>
  <si>
    <t>その他</t>
    <rPh sb="2" eb="3">
      <t>タ</t>
    </rPh>
    <phoneticPr fontId="10"/>
  </si>
  <si>
    <t>資本的補助金</t>
    <rPh sb="0" eb="3">
      <t>シホンテキ</t>
    </rPh>
    <phoneticPr fontId="6"/>
  </si>
  <si>
    <t>純行政コスト</t>
    <phoneticPr fontId="6"/>
  </si>
  <si>
    <t>有形固定資産等の増加</t>
    <phoneticPr fontId="6"/>
  </si>
  <si>
    <t>自治体名：尾張旭市</t>
  </si>
  <si>
    <t>自治体名：尾張旭市</t>
    <phoneticPr fontId="6"/>
  </si>
  <si>
    <t>市民税（個人）</t>
    <rPh sb="0" eb="3">
      <t>シミンゼイ</t>
    </rPh>
    <rPh sb="2" eb="3">
      <t>ゼイ</t>
    </rPh>
    <phoneticPr fontId="4"/>
  </si>
  <si>
    <t>市民税（法人）</t>
    <rPh sb="0" eb="3">
      <t>シミンゼイ</t>
    </rPh>
    <rPh sb="2" eb="3">
      <t>ゼイ</t>
    </rPh>
    <phoneticPr fontId="4"/>
  </si>
  <si>
    <t>都市計画税</t>
    <rPh sb="0" eb="2">
      <t>トシ</t>
    </rPh>
    <rPh sb="2" eb="4">
      <t>ケイカク</t>
    </rPh>
    <rPh sb="4" eb="5">
      <t>ゼイ</t>
    </rPh>
    <phoneticPr fontId="4"/>
  </si>
  <si>
    <t>分担金及び負担金</t>
    <rPh sb="0" eb="3">
      <t>ブンタンキン</t>
    </rPh>
    <rPh sb="3" eb="4">
      <t>オヨ</t>
    </rPh>
    <rPh sb="5" eb="8">
      <t>フタンキン</t>
    </rPh>
    <phoneticPr fontId="7"/>
  </si>
  <si>
    <t>使用料及び手数料</t>
    <rPh sb="0" eb="2">
      <t>シヨウ</t>
    </rPh>
    <rPh sb="2" eb="3">
      <t>リョウ</t>
    </rPh>
    <rPh sb="3" eb="4">
      <t>オヨ</t>
    </rPh>
    <rPh sb="5" eb="8">
      <t>テスウリョウ</t>
    </rPh>
    <phoneticPr fontId="7"/>
  </si>
  <si>
    <t>諸収入(雑入）</t>
    <rPh sb="0" eb="3">
      <t>ショシュウニュウ</t>
    </rPh>
    <rPh sb="4" eb="6">
      <t>ザツニュウ</t>
    </rPh>
    <phoneticPr fontId="8"/>
  </si>
  <si>
    <t>尾張旭北原山土地区画整理組合</t>
  </si>
  <si>
    <t>尾張旭市長久手市衛生組合</t>
  </si>
  <si>
    <t>旭平和墓園事業特別会計</t>
    <rPh sb="0" eb="1">
      <t>アサヒ</t>
    </rPh>
    <rPh sb="1" eb="3">
      <t>ヘイワ</t>
    </rPh>
    <rPh sb="3" eb="5">
      <t>ボエン</t>
    </rPh>
    <rPh sb="5" eb="7">
      <t>ジギョウ</t>
    </rPh>
    <rPh sb="7" eb="9">
      <t>トクベツ</t>
    </rPh>
    <rPh sb="9" eb="11">
      <t>カイケイ</t>
    </rPh>
    <phoneticPr fontId="6"/>
  </si>
  <si>
    <t>税収等</t>
    <phoneticPr fontId="6"/>
  </si>
  <si>
    <t>一般会計繰入金</t>
    <rPh sb="0" eb="2">
      <t>イッパン</t>
    </rPh>
    <rPh sb="2" eb="4">
      <t>カイケイ</t>
    </rPh>
    <rPh sb="4" eb="6">
      <t>クリイレ</t>
    </rPh>
    <rPh sb="6" eb="7">
      <t>キン</t>
    </rPh>
    <phoneticPr fontId="6"/>
  </si>
  <si>
    <t>財源の明細</t>
    <phoneticPr fontId="6"/>
  </si>
  <si>
    <t>一般会計等相殺</t>
    <rPh sb="0" eb="5">
      <t>イッパンカイケイトウ</t>
    </rPh>
    <rPh sb="5" eb="7">
      <t>ソウサイ</t>
    </rPh>
    <phoneticPr fontId="6"/>
  </si>
  <si>
    <t>一般会計等（単純合算）</t>
    <rPh sb="0" eb="2">
      <t>イッパン</t>
    </rPh>
    <rPh sb="2" eb="4">
      <t>カイケイ</t>
    </rPh>
    <rPh sb="4" eb="5">
      <t>トウ</t>
    </rPh>
    <rPh sb="6" eb="8">
      <t>タンジュン</t>
    </rPh>
    <rPh sb="8" eb="10">
      <t>ガッサン</t>
    </rPh>
    <phoneticPr fontId="6"/>
  </si>
  <si>
    <t>一般会計等</t>
    <rPh sb="0" eb="5">
      <t>イッパンカイケイトウ</t>
    </rPh>
    <phoneticPr fontId="6"/>
  </si>
  <si>
    <t>水道事業会計</t>
    <rPh sb="0" eb="2">
      <t>スイドウ</t>
    </rPh>
    <rPh sb="2" eb="4">
      <t>ジギョウ</t>
    </rPh>
    <rPh sb="4" eb="6">
      <t>カイケイ</t>
    </rPh>
    <phoneticPr fontId="12"/>
  </si>
  <si>
    <t>公共下水道事業会計</t>
    <rPh sb="0" eb="9">
      <t>コウキョウゲスイドウジギョウカイケイ</t>
    </rPh>
    <phoneticPr fontId="6"/>
  </si>
  <si>
    <t>貸借対照表</t>
  </si>
  <si>
    <t>資金収支計算書</t>
  </si>
  <si>
    <t>純資産変動計算書</t>
  </si>
  <si>
    <t>行政コスト計算書</t>
  </si>
  <si>
    <t>尾張旭市長久手市衛生組合負担金</t>
  </si>
  <si>
    <t>公立陶生病院組合負担金</t>
  </si>
  <si>
    <t>公立陶生病院組合</t>
  </si>
  <si>
    <t>環境性能割交付金</t>
    <rPh sb="0" eb="2">
      <t>カンキョウ</t>
    </rPh>
    <rPh sb="2" eb="4">
      <t>セイノウ</t>
    </rPh>
    <rPh sb="4" eb="5">
      <t>ワリ</t>
    </rPh>
    <rPh sb="5" eb="8">
      <t>コウフキン</t>
    </rPh>
    <phoneticPr fontId="6"/>
  </si>
  <si>
    <t>投資及び出資金</t>
    <rPh sb="0" eb="3">
      <t>トウシオヨ</t>
    </rPh>
    <rPh sb="4" eb="7">
      <t>シュッシキン</t>
    </rPh>
    <phoneticPr fontId="6"/>
  </si>
  <si>
    <t>投資損失引当金</t>
    <rPh sb="0" eb="2">
      <t>トウシ</t>
    </rPh>
    <rPh sb="2" eb="4">
      <t>ソンシツ</t>
    </rPh>
    <rPh sb="4" eb="6">
      <t>ヒキアテ</t>
    </rPh>
    <rPh sb="6" eb="7">
      <t>キン</t>
    </rPh>
    <phoneticPr fontId="6"/>
  </si>
  <si>
    <t>地方債（借入先別）の明細</t>
  </si>
  <si>
    <t>地方債（利率別）の明細</t>
  </si>
  <si>
    <t>地方債（返済期間別）の明細</t>
  </si>
  <si>
    <t>特定の契約条項が付された地方債の概要</t>
  </si>
  <si>
    <t>地方債残高</t>
  </si>
  <si>
    <t>特定の契約条項が_x000D_
付された地方債残高</t>
  </si>
  <si>
    <t>地方債</t>
  </si>
  <si>
    <t>年度：令和2年度</t>
  </si>
  <si>
    <t>尾張東流通センター（株）</t>
    <rPh sb="0" eb="2">
      <t>オワリ</t>
    </rPh>
    <rPh sb="2" eb="3">
      <t>ヒガシ</t>
    </rPh>
    <rPh sb="3" eb="5">
      <t>リュウツウ</t>
    </rPh>
    <rPh sb="9" eb="12">
      <t>カブ</t>
    </rPh>
    <phoneticPr fontId="7"/>
  </si>
  <si>
    <t>グリーンシティケーブルテレビ（株）</t>
    <rPh sb="14" eb="17">
      <t>カブ</t>
    </rPh>
    <phoneticPr fontId="7"/>
  </si>
  <si>
    <t>愛知県信用保証協会</t>
    <rPh sb="0" eb="3">
      <t>アイチケン</t>
    </rPh>
    <rPh sb="3" eb="5">
      <t>シンヨウ</t>
    </rPh>
    <rPh sb="5" eb="7">
      <t>ホショウ</t>
    </rPh>
    <rPh sb="7" eb="9">
      <t>キョウカイ</t>
    </rPh>
    <phoneticPr fontId="7"/>
  </si>
  <si>
    <t>（公財）愛知県国際交流協会</t>
    <rPh sb="1" eb="2">
      <t>コウ</t>
    </rPh>
    <rPh sb="2" eb="3">
      <t>ザイ</t>
    </rPh>
    <rPh sb="4" eb="7">
      <t>アイチケン</t>
    </rPh>
    <rPh sb="7" eb="9">
      <t>コクサイ</t>
    </rPh>
    <rPh sb="9" eb="11">
      <t>コウリュウ</t>
    </rPh>
    <rPh sb="11" eb="13">
      <t>キョウカイ</t>
    </rPh>
    <phoneticPr fontId="7"/>
  </si>
  <si>
    <t>（一財）地域活性化センター</t>
    <rPh sb="1" eb="2">
      <t>イチ</t>
    </rPh>
    <rPh sb="2" eb="3">
      <t>ザイ</t>
    </rPh>
    <rPh sb="4" eb="6">
      <t>チイキ</t>
    </rPh>
    <rPh sb="6" eb="9">
      <t>カッセイカ</t>
    </rPh>
    <phoneticPr fontId="7"/>
  </si>
  <si>
    <t>（一財）砂防フロンティア整備推進機構</t>
    <rPh sb="1" eb="2">
      <t>イチ</t>
    </rPh>
    <rPh sb="2" eb="3">
      <t>ザイ</t>
    </rPh>
    <rPh sb="4" eb="6">
      <t>サボウ</t>
    </rPh>
    <rPh sb="12" eb="14">
      <t>セイビ</t>
    </rPh>
    <rPh sb="14" eb="16">
      <t>スイシン</t>
    </rPh>
    <rPh sb="16" eb="18">
      <t>キコウ</t>
    </rPh>
    <phoneticPr fontId="7"/>
  </si>
  <si>
    <t>（公財）暴力追放愛知県民会議</t>
    <rPh sb="1" eb="2">
      <t>コウ</t>
    </rPh>
    <rPh sb="2" eb="3">
      <t>ザイ</t>
    </rPh>
    <rPh sb="4" eb="6">
      <t>ボウリョク</t>
    </rPh>
    <rPh sb="6" eb="8">
      <t>ツイホウ</t>
    </rPh>
    <rPh sb="8" eb="10">
      <t>アイチ</t>
    </rPh>
    <rPh sb="10" eb="12">
      <t>ケンミン</t>
    </rPh>
    <rPh sb="12" eb="14">
      <t>カイギ</t>
    </rPh>
    <phoneticPr fontId="10"/>
  </si>
  <si>
    <t>地方公共団体金融機構</t>
    <rPh sb="0" eb="2">
      <t>チホウ</t>
    </rPh>
    <rPh sb="2" eb="4">
      <t>コウキョウ</t>
    </rPh>
    <rPh sb="4" eb="6">
      <t>ダンタイ</t>
    </rPh>
    <rPh sb="6" eb="8">
      <t>キンユウ</t>
    </rPh>
    <rPh sb="8" eb="10">
      <t>キコウ</t>
    </rPh>
    <phoneticPr fontId="9"/>
  </si>
  <si>
    <t>財政調整基金</t>
    <rPh sb="0" eb="2">
      <t>ザイセイ</t>
    </rPh>
    <rPh sb="2" eb="4">
      <t>チョウセイ</t>
    </rPh>
    <rPh sb="4" eb="6">
      <t>キキン</t>
    </rPh>
    <phoneticPr fontId="5"/>
  </si>
  <si>
    <t>減債基金</t>
    <rPh sb="0" eb="2">
      <t>ゲンサイ</t>
    </rPh>
    <rPh sb="2" eb="4">
      <t>キキン</t>
    </rPh>
    <phoneticPr fontId="5"/>
  </si>
  <si>
    <t>緑化推進基金</t>
    <rPh sb="0" eb="2">
      <t>リョッカ</t>
    </rPh>
    <rPh sb="2" eb="4">
      <t>スイシン</t>
    </rPh>
    <rPh sb="4" eb="6">
      <t>キキン</t>
    </rPh>
    <phoneticPr fontId="5"/>
  </si>
  <si>
    <t>公共施設整備基金</t>
    <rPh sb="0" eb="2">
      <t>コウキョウ</t>
    </rPh>
    <rPh sb="2" eb="4">
      <t>シセツ</t>
    </rPh>
    <rPh sb="4" eb="6">
      <t>セイビ</t>
    </rPh>
    <rPh sb="6" eb="8">
      <t>キキン</t>
    </rPh>
    <phoneticPr fontId="5"/>
  </si>
  <si>
    <t>地域福祉基金</t>
    <rPh sb="0" eb="2">
      <t>チイキ</t>
    </rPh>
    <rPh sb="2" eb="4">
      <t>フクシ</t>
    </rPh>
    <rPh sb="4" eb="6">
      <t>キキン</t>
    </rPh>
    <phoneticPr fontId="5"/>
  </si>
  <si>
    <t>文化振興基金</t>
    <rPh sb="0" eb="2">
      <t>ブンカ</t>
    </rPh>
    <rPh sb="2" eb="4">
      <t>シンコウ</t>
    </rPh>
    <rPh sb="4" eb="6">
      <t>キキン</t>
    </rPh>
    <phoneticPr fontId="5"/>
  </si>
  <si>
    <t>まちづくり応援基金</t>
    <rPh sb="5" eb="7">
      <t>オウエン</t>
    </rPh>
    <rPh sb="7" eb="9">
      <t>キキン</t>
    </rPh>
    <phoneticPr fontId="5"/>
  </si>
  <si>
    <t>旭平和墓園管理基金</t>
    <rPh sb="0" eb="1">
      <t>アサヒ</t>
    </rPh>
    <rPh sb="1" eb="3">
      <t>ヘイワ</t>
    </rPh>
    <rPh sb="3" eb="5">
      <t>ボエン</t>
    </rPh>
    <rPh sb="5" eb="7">
      <t>カンリ</t>
    </rPh>
    <rPh sb="7" eb="9">
      <t>キキン</t>
    </rPh>
    <phoneticPr fontId="5"/>
  </si>
  <si>
    <t>土地開発基金</t>
    <rPh sb="0" eb="2">
      <t>トチ</t>
    </rPh>
    <rPh sb="2" eb="4">
      <t>カイハツ</t>
    </rPh>
    <rPh sb="4" eb="6">
      <t>キキン</t>
    </rPh>
    <phoneticPr fontId="5"/>
  </si>
  <si>
    <t>北原山土地区画整理組合補助金</t>
    <rPh sb="0" eb="2">
      <t>キタハラ</t>
    </rPh>
    <rPh sb="2" eb="3">
      <t>ヤマ</t>
    </rPh>
    <rPh sb="3" eb="5">
      <t>トチ</t>
    </rPh>
    <rPh sb="5" eb="7">
      <t>クカク</t>
    </rPh>
    <rPh sb="7" eb="9">
      <t>セイリ</t>
    </rPh>
    <rPh sb="9" eb="11">
      <t>クミアイ</t>
    </rPh>
    <rPh sb="11" eb="14">
      <t>ホジョキン</t>
    </rPh>
    <phoneticPr fontId="0"/>
  </si>
  <si>
    <t>尾張旭北原山土地区画整理組合</t>
    <rPh sb="0" eb="3">
      <t>オワリアサヒ</t>
    </rPh>
    <rPh sb="3" eb="5">
      <t>キタハラ</t>
    </rPh>
    <rPh sb="5" eb="6">
      <t>ヤマ</t>
    </rPh>
    <rPh sb="6" eb="8">
      <t>トチ</t>
    </rPh>
    <rPh sb="8" eb="10">
      <t>クカク</t>
    </rPh>
    <rPh sb="10" eb="12">
      <t>セイリ</t>
    </rPh>
    <rPh sb="12" eb="14">
      <t>クミアイ</t>
    </rPh>
    <phoneticPr fontId="0"/>
  </si>
  <si>
    <t>土地区画整理事業推進のため、組合に補助金を交付し事業を支援。</t>
    <rPh sb="0" eb="8">
      <t>トチクカクセイリジギョウ</t>
    </rPh>
    <rPh sb="8" eb="10">
      <t>スイシン</t>
    </rPh>
    <rPh sb="14" eb="16">
      <t>クミアイ</t>
    </rPh>
    <rPh sb="17" eb="20">
      <t>ホジョキン</t>
    </rPh>
    <rPh sb="21" eb="23">
      <t>コウフ</t>
    </rPh>
    <rPh sb="24" eb="26">
      <t>ジギョウ</t>
    </rPh>
    <rPh sb="27" eb="29">
      <t>シエン</t>
    </rPh>
    <phoneticPr fontId="23"/>
  </si>
  <si>
    <t>北原山土地区画整理組合交付金</t>
    <rPh sb="0" eb="2">
      <t>キタハラ</t>
    </rPh>
    <rPh sb="2" eb="3">
      <t>ヤマ</t>
    </rPh>
    <rPh sb="3" eb="5">
      <t>トチ</t>
    </rPh>
    <rPh sb="5" eb="7">
      <t>クカク</t>
    </rPh>
    <rPh sb="7" eb="9">
      <t>セイリ</t>
    </rPh>
    <rPh sb="9" eb="11">
      <t>クミアイ</t>
    </rPh>
    <rPh sb="11" eb="14">
      <t>コウフキン</t>
    </rPh>
    <phoneticPr fontId="0"/>
  </si>
  <si>
    <t>土地区画整理事業推進のため、組合に交付金を交付し事業を支援。</t>
    <rPh sb="0" eb="8">
      <t>トチクカクセイリジギョウ</t>
    </rPh>
    <rPh sb="8" eb="10">
      <t>スイシン</t>
    </rPh>
    <rPh sb="14" eb="16">
      <t>クミアイ</t>
    </rPh>
    <rPh sb="17" eb="20">
      <t>コウフキン</t>
    </rPh>
    <rPh sb="21" eb="23">
      <t>コウフ</t>
    </rPh>
    <rPh sb="24" eb="26">
      <t>ジギョウ</t>
    </rPh>
    <rPh sb="27" eb="29">
      <t>シエン</t>
    </rPh>
    <phoneticPr fontId="23"/>
  </si>
  <si>
    <t>後期高齢者医療療養給付費負担金</t>
  </si>
  <si>
    <t>愛知県後期高齢者医療広域連合</t>
  </si>
  <si>
    <t>被保険者の療養給付に係る市の負担分（1/12）を納入</t>
    <rPh sb="0" eb="4">
      <t>ヒホケンシャ</t>
    </rPh>
    <rPh sb="5" eb="9">
      <t>リョウヨウキュウフ</t>
    </rPh>
    <rPh sb="10" eb="11">
      <t>カカ</t>
    </rPh>
    <rPh sb="12" eb="13">
      <t>シ</t>
    </rPh>
    <rPh sb="14" eb="16">
      <t>フタン</t>
    </rPh>
    <rPh sb="16" eb="17">
      <t>ブン</t>
    </rPh>
    <rPh sb="24" eb="26">
      <t>ノウニュウ</t>
    </rPh>
    <phoneticPr fontId="0"/>
  </si>
  <si>
    <t>公立陶生病院組合規約に基づき支出</t>
    <rPh sb="0" eb="2">
      <t>コウリツ</t>
    </rPh>
    <rPh sb="2" eb="4">
      <t>トウオ</t>
    </rPh>
    <rPh sb="4" eb="6">
      <t>ビョウイン</t>
    </rPh>
    <rPh sb="6" eb="8">
      <t>クミアイ</t>
    </rPh>
    <rPh sb="8" eb="10">
      <t>キヤク</t>
    </rPh>
    <rPh sb="11" eb="12">
      <t>モト</t>
    </rPh>
    <rPh sb="14" eb="16">
      <t>シシュツ</t>
    </rPh>
    <phoneticPr fontId="2"/>
  </si>
  <si>
    <t>尾張東部衛生組合負担金</t>
  </si>
  <si>
    <t>尾張東部衛生組合</t>
  </si>
  <si>
    <t>人件費等の経費及びごみ処理施設延命化工事に要する経費を支出するため</t>
    <rPh sb="11" eb="13">
      <t>ショリ</t>
    </rPh>
    <rPh sb="13" eb="15">
      <t>シセツ</t>
    </rPh>
    <rPh sb="15" eb="18">
      <t>エンメ</t>
    </rPh>
    <rPh sb="18" eb="20">
      <t>コウジ</t>
    </rPh>
    <rPh sb="21" eb="22">
      <t>ヨウ</t>
    </rPh>
    <rPh sb="24" eb="26">
      <t>ケイヒ</t>
    </rPh>
    <rPh sb="27" eb="29">
      <t>シシュツ</t>
    </rPh>
    <phoneticPr fontId="0"/>
  </si>
  <si>
    <t>公共下水道事業会計負担金</t>
  </si>
  <si>
    <t>尾張旭市公共下水道事業</t>
    <rPh sb="0" eb="2">
      <t>オワリ</t>
    </rPh>
    <rPh sb="2" eb="3">
      <t>アサヒ</t>
    </rPh>
    <phoneticPr fontId="23"/>
  </si>
  <si>
    <t>総務省通知の繰出基準に定めのある経費の支出。</t>
    <rPh sb="0" eb="3">
      <t>ソウムショウ</t>
    </rPh>
    <rPh sb="3" eb="5">
      <t>ツウチ</t>
    </rPh>
    <rPh sb="6" eb="7">
      <t>ク</t>
    </rPh>
    <rPh sb="7" eb="8">
      <t>ダ</t>
    </rPh>
    <rPh sb="8" eb="10">
      <t>キジュン</t>
    </rPh>
    <rPh sb="11" eb="12">
      <t>サダ</t>
    </rPh>
    <rPh sb="16" eb="18">
      <t>ケイヒ</t>
    </rPh>
    <rPh sb="19" eb="21">
      <t>シシュツ</t>
    </rPh>
    <phoneticPr fontId="2"/>
  </si>
  <si>
    <t>人件費等の経費及び解散事務に要する経費を支出するため</t>
    <rPh sb="7" eb="8">
      <t>オヨ</t>
    </rPh>
    <rPh sb="9" eb="11">
      <t>カイサン</t>
    </rPh>
    <rPh sb="11" eb="13">
      <t>ジム</t>
    </rPh>
    <rPh sb="14" eb="15">
      <t>ヨウ</t>
    </rPh>
    <rPh sb="17" eb="19">
      <t>ケイヒ</t>
    </rPh>
    <phoneticPr fontId="0"/>
  </si>
  <si>
    <t>瀬戸旭看護専門学校組合負担金</t>
  </si>
  <si>
    <t>瀬戸旭看護専門学校組合</t>
  </si>
  <si>
    <t>瀬戸旭看護専門学校組合規約に基づき支出</t>
    <rPh sb="0" eb="2">
      <t>セト</t>
    </rPh>
    <rPh sb="2" eb="3">
      <t>アサヒ</t>
    </rPh>
    <rPh sb="3" eb="5">
      <t>カンゴ</t>
    </rPh>
    <rPh sb="5" eb="7">
      <t>センモン</t>
    </rPh>
    <rPh sb="7" eb="9">
      <t>ガッコウ</t>
    </rPh>
    <rPh sb="9" eb="11">
      <t>クミアイ</t>
    </rPh>
    <rPh sb="11" eb="13">
      <t>キヤク</t>
    </rPh>
    <rPh sb="14" eb="15">
      <t>モト</t>
    </rPh>
    <rPh sb="17" eb="19">
      <t>シシュツ</t>
    </rPh>
    <phoneticPr fontId="2"/>
  </si>
  <si>
    <t>地方法人税交付金</t>
    <rPh sb="0" eb="2">
      <t>チホウ</t>
    </rPh>
    <rPh sb="2" eb="5">
      <t>ホウジンゼイ</t>
    </rPh>
    <rPh sb="5" eb="8">
      <t>コウフキン</t>
    </rPh>
    <phoneticPr fontId="6"/>
  </si>
  <si>
    <t>分担金及び負担金</t>
    <rPh sb="0" eb="3">
      <t>ブンタンキン</t>
    </rPh>
    <rPh sb="3" eb="4">
      <t>オヨ</t>
    </rPh>
    <rPh sb="5" eb="8">
      <t>フタンキン</t>
    </rPh>
    <phoneticPr fontId="6"/>
  </si>
  <si>
    <t>寄附金</t>
    <rPh sb="0" eb="3">
      <t>キフキン</t>
    </rPh>
    <phoneticPr fontId="6"/>
  </si>
  <si>
    <t>（令和3年3月31日現在）</t>
  </si>
  <si>
    <t>自　令和2年4月1日</t>
  </si>
  <si>
    <t>至　令和3年3月31日</t>
  </si>
  <si>
    <t>科目</t>
  </si>
  <si>
    <t>本年度償却額_x000D_
(F)</t>
  </si>
  <si>
    <r>
      <t>（公財）愛知県スポーツ</t>
    </r>
    <r>
      <rPr>
        <sz val="9"/>
        <color theme="1"/>
        <rFont val="游ゴシック"/>
        <family val="3"/>
        <charset val="128"/>
        <scheme val="minor"/>
      </rPr>
      <t>協会</t>
    </r>
    <rPh sb="1" eb="2">
      <t>コウ</t>
    </rPh>
    <rPh sb="2" eb="3">
      <t>ザイ</t>
    </rPh>
    <rPh sb="4" eb="7">
      <t>アイチケン</t>
    </rPh>
    <rPh sb="11" eb="13">
      <t>キョウカイ</t>
    </rPh>
    <phoneticPr fontId="7"/>
  </si>
  <si>
    <t>年度：令和3年度</t>
  </si>
  <si>
    <t>　建物付属設備</t>
  </si>
  <si>
    <t>　その他の有形固定資産</t>
  </si>
  <si>
    <t>　橋梁（公共土地）</t>
  </si>
  <si>
    <t>　道路（公共土地）</t>
  </si>
  <si>
    <t>　河川（公共土地）</t>
  </si>
  <si>
    <t>　ダム（公共土地）</t>
  </si>
  <si>
    <t>　山林（公共土地）</t>
  </si>
  <si>
    <t>　漁港・港湾（公共土地）</t>
  </si>
  <si>
    <t>　公園（公共土地）</t>
  </si>
  <si>
    <t>　下水道（公共土地）</t>
  </si>
  <si>
    <t>　防火水槽（公共土地）</t>
  </si>
  <si>
    <t>　下水処理（公共土地）</t>
  </si>
  <si>
    <t>　トンネル（公共土地）</t>
  </si>
  <si>
    <t>　農道（公共土地）</t>
  </si>
  <si>
    <t>　林道（公共土地）</t>
  </si>
  <si>
    <t>　その他（公共土地）</t>
  </si>
  <si>
    <t>　橋梁（公共建物）</t>
  </si>
  <si>
    <t>　道路（公共建物）</t>
  </si>
  <si>
    <t>　河川（公共建物）</t>
  </si>
  <si>
    <t>　ダム（公共建物）</t>
  </si>
  <si>
    <t>　山林（公共建物）</t>
  </si>
  <si>
    <t>　漁港・港湾（公共建物）</t>
  </si>
  <si>
    <t>　公園（公共建物）</t>
  </si>
  <si>
    <t>　下水道（公共建物）</t>
  </si>
  <si>
    <t>　防火水槽（公共建物）</t>
  </si>
  <si>
    <t>　下水処理（公共建物）</t>
  </si>
  <si>
    <t>　トンネル（公共建物）</t>
  </si>
  <si>
    <t>　農道（公共建物）</t>
  </si>
  <si>
    <t>　林道（公共建物）</t>
  </si>
  <si>
    <t>　その他（公共建物）</t>
  </si>
  <si>
    <t>　橋梁（公共工作物）</t>
  </si>
  <si>
    <t>　道路（公共工作物）</t>
  </si>
  <si>
    <t>　河川（公共工作物）</t>
  </si>
  <si>
    <t>　ダム（公共工作物）</t>
  </si>
  <si>
    <t>　山林（公共工作物）</t>
  </si>
  <si>
    <t>　漁港・港湾（公共工作物）</t>
  </si>
  <si>
    <t>　公園（公共工作物）</t>
  </si>
  <si>
    <t>　下水道（公共工作物）</t>
  </si>
  <si>
    <t>　防火水槽（公共工作物）</t>
  </si>
  <si>
    <t>　下水処理（公共工作物）</t>
  </si>
  <si>
    <t>　トンネル（公共工作物）</t>
  </si>
  <si>
    <t>　農道（公共工作物）</t>
  </si>
  <si>
    <t>　林道（公共工作物）</t>
  </si>
  <si>
    <t>　その他（公共工作物）</t>
  </si>
  <si>
    <t>　その他の公共用財産</t>
  </si>
  <si>
    <t>　公共用財産建設仮勘定</t>
  </si>
  <si>
    <t>　機械器具</t>
  </si>
  <si>
    <t>　物品</t>
  </si>
  <si>
    <t>　美術品</t>
  </si>
  <si>
    <t>年度：令和3年度</t>
    <phoneticPr fontId="6"/>
  </si>
  <si>
    <t>国県等補助金</t>
    <rPh sb="0" eb="1">
      <t>クニ</t>
    </rPh>
    <rPh sb="1" eb="2">
      <t>ケン</t>
    </rPh>
    <rPh sb="2" eb="3">
      <t>トウ</t>
    </rPh>
    <rPh sb="3" eb="6">
      <t>ホジョキン</t>
    </rPh>
    <phoneticPr fontId="6"/>
  </si>
  <si>
    <t>-</t>
    <phoneticPr fontId="6"/>
  </si>
  <si>
    <t>微妙</t>
    <rPh sb="0" eb="2">
      <t>ビミョウ</t>
    </rPh>
    <phoneticPr fontId="6"/>
  </si>
  <si>
    <t>自動車取得税交付金</t>
    <rPh sb="0" eb="3">
      <t>ジドウシャ</t>
    </rPh>
    <rPh sb="3" eb="5">
      <t>シュトク</t>
    </rPh>
    <rPh sb="5" eb="6">
      <t>ゼイ</t>
    </rPh>
    <rPh sb="6" eb="9">
      <t>コウフキン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</si>
</sst>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8"/>
      <color theme="1"/>
      <name val="游ゴシック"/>
      <family val="2"/>
      <scheme val="minor"/>
    </font>
    <font>
      <sz val="6"/>
      <name val="游ゴシック"/>
      <family val="3"/>
      <charset val="128"/>
      <scheme val="minor"/>
    </font>
    <font>
      <sz val="10"/>
      <color theme="1"/>
      <name val="游ゴシック"/>
      <family val="2"/>
      <scheme val="minor"/>
    </font>
    <font>
      <sz val="8"/>
      <color theme="1"/>
      <name val="ＭＳ ゴシック"/>
      <family val="3"/>
      <charset val="128"/>
    </font>
    <font>
      <b/>
      <sz val="10"/>
      <color theme="1"/>
      <name val="游ゴシック"/>
      <family val="2"/>
      <scheme val="minor"/>
    </font>
    <font>
      <sz val="11"/>
      <color rgb="FFFF0000"/>
      <name val="游ゴシック"/>
      <family val="2"/>
      <charset val="128"/>
      <scheme val="minor"/>
    </font>
    <font>
      <sz val="11"/>
      <color theme="1"/>
      <name val="游ゴシック"/>
      <family val="2"/>
      <scheme val="minor"/>
    </font>
    <font>
      <sz val="18"/>
      <color theme="3"/>
      <name val="游ゴシック Light"/>
      <family val="2"/>
      <charset val="128"/>
      <scheme val="maj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9"/>
      <name val="游ゴシック"/>
      <family val="3"/>
      <charset val="128"/>
      <scheme val="minor"/>
    </font>
    <font>
      <b/>
      <sz val="11"/>
      <color rgb="FF3F3F3F"/>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theme="1"/>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5">
    <xf numFmtId="0" fontId="0" fillId="0" borderId="0"/>
    <xf numFmtId="9" fontId="11" fillId="0" borderId="0" applyFont="0" applyFill="0" applyBorder="0" applyAlignment="0" applyProtection="0">
      <alignment vertical="center"/>
    </xf>
    <xf numFmtId="0" fontId="11"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35">
    <xf numFmtId="0" fontId="0" fillId="0" borderId="0" xfId="0"/>
    <xf numFmtId="0" fontId="0" fillId="0" borderId="1" xfId="0" applyBorder="1" applyAlignment="1">
      <alignment vertical="center"/>
    </xf>
    <xf numFmtId="0" fontId="8"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6" xfId="0" applyBorder="1" applyAlignment="1">
      <alignment horizontal="center" vertical="center"/>
    </xf>
    <xf numFmtId="0" fontId="14" fillId="0" borderId="0" xfId="0" applyFont="1" applyAlignment="1">
      <alignment horizontal="right" vertical="center"/>
    </xf>
    <xf numFmtId="0" fontId="16" fillId="0" borderId="0" xfId="0" applyFont="1" applyAlignment="1">
      <alignment horizontal="right" vertical="center"/>
    </xf>
    <xf numFmtId="0" fontId="13" fillId="0" borderId="10" xfId="0" applyFont="1" applyBorder="1"/>
    <xf numFmtId="0" fontId="0" fillId="5" borderId="1" xfId="0" applyFill="1" applyBorder="1"/>
    <xf numFmtId="0" fontId="0" fillId="0" borderId="3" xfId="0" applyBorder="1" applyAlignment="1">
      <alignment vertical="center"/>
    </xf>
    <xf numFmtId="3" fontId="20" fillId="0" borderId="0" xfId="0" applyNumberFormat="1" applyFont="1"/>
    <xf numFmtId="3" fontId="20" fillId="0" borderId="0" xfId="0" applyNumberFormat="1" applyFont="1" applyAlignment="1">
      <alignment horizontal="right"/>
    </xf>
    <xf numFmtId="3" fontId="21" fillId="0" borderId="1" xfId="0" applyNumberFormat="1" applyFont="1" applyBorder="1" applyAlignment="1">
      <alignment horizontal="left" vertical="center"/>
    </xf>
    <xf numFmtId="3" fontId="21" fillId="0" borderId="1" xfId="0" applyNumberFormat="1" applyFont="1" applyBorder="1" applyAlignment="1">
      <alignment horizontal="right" vertical="center"/>
    </xf>
    <xf numFmtId="3" fontId="21" fillId="0" borderId="0" xfId="0" applyNumberFormat="1" applyFont="1"/>
    <xf numFmtId="0" fontId="0" fillId="3" borderId="1" xfId="0" applyFill="1" applyBorder="1" applyAlignment="1">
      <alignment horizontal="center" vertical="center"/>
    </xf>
    <xf numFmtId="3" fontId="22" fillId="0" borderId="1" xfId="0" applyNumberFormat="1" applyFont="1" applyBorder="1" applyAlignment="1">
      <alignment horizontal="left" vertical="center"/>
    </xf>
    <xf numFmtId="38" fontId="0" fillId="3" borderId="1" xfId="3" applyFont="1" applyFill="1" applyBorder="1" applyAlignment="1">
      <alignment horizontal="center" vertical="center"/>
    </xf>
    <xf numFmtId="38" fontId="0" fillId="0" borderId="1" xfId="3" applyFont="1" applyBorder="1">
      <alignment vertical="center"/>
    </xf>
    <xf numFmtId="3" fontId="0" fillId="0" borderId="1" xfId="3" applyNumberFormat="1" applyFont="1" applyBorder="1">
      <alignment vertical="center"/>
    </xf>
    <xf numFmtId="38" fontId="0" fillId="0" borderId="0" xfId="3" applyFont="1" applyAlignment="1"/>
    <xf numFmtId="38" fontId="0" fillId="0" borderId="1" xfId="3" applyFont="1" applyBorder="1" applyAlignment="1">
      <alignment horizontal="center"/>
    </xf>
    <xf numFmtId="38" fontId="0" fillId="0" borderId="1" xfId="3" applyFont="1" applyBorder="1" applyAlignment="1"/>
    <xf numFmtId="0" fontId="16" fillId="0" borderId="0" xfId="0" applyFont="1" applyAlignment="1">
      <alignment horizontal="left" vertical="center"/>
    </xf>
    <xf numFmtId="0" fontId="13" fillId="0" borderId="0" xfId="0" applyFont="1"/>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17" fillId="0" borderId="9" xfId="0" applyFont="1" applyBorder="1" applyAlignment="1">
      <alignment horizontal="left" vertical="center"/>
    </xf>
    <xf numFmtId="3" fontId="17" fillId="0" borderId="9" xfId="0" applyNumberFormat="1" applyFont="1" applyBorder="1" applyAlignment="1">
      <alignment horizontal="right"/>
    </xf>
    <xf numFmtId="0" fontId="17" fillId="0" borderId="9" xfId="0" applyFont="1" applyBorder="1"/>
    <xf numFmtId="0" fontId="14" fillId="2" borderId="1" xfId="0" applyFont="1" applyFill="1" applyBorder="1" applyAlignment="1">
      <alignment horizontal="center" vertical="center"/>
    </xf>
    <xf numFmtId="37" fontId="21" fillId="0" borderId="1" xfId="0" applyNumberFormat="1" applyFont="1" applyBorder="1" applyAlignment="1">
      <alignment horizontal="right" vertical="center"/>
    </xf>
    <xf numFmtId="3" fontId="19" fillId="0" borderId="0" xfId="0" applyNumberFormat="1" applyFont="1"/>
    <xf numFmtId="3" fontId="24" fillId="0" borderId="0" xfId="0" applyNumberFormat="1" applyFont="1"/>
    <xf numFmtId="3" fontId="21"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0" borderId="1" xfId="0" applyNumberFormat="1" applyFont="1" applyBorder="1" applyAlignment="1">
      <alignment horizontal="center" vertical="center"/>
    </xf>
    <xf numFmtId="10" fontId="21" fillId="0" borderId="1" xfId="1" applyNumberFormat="1" applyFont="1" applyBorder="1" applyAlignment="1">
      <alignment horizontal="right" vertical="center"/>
    </xf>
    <xf numFmtId="10" fontId="21" fillId="0" borderId="1" xfId="0" applyNumberFormat="1" applyFont="1" applyBorder="1" applyAlignment="1">
      <alignment horizontal="right" vertical="center"/>
    </xf>
    <xf numFmtId="3" fontId="21" fillId="0" borderId="2" xfId="0" applyNumberFormat="1" applyFont="1" applyBorder="1" applyAlignment="1">
      <alignment horizontal="center" vertical="center"/>
    </xf>
    <xf numFmtId="37" fontId="21" fillId="0" borderId="2" xfId="0" applyNumberFormat="1" applyFont="1" applyBorder="1" applyAlignment="1">
      <alignment horizontal="right" vertical="center"/>
    </xf>
    <xf numFmtId="3" fontId="21" fillId="2" borderId="4" xfId="0" applyNumberFormat="1" applyFont="1" applyFill="1" applyBorder="1" applyAlignment="1">
      <alignment horizontal="center" vertical="center"/>
    </xf>
    <xf numFmtId="3" fontId="21" fillId="2" borderId="5" xfId="0" applyNumberFormat="1" applyFont="1" applyFill="1" applyBorder="1" applyAlignment="1">
      <alignment horizontal="center" vertical="center"/>
    </xf>
    <xf numFmtId="3" fontId="21" fillId="2" borderId="6" xfId="0" applyNumberFormat="1" applyFont="1" applyFill="1" applyBorder="1" applyAlignment="1">
      <alignment horizontal="center" vertical="center"/>
    </xf>
    <xf numFmtId="3" fontId="21" fillId="2" borderId="7" xfId="0" applyNumberFormat="1" applyFont="1" applyFill="1" applyBorder="1" applyAlignment="1">
      <alignment horizontal="center" vertical="center"/>
    </xf>
    <xf numFmtId="176" fontId="21" fillId="0" borderId="1" xfId="0" applyNumberFormat="1" applyFont="1" applyBorder="1" applyAlignment="1">
      <alignment horizontal="left" vertical="center"/>
    </xf>
    <xf numFmtId="37" fontId="21" fillId="0" borderId="7" xfId="0" applyNumberFormat="1" applyFont="1" applyBorder="1" applyAlignment="1">
      <alignment horizontal="right" vertical="center"/>
    </xf>
    <xf numFmtId="176" fontId="21" fillId="0" borderId="1" xfId="0" applyNumberFormat="1" applyFont="1" applyBorder="1" applyAlignment="1">
      <alignment horizontal="center" vertical="center"/>
    </xf>
    <xf numFmtId="3" fontId="21" fillId="2" borderId="7" xfId="0" applyNumberFormat="1" applyFont="1" applyFill="1" applyBorder="1" applyAlignment="1">
      <alignment horizontal="center" vertical="center" wrapText="1"/>
    </xf>
    <xf numFmtId="3" fontId="21" fillId="0" borderId="7" xfId="0" applyNumberFormat="1" applyFont="1" applyBorder="1" applyAlignment="1">
      <alignment horizontal="left" vertical="center"/>
    </xf>
    <xf numFmtId="37" fontId="21" fillId="0" borderId="1" xfId="0" applyNumberFormat="1" applyFont="1" applyBorder="1" applyAlignment="1">
      <alignment vertical="center"/>
    </xf>
    <xf numFmtId="3" fontId="21" fillId="0" borderId="8" xfId="0" applyNumberFormat="1" applyFont="1" applyBorder="1" applyAlignment="1">
      <alignment horizontal="center" vertical="center"/>
    </xf>
    <xf numFmtId="177" fontId="21" fillId="0" borderId="1" xfId="0" applyNumberFormat="1" applyFont="1" applyBorder="1" applyAlignment="1">
      <alignment horizontal="right" vertical="center"/>
    </xf>
    <xf numFmtId="177" fontId="21" fillId="0" borderId="2" xfId="0" applyNumberFormat="1" applyFont="1" applyBorder="1" applyAlignment="1">
      <alignment horizontal="right" vertical="center"/>
    </xf>
    <xf numFmtId="3" fontId="21" fillId="0" borderId="11" xfId="0" applyNumberFormat="1" applyFont="1" applyBorder="1" applyAlignment="1">
      <alignment horizontal="center" vertical="center" wrapText="1"/>
    </xf>
    <xf numFmtId="3" fontId="20" fillId="0" borderId="0" xfId="0" applyNumberFormat="1" applyFont="1" applyAlignment="1">
      <alignment vertical="center"/>
    </xf>
    <xf numFmtId="3" fontId="20" fillId="0" borderId="0" xfId="0" applyNumberFormat="1" applyFont="1" applyAlignment="1">
      <alignment horizontal="right" vertical="center"/>
    </xf>
    <xf numFmtId="3" fontId="25" fillId="0" borderId="7" xfId="0" applyNumberFormat="1" applyFont="1" applyBorder="1" applyAlignment="1">
      <alignment vertical="center"/>
    </xf>
    <xf numFmtId="3" fontId="25" fillId="0" borderId="7" xfId="0" applyNumberFormat="1" applyFont="1" applyBorder="1" applyAlignment="1">
      <alignment horizontal="center" vertical="center"/>
    </xf>
    <xf numFmtId="3" fontId="21"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xf>
    <xf numFmtId="3" fontId="21" fillId="0" borderId="1" xfId="0" applyNumberFormat="1" applyFont="1" applyBorder="1" applyAlignment="1">
      <alignment horizontal="left" vertical="center" wrapText="1"/>
    </xf>
    <xf numFmtId="3" fontId="21" fillId="0" borderId="1" xfId="0" applyNumberFormat="1" applyFont="1" applyBorder="1" applyAlignment="1">
      <alignment horizontal="left" vertical="center"/>
    </xf>
    <xf numFmtId="3" fontId="21" fillId="0" borderId="1" xfId="0" applyNumberFormat="1" applyFont="1" applyBorder="1" applyAlignment="1">
      <alignment horizontal="center" vertical="center"/>
    </xf>
    <xf numFmtId="3" fontId="21" fillId="0" borderId="3" xfId="0" applyNumberFormat="1" applyFont="1" applyBorder="1" applyAlignment="1">
      <alignment horizontal="center" vertical="center"/>
    </xf>
    <xf numFmtId="3" fontId="21" fillId="0" borderId="5" xfId="0" applyNumberFormat="1" applyFont="1" applyBorder="1" applyAlignment="1">
      <alignment horizontal="center" vertical="center"/>
    </xf>
    <xf numFmtId="3" fontId="21" fillId="0" borderId="6" xfId="0" applyNumberFormat="1" applyFont="1" applyBorder="1" applyAlignment="1">
      <alignment horizontal="center" vertical="center"/>
    </xf>
    <xf numFmtId="3" fontId="21" fillId="0" borderId="11"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3" fontId="21" fillId="0" borderId="21" xfId="0" applyNumberFormat="1" applyFont="1" applyBorder="1" applyAlignment="1">
      <alignment horizontal="center" vertical="center" wrapText="1"/>
    </xf>
    <xf numFmtId="3" fontId="21" fillId="0" borderId="1" xfId="0" applyNumberFormat="1" applyFont="1" applyBorder="1" applyAlignment="1">
      <alignment vertical="center"/>
    </xf>
    <xf numFmtId="3" fontId="21" fillId="0" borderId="3" xfId="0" applyNumberFormat="1" applyFont="1" applyBorder="1" applyAlignment="1">
      <alignment horizontal="center" vertical="center" wrapText="1"/>
    </xf>
    <xf numFmtId="3" fontId="21" fillId="0" borderId="6" xfId="0" applyNumberFormat="1" applyFont="1" applyBorder="1" applyAlignment="1">
      <alignment horizontal="center" vertical="center" wrapText="1"/>
    </xf>
    <xf numFmtId="3" fontId="21" fillId="0" borderId="2" xfId="0" applyNumberFormat="1" applyFont="1" applyBorder="1" applyAlignment="1">
      <alignment horizontal="center" vertical="center"/>
    </xf>
    <xf numFmtId="3" fontId="21" fillId="0" borderId="2" xfId="0" applyNumberFormat="1" applyFont="1" applyBorder="1" applyAlignment="1">
      <alignment vertical="center"/>
    </xf>
    <xf numFmtId="3" fontId="21" fillId="0" borderId="1" xfId="0" applyNumberFormat="1" applyFont="1" applyBorder="1" applyAlignment="1">
      <alignment horizontal="center" vertical="center" wrapText="1"/>
    </xf>
    <xf numFmtId="3" fontId="21" fillId="0" borderId="12" xfId="0" applyNumberFormat="1" applyFont="1" applyBorder="1" applyAlignment="1">
      <alignment horizontal="center" vertical="center" wrapText="1"/>
    </xf>
    <xf numFmtId="3" fontId="21" fillId="0" borderId="18" xfId="0" applyNumberFormat="1" applyFont="1" applyBorder="1" applyAlignment="1">
      <alignment horizontal="center" vertical="center"/>
    </xf>
    <xf numFmtId="3" fontId="21" fillId="0" borderId="19" xfId="0" applyNumberFormat="1" applyFont="1" applyBorder="1" applyAlignment="1">
      <alignment horizontal="center" vertical="center"/>
    </xf>
    <xf numFmtId="3" fontId="21" fillId="0" borderId="20" xfId="0" applyNumberFormat="1" applyFont="1" applyBorder="1" applyAlignment="1">
      <alignment horizontal="center" vertical="center"/>
    </xf>
    <xf numFmtId="3" fontId="5" fillId="0" borderId="0" xfId="0" applyNumberFormat="1" applyFont="1" applyAlignment="1">
      <alignment horizontal="center" vertical="center"/>
    </xf>
    <xf numFmtId="3" fontId="20" fillId="0" borderId="0" xfId="0" applyNumberFormat="1" applyFont="1" applyAlignment="1">
      <alignment vertical="center"/>
    </xf>
    <xf numFmtId="3" fontId="25" fillId="2" borderId="7" xfId="0" applyNumberFormat="1" applyFont="1" applyFill="1" applyBorder="1" applyAlignment="1">
      <alignment horizontal="center" vertical="center"/>
    </xf>
    <xf numFmtId="3" fontId="25" fillId="0" borderId="13" xfId="0" applyNumberFormat="1" applyFont="1" applyBorder="1" applyAlignment="1">
      <alignment vertical="center"/>
    </xf>
    <xf numFmtId="3" fontId="25" fillId="2" borderId="1" xfId="0" applyNumberFormat="1" applyFont="1" applyFill="1" applyBorder="1" applyAlignment="1">
      <alignment horizontal="center" vertical="center"/>
    </xf>
    <xf numFmtId="3" fontId="25" fillId="0" borderId="2" xfId="0" applyNumberFormat="1" applyFont="1" applyBorder="1" applyAlignment="1">
      <alignment vertical="center"/>
    </xf>
    <xf numFmtId="0" fontId="15" fillId="0" borderId="0" xfId="0" applyFont="1" applyAlignment="1">
      <alignment horizontal="center" vertical="center"/>
    </xf>
    <xf numFmtId="0" fontId="13" fillId="0" borderId="0" xfId="0" applyFont="1"/>
    <xf numFmtId="0" fontId="16" fillId="0" borderId="0" xfId="0" applyFont="1" applyAlignment="1">
      <alignment horizontal="center" vertical="center"/>
    </xf>
    <xf numFmtId="0" fontId="14" fillId="2" borderId="1" xfId="0" applyFont="1" applyFill="1" applyBorder="1" applyAlignment="1">
      <alignment horizontal="center" vertical="center"/>
    </xf>
    <xf numFmtId="0" fontId="17" fillId="0" borderId="9" xfId="0" applyFont="1" applyBorder="1" applyAlignment="1">
      <alignment horizontal="left" vertical="center"/>
    </xf>
    <xf numFmtId="3" fontId="17" fillId="0" borderId="9" xfId="0" applyNumberFormat="1" applyFont="1" applyBorder="1" applyAlignment="1">
      <alignment horizontal="right"/>
    </xf>
    <xf numFmtId="0" fontId="17" fillId="0" borderId="9" xfId="0" applyFont="1" applyBorder="1"/>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0" fillId="0" borderId="1"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3" borderId="1" xfId="0" applyFill="1" applyBorder="1" applyAlignment="1">
      <alignment horizontal="center" vertical="center"/>
    </xf>
    <xf numFmtId="38" fontId="0" fillId="0" borderId="11" xfId="3" applyFont="1" applyBorder="1" applyAlignment="1">
      <alignment horizontal="right" vertical="center"/>
    </xf>
    <xf numFmtId="38" fontId="0" fillId="0" borderId="12" xfId="3"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3" fontId="15" fillId="0" borderId="0" xfId="0" applyNumberFormat="1" applyFont="1" applyAlignment="1">
      <alignment horizontal="center" vertical="center"/>
    </xf>
    <xf numFmtId="3" fontId="13" fillId="0" borderId="0" xfId="0" applyNumberFormat="1" applyFont="1"/>
    <xf numFmtId="3" fontId="16" fillId="0" borderId="0" xfId="0" applyNumberFormat="1" applyFont="1"/>
    <xf numFmtId="3" fontId="16" fillId="0" borderId="0" xfId="0" applyNumberFormat="1" applyFont="1" applyAlignment="1">
      <alignment horizontal="right"/>
    </xf>
    <xf numFmtId="3" fontId="27" fillId="2" borderId="1" xfId="0" applyNumberFormat="1" applyFont="1" applyFill="1" applyBorder="1" applyAlignment="1">
      <alignment horizontal="center" vertical="center"/>
    </xf>
    <xf numFmtId="3" fontId="27" fillId="2" borderId="1" xfId="0" applyNumberFormat="1" applyFont="1" applyFill="1" applyBorder="1" applyAlignment="1">
      <alignment horizontal="center" vertical="center" wrapText="1"/>
    </xf>
    <xf numFmtId="3" fontId="13" fillId="0" borderId="1" xfId="0" applyNumberFormat="1" applyFont="1" applyBorder="1" applyAlignment="1">
      <alignment horizontal="left" vertical="center"/>
    </xf>
    <xf numFmtId="3" fontId="13" fillId="0" borderId="1" xfId="0" applyNumberFormat="1" applyFont="1" applyBorder="1" applyAlignment="1">
      <alignment horizontal="right" vertical="center"/>
    </xf>
    <xf numFmtId="3" fontId="0" fillId="0" borderId="0" xfId="0" applyNumberFormat="1"/>
    <xf numFmtId="37" fontId="21" fillId="6" borderId="1" xfId="0" applyNumberFormat="1" applyFont="1" applyFill="1" applyBorder="1" applyAlignment="1">
      <alignment horizontal="right" vertical="center"/>
    </xf>
    <xf numFmtId="37" fontId="21" fillId="0" borderId="1" xfId="0" applyNumberFormat="1" applyFont="1" applyFill="1" applyBorder="1" applyAlignment="1">
      <alignment horizontal="right" vertical="center"/>
    </xf>
    <xf numFmtId="177" fontId="21" fillId="6" borderId="1" xfId="0" applyNumberFormat="1" applyFont="1" applyFill="1" applyBorder="1" applyAlignment="1">
      <alignment horizontal="right" vertical="center"/>
    </xf>
    <xf numFmtId="177" fontId="21" fillId="6" borderId="12" xfId="0" applyNumberFormat="1" applyFont="1" applyFill="1" applyBorder="1" applyAlignment="1">
      <alignment horizontal="right" vertical="center"/>
    </xf>
    <xf numFmtId="177" fontId="21" fillId="6" borderId="2" xfId="0" applyNumberFormat="1" applyFont="1" applyFill="1" applyBorder="1" applyAlignment="1">
      <alignment horizontal="right" vertical="center"/>
    </xf>
    <xf numFmtId="37" fontId="26" fillId="0" borderId="1" xfId="0" applyNumberFormat="1" applyFont="1" applyFill="1" applyBorder="1" applyAlignment="1">
      <alignment horizontal="right" vertical="center"/>
    </xf>
    <xf numFmtId="37" fontId="21" fillId="6" borderId="7" xfId="0" applyNumberFormat="1" applyFont="1" applyFill="1" applyBorder="1" applyAlignment="1">
      <alignment horizontal="right" vertical="center"/>
    </xf>
  </cellXfs>
  <cellStyles count="5">
    <cellStyle name="パーセント" xfId="1" builtinId="5"/>
    <cellStyle name="桁区切り 2 2" xfId="4" xr:uid="{ACC32C1F-9CA8-4A57-A937-B60C107FEDA4}"/>
    <cellStyle name="桁区切り 6" xfId="3" xr:uid="{5BD1CB87-59E6-485F-80DD-ABA46FB7D6FC}"/>
    <cellStyle name="標準" xfId="0" builtinId="0"/>
    <cellStyle name="標準 2 4" xfId="2" xr:uid="{EF202D87-2A84-4A5C-B251-057927B34D98}"/>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6"/>
  <sheetViews>
    <sheetView tabSelected="1" workbookViewId="0">
      <selection activeCell="H2" sqref="H2"/>
    </sheetView>
  </sheetViews>
  <sheetFormatPr defaultColWidth="8.875" defaultRowHeight="11.25"/>
  <cols>
    <col min="1" max="1" width="30.875" style="120" customWidth="1"/>
    <col min="2" max="8" width="15.875" style="120" customWidth="1"/>
    <col min="9" max="16384" width="8.875" style="120"/>
  </cols>
  <sheetData>
    <row r="1" spans="1:8" ht="21">
      <c r="A1" s="119" t="s">
        <v>336</v>
      </c>
      <c r="B1" s="119"/>
      <c r="C1" s="119"/>
      <c r="D1" s="119"/>
      <c r="E1" s="119"/>
      <c r="F1" s="119"/>
      <c r="G1" s="119"/>
      <c r="H1" s="119"/>
    </row>
    <row r="2" spans="1:8" ht="13.5">
      <c r="A2" s="121" t="s">
        <v>386</v>
      </c>
      <c r="B2" s="121"/>
      <c r="C2" s="121"/>
      <c r="D2" s="121"/>
      <c r="E2" s="121"/>
      <c r="F2" s="121"/>
      <c r="G2" s="121"/>
      <c r="H2" s="122" t="s">
        <v>468</v>
      </c>
    </row>
    <row r="3" spans="1:8" ht="13.5">
      <c r="A3" s="121" t="s">
        <v>337</v>
      </c>
      <c r="B3" s="121"/>
      <c r="C3" s="121"/>
      <c r="D3" s="121"/>
      <c r="E3" s="121"/>
      <c r="F3" s="121"/>
      <c r="G3" s="121"/>
      <c r="H3" s="121"/>
    </row>
    <row r="4" spans="1:8" ht="13.5">
      <c r="A4" s="121"/>
      <c r="B4" s="121"/>
      <c r="C4" s="121"/>
      <c r="D4" s="121"/>
      <c r="E4" s="121"/>
      <c r="F4" s="121"/>
      <c r="G4" s="121"/>
      <c r="H4" s="122" t="s">
        <v>117</v>
      </c>
    </row>
    <row r="5" spans="1:8" ht="33.75">
      <c r="A5" s="123" t="s">
        <v>87</v>
      </c>
      <c r="B5" s="124" t="s">
        <v>338</v>
      </c>
      <c r="C5" s="124" t="s">
        <v>339</v>
      </c>
      <c r="D5" s="124" t="s">
        <v>340</v>
      </c>
      <c r="E5" s="124" t="s">
        <v>341</v>
      </c>
      <c r="F5" s="124" t="s">
        <v>342</v>
      </c>
      <c r="G5" s="124" t="s">
        <v>466</v>
      </c>
      <c r="H5" s="124" t="s">
        <v>343</v>
      </c>
    </row>
    <row r="6" spans="1:8">
      <c r="A6" s="125" t="s">
        <v>344</v>
      </c>
      <c r="B6" s="126">
        <v>82931723408</v>
      </c>
      <c r="C6" s="126">
        <v>1561193774</v>
      </c>
      <c r="D6" s="126">
        <v>137656804</v>
      </c>
      <c r="E6" s="126">
        <v>84355260378</v>
      </c>
      <c r="F6" s="126">
        <v>29596141705</v>
      </c>
      <c r="G6" s="126">
        <v>1027449372</v>
      </c>
      <c r="H6" s="126">
        <v>54759118673</v>
      </c>
    </row>
    <row r="7" spans="1:8">
      <c r="A7" s="125" t="s">
        <v>345</v>
      </c>
      <c r="B7" s="126">
        <v>38079358624</v>
      </c>
      <c r="C7" s="126">
        <v>90585273</v>
      </c>
      <c r="D7" s="126">
        <v>93256804</v>
      </c>
      <c r="E7" s="126">
        <v>38076687093</v>
      </c>
      <c r="F7" s="126" t="s">
        <v>24</v>
      </c>
      <c r="G7" s="126" t="s">
        <v>24</v>
      </c>
      <c r="H7" s="126">
        <v>38076687093</v>
      </c>
    </row>
    <row r="8" spans="1:8">
      <c r="A8" s="125" t="s">
        <v>346</v>
      </c>
      <c r="B8" s="126" t="s">
        <v>24</v>
      </c>
      <c r="C8" s="126" t="s">
        <v>24</v>
      </c>
      <c r="D8" s="126" t="s">
        <v>24</v>
      </c>
      <c r="E8" s="126" t="s">
        <v>24</v>
      </c>
      <c r="F8" s="126" t="s">
        <v>24</v>
      </c>
      <c r="G8" s="126" t="s">
        <v>24</v>
      </c>
      <c r="H8" s="126" t="s">
        <v>24</v>
      </c>
    </row>
    <row r="9" spans="1:8">
      <c r="A9" s="125" t="s">
        <v>347</v>
      </c>
      <c r="B9" s="126">
        <v>38359521056</v>
      </c>
      <c r="C9" s="126">
        <v>859660071</v>
      </c>
      <c r="D9" s="126">
        <v>44400000</v>
      </c>
      <c r="E9" s="126">
        <v>39174781127</v>
      </c>
      <c r="F9" s="126">
        <v>25851532347</v>
      </c>
      <c r="G9" s="126">
        <v>731029958</v>
      </c>
      <c r="H9" s="126">
        <v>13323248780</v>
      </c>
    </row>
    <row r="10" spans="1:8">
      <c r="A10" s="125" t="s">
        <v>469</v>
      </c>
      <c r="B10" s="126">
        <v>3341860946</v>
      </c>
      <c r="C10" s="126">
        <v>214577730</v>
      </c>
      <c r="D10" s="126" t="s">
        <v>24</v>
      </c>
      <c r="E10" s="126">
        <v>3556438676</v>
      </c>
      <c r="F10" s="126">
        <v>1172656677</v>
      </c>
      <c r="G10" s="126">
        <v>201158454</v>
      </c>
      <c r="H10" s="126">
        <v>2383781999</v>
      </c>
    </row>
    <row r="11" spans="1:8">
      <c r="A11" s="125" t="s">
        <v>348</v>
      </c>
      <c r="B11" s="126">
        <v>3073761192</v>
      </c>
      <c r="C11" s="126">
        <v>359857300</v>
      </c>
      <c r="D11" s="126" t="s">
        <v>24</v>
      </c>
      <c r="E11" s="126">
        <v>3433618492</v>
      </c>
      <c r="F11" s="126">
        <v>2571952681</v>
      </c>
      <c r="G11" s="126">
        <v>95260960</v>
      </c>
      <c r="H11" s="126">
        <v>861665811</v>
      </c>
    </row>
    <row r="12" spans="1:8">
      <c r="A12" s="125" t="s">
        <v>349</v>
      </c>
      <c r="B12" s="126" t="s">
        <v>24</v>
      </c>
      <c r="C12" s="126" t="s">
        <v>24</v>
      </c>
      <c r="D12" s="126" t="s">
        <v>24</v>
      </c>
      <c r="E12" s="126" t="s">
        <v>24</v>
      </c>
      <c r="F12" s="126" t="s">
        <v>24</v>
      </c>
      <c r="G12" s="126" t="s">
        <v>24</v>
      </c>
      <c r="H12" s="126" t="s">
        <v>24</v>
      </c>
    </row>
    <row r="13" spans="1:8">
      <c r="A13" s="125" t="s">
        <v>350</v>
      </c>
      <c r="B13" s="126" t="s">
        <v>24</v>
      </c>
      <c r="C13" s="126" t="s">
        <v>24</v>
      </c>
      <c r="D13" s="126" t="s">
        <v>24</v>
      </c>
      <c r="E13" s="126" t="s">
        <v>24</v>
      </c>
      <c r="F13" s="126" t="s">
        <v>24</v>
      </c>
      <c r="G13" s="126" t="s">
        <v>24</v>
      </c>
      <c r="H13" s="126" t="s">
        <v>24</v>
      </c>
    </row>
    <row r="14" spans="1:8">
      <c r="A14" s="125" t="s">
        <v>351</v>
      </c>
      <c r="B14" s="126" t="s">
        <v>24</v>
      </c>
      <c r="C14" s="126" t="s">
        <v>24</v>
      </c>
      <c r="D14" s="126" t="s">
        <v>24</v>
      </c>
      <c r="E14" s="126" t="s">
        <v>24</v>
      </c>
      <c r="F14" s="126" t="s">
        <v>24</v>
      </c>
      <c r="G14" s="126" t="s">
        <v>24</v>
      </c>
      <c r="H14" s="126" t="s">
        <v>24</v>
      </c>
    </row>
    <row r="15" spans="1:8">
      <c r="A15" s="125" t="s">
        <v>470</v>
      </c>
      <c r="B15" s="126" t="s">
        <v>24</v>
      </c>
      <c r="C15" s="126" t="s">
        <v>24</v>
      </c>
      <c r="D15" s="126" t="s">
        <v>24</v>
      </c>
      <c r="E15" s="126" t="s">
        <v>24</v>
      </c>
      <c r="F15" s="126" t="s">
        <v>24</v>
      </c>
      <c r="G15" s="126" t="s">
        <v>24</v>
      </c>
      <c r="H15" s="126" t="s">
        <v>24</v>
      </c>
    </row>
    <row r="16" spans="1:8">
      <c r="A16" s="125" t="s">
        <v>352</v>
      </c>
      <c r="B16" s="126">
        <v>77221590</v>
      </c>
      <c r="C16" s="126">
        <v>36513400</v>
      </c>
      <c r="D16" s="126" t="s">
        <v>24</v>
      </c>
      <c r="E16" s="126">
        <v>113734990</v>
      </c>
      <c r="F16" s="126" t="s">
        <v>24</v>
      </c>
      <c r="G16" s="126" t="s">
        <v>24</v>
      </c>
      <c r="H16" s="126">
        <v>113734990</v>
      </c>
    </row>
    <row r="17" spans="1:8">
      <c r="A17" s="125" t="s">
        <v>353</v>
      </c>
      <c r="B17" s="126">
        <v>96074726793</v>
      </c>
      <c r="C17" s="126">
        <v>648931523</v>
      </c>
      <c r="D17" s="126">
        <v>456222911</v>
      </c>
      <c r="E17" s="126">
        <v>96267435405</v>
      </c>
      <c r="F17" s="126">
        <v>38073343221</v>
      </c>
      <c r="G17" s="126">
        <v>1184080909</v>
      </c>
      <c r="H17" s="126">
        <v>58194092184</v>
      </c>
    </row>
    <row r="18" spans="1:8">
      <c r="A18" s="125" t="s">
        <v>471</v>
      </c>
      <c r="B18" s="126" t="s">
        <v>24</v>
      </c>
      <c r="C18" s="126" t="s">
        <v>24</v>
      </c>
      <c r="D18" s="126" t="s">
        <v>24</v>
      </c>
      <c r="E18" s="126" t="s">
        <v>24</v>
      </c>
      <c r="F18" s="126" t="s">
        <v>24</v>
      </c>
      <c r="G18" s="126" t="s">
        <v>24</v>
      </c>
      <c r="H18" s="126" t="s">
        <v>24</v>
      </c>
    </row>
    <row r="19" spans="1:8">
      <c r="A19" s="125" t="s">
        <v>472</v>
      </c>
      <c r="B19" s="126">
        <v>8443409299</v>
      </c>
      <c r="C19" s="126">
        <v>485482329</v>
      </c>
      <c r="D19" s="126">
        <v>435377514</v>
      </c>
      <c r="E19" s="126">
        <v>8493514114</v>
      </c>
      <c r="F19" s="126" t="s">
        <v>24</v>
      </c>
      <c r="G19" s="126" t="s">
        <v>24</v>
      </c>
      <c r="H19" s="126">
        <v>8493514114</v>
      </c>
    </row>
    <row r="20" spans="1:8">
      <c r="A20" s="125" t="s">
        <v>473</v>
      </c>
      <c r="B20" s="126">
        <v>55628542</v>
      </c>
      <c r="C20" s="126" t="s">
        <v>24</v>
      </c>
      <c r="D20" s="126" t="s">
        <v>24</v>
      </c>
      <c r="E20" s="126">
        <v>55628542</v>
      </c>
      <c r="F20" s="126" t="s">
        <v>24</v>
      </c>
      <c r="G20" s="126" t="s">
        <v>24</v>
      </c>
      <c r="H20" s="126">
        <v>55628542</v>
      </c>
    </row>
    <row r="21" spans="1:8">
      <c r="A21" s="125" t="s">
        <v>474</v>
      </c>
      <c r="B21" s="126" t="s">
        <v>24</v>
      </c>
      <c r="C21" s="126" t="s">
        <v>24</v>
      </c>
      <c r="D21" s="126" t="s">
        <v>24</v>
      </c>
      <c r="E21" s="126" t="s">
        <v>24</v>
      </c>
      <c r="F21" s="126" t="s">
        <v>24</v>
      </c>
      <c r="G21" s="126" t="s">
        <v>24</v>
      </c>
      <c r="H21" s="126" t="s">
        <v>24</v>
      </c>
    </row>
    <row r="22" spans="1:8">
      <c r="A22" s="125" t="s">
        <v>475</v>
      </c>
      <c r="B22" s="126" t="s">
        <v>24</v>
      </c>
      <c r="C22" s="126" t="s">
        <v>24</v>
      </c>
      <c r="D22" s="126" t="s">
        <v>24</v>
      </c>
      <c r="E22" s="126" t="s">
        <v>24</v>
      </c>
      <c r="F22" s="126" t="s">
        <v>24</v>
      </c>
      <c r="G22" s="126" t="s">
        <v>24</v>
      </c>
      <c r="H22" s="126" t="s">
        <v>24</v>
      </c>
    </row>
    <row r="23" spans="1:8">
      <c r="A23" s="125" t="s">
        <v>476</v>
      </c>
      <c r="B23" s="126" t="s">
        <v>24</v>
      </c>
      <c r="C23" s="126" t="s">
        <v>24</v>
      </c>
      <c r="D23" s="126" t="s">
        <v>24</v>
      </c>
      <c r="E23" s="126" t="s">
        <v>24</v>
      </c>
      <c r="F23" s="126" t="s">
        <v>24</v>
      </c>
      <c r="G23" s="126" t="s">
        <v>24</v>
      </c>
      <c r="H23" s="126" t="s">
        <v>24</v>
      </c>
    </row>
    <row r="24" spans="1:8">
      <c r="A24" s="125" t="s">
        <v>477</v>
      </c>
      <c r="B24" s="126">
        <v>8360550250</v>
      </c>
      <c r="C24" s="126">
        <v>43746464</v>
      </c>
      <c r="D24" s="126">
        <v>18401870</v>
      </c>
      <c r="E24" s="126">
        <v>8385894844</v>
      </c>
      <c r="F24" s="126" t="s">
        <v>24</v>
      </c>
      <c r="G24" s="126" t="s">
        <v>24</v>
      </c>
      <c r="H24" s="126">
        <v>8385894844</v>
      </c>
    </row>
    <row r="25" spans="1:8">
      <c r="A25" s="125" t="s">
        <v>478</v>
      </c>
      <c r="B25" s="126" t="s">
        <v>24</v>
      </c>
      <c r="C25" s="126" t="s">
        <v>24</v>
      </c>
      <c r="D25" s="126" t="s">
        <v>24</v>
      </c>
      <c r="E25" s="126" t="s">
        <v>24</v>
      </c>
      <c r="F25" s="126" t="s">
        <v>24</v>
      </c>
      <c r="G25" s="126" t="s">
        <v>24</v>
      </c>
      <c r="H25" s="126" t="s">
        <v>24</v>
      </c>
    </row>
    <row r="26" spans="1:8">
      <c r="A26" s="125" t="s">
        <v>479</v>
      </c>
      <c r="B26" s="126" t="s">
        <v>24</v>
      </c>
      <c r="C26" s="126" t="s">
        <v>24</v>
      </c>
      <c r="D26" s="126" t="s">
        <v>24</v>
      </c>
      <c r="E26" s="126" t="s">
        <v>24</v>
      </c>
      <c r="F26" s="126" t="s">
        <v>24</v>
      </c>
      <c r="G26" s="126" t="s">
        <v>24</v>
      </c>
      <c r="H26" s="126" t="s">
        <v>24</v>
      </c>
    </row>
    <row r="27" spans="1:8">
      <c r="A27" s="125" t="s">
        <v>480</v>
      </c>
      <c r="B27" s="126" t="s">
        <v>24</v>
      </c>
      <c r="C27" s="126" t="s">
        <v>24</v>
      </c>
      <c r="D27" s="126" t="s">
        <v>24</v>
      </c>
      <c r="E27" s="126" t="s">
        <v>24</v>
      </c>
      <c r="F27" s="126" t="s">
        <v>24</v>
      </c>
      <c r="G27" s="126" t="s">
        <v>24</v>
      </c>
      <c r="H27" s="126" t="s">
        <v>24</v>
      </c>
    </row>
    <row r="28" spans="1:8">
      <c r="A28" s="125" t="s">
        <v>481</v>
      </c>
      <c r="B28" s="126" t="s">
        <v>24</v>
      </c>
      <c r="C28" s="126" t="s">
        <v>24</v>
      </c>
      <c r="D28" s="126" t="s">
        <v>24</v>
      </c>
      <c r="E28" s="126" t="s">
        <v>24</v>
      </c>
      <c r="F28" s="126" t="s">
        <v>24</v>
      </c>
      <c r="G28" s="126" t="s">
        <v>24</v>
      </c>
      <c r="H28" s="126" t="s">
        <v>24</v>
      </c>
    </row>
    <row r="29" spans="1:8">
      <c r="A29" s="125" t="s">
        <v>482</v>
      </c>
      <c r="B29" s="126" t="s">
        <v>24</v>
      </c>
      <c r="C29" s="126" t="s">
        <v>24</v>
      </c>
      <c r="D29" s="126" t="s">
        <v>24</v>
      </c>
      <c r="E29" s="126" t="s">
        <v>24</v>
      </c>
      <c r="F29" s="126" t="s">
        <v>24</v>
      </c>
      <c r="G29" s="126" t="s">
        <v>24</v>
      </c>
      <c r="H29" s="126" t="s">
        <v>24</v>
      </c>
    </row>
    <row r="30" spans="1:8">
      <c r="A30" s="125" t="s">
        <v>483</v>
      </c>
      <c r="B30" s="126" t="s">
        <v>24</v>
      </c>
      <c r="C30" s="126" t="s">
        <v>24</v>
      </c>
      <c r="D30" s="126" t="s">
        <v>24</v>
      </c>
      <c r="E30" s="126" t="s">
        <v>24</v>
      </c>
      <c r="F30" s="126" t="s">
        <v>24</v>
      </c>
      <c r="G30" s="126" t="s">
        <v>24</v>
      </c>
      <c r="H30" s="126" t="s">
        <v>24</v>
      </c>
    </row>
    <row r="31" spans="1:8">
      <c r="A31" s="125" t="s">
        <v>484</v>
      </c>
      <c r="B31" s="126">
        <v>15978710087</v>
      </c>
      <c r="C31" s="126">
        <v>2443530</v>
      </c>
      <c r="D31" s="126">
        <v>2443527</v>
      </c>
      <c r="E31" s="126">
        <v>15978710090</v>
      </c>
      <c r="F31" s="126" t="s">
        <v>24</v>
      </c>
      <c r="G31" s="126" t="s">
        <v>24</v>
      </c>
      <c r="H31" s="126">
        <v>15978710090</v>
      </c>
    </row>
    <row r="32" spans="1:8">
      <c r="A32" s="125" t="s">
        <v>485</v>
      </c>
      <c r="B32" s="126" t="s">
        <v>24</v>
      </c>
      <c r="C32" s="126" t="s">
        <v>24</v>
      </c>
      <c r="D32" s="126" t="s">
        <v>24</v>
      </c>
      <c r="E32" s="126" t="s">
        <v>24</v>
      </c>
      <c r="F32" s="126" t="s">
        <v>24</v>
      </c>
      <c r="G32" s="126" t="s">
        <v>24</v>
      </c>
      <c r="H32" s="126" t="s">
        <v>24</v>
      </c>
    </row>
    <row r="33" spans="1:8">
      <c r="A33" s="125" t="s">
        <v>486</v>
      </c>
      <c r="B33" s="126" t="s">
        <v>24</v>
      </c>
      <c r="C33" s="126" t="s">
        <v>24</v>
      </c>
      <c r="D33" s="126" t="s">
        <v>24</v>
      </c>
      <c r="E33" s="126" t="s">
        <v>24</v>
      </c>
      <c r="F33" s="126" t="s">
        <v>24</v>
      </c>
      <c r="G33" s="126" t="s">
        <v>24</v>
      </c>
      <c r="H33" s="126" t="s">
        <v>24</v>
      </c>
    </row>
    <row r="34" spans="1:8">
      <c r="A34" s="125" t="s">
        <v>487</v>
      </c>
      <c r="B34" s="126" t="s">
        <v>24</v>
      </c>
      <c r="C34" s="126" t="s">
        <v>24</v>
      </c>
      <c r="D34" s="126" t="s">
        <v>24</v>
      </c>
      <c r="E34" s="126" t="s">
        <v>24</v>
      </c>
      <c r="F34" s="126" t="s">
        <v>24</v>
      </c>
      <c r="G34" s="126" t="s">
        <v>24</v>
      </c>
      <c r="H34" s="126" t="s">
        <v>24</v>
      </c>
    </row>
    <row r="35" spans="1:8">
      <c r="A35" s="125" t="s">
        <v>488</v>
      </c>
      <c r="B35" s="126" t="s">
        <v>24</v>
      </c>
      <c r="C35" s="126" t="s">
        <v>24</v>
      </c>
      <c r="D35" s="126" t="s">
        <v>24</v>
      </c>
      <c r="E35" s="126" t="s">
        <v>24</v>
      </c>
      <c r="F35" s="126" t="s">
        <v>24</v>
      </c>
      <c r="G35" s="126" t="s">
        <v>24</v>
      </c>
      <c r="H35" s="126" t="s">
        <v>24</v>
      </c>
    </row>
    <row r="36" spans="1:8">
      <c r="A36" s="125" t="s">
        <v>489</v>
      </c>
      <c r="B36" s="126" t="s">
        <v>24</v>
      </c>
      <c r="C36" s="126" t="s">
        <v>24</v>
      </c>
      <c r="D36" s="126" t="s">
        <v>24</v>
      </c>
      <c r="E36" s="126" t="s">
        <v>24</v>
      </c>
      <c r="F36" s="126" t="s">
        <v>24</v>
      </c>
      <c r="G36" s="126" t="s">
        <v>24</v>
      </c>
      <c r="H36" s="126" t="s">
        <v>24</v>
      </c>
    </row>
    <row r="37" spans="1:8">
      <c r="A37" s="125" t="s">
        <v>490</v>
      </c>
      <c r="B37" s="126" t="s">
        <v>24</v>
      </c>
      <c r="C37" s="126" t="s">
        <v>24</v>
      </c>
      <c r="D37" s="126" t="s">
        <v>24</v>
      </c>
      <c r="E37" s="126" t="s">
        <v>24</v>
      </c>
      <c r="F37" s="126" t="s">
        <v>24</v>
      </c>
      <c r="G37" s="126" t="s">
        <v>24</v>
      </c>
      <c r="H37" s="126" t="s">
        <v>24</v>
      </c>
    </row>
    <row r="38" spans="1:8">
      <c r="A38" s="125" t="s">
        <v>491</v>
      </c>
      <c r="B38" s="126">
        <v>611199892</v>
      </c>
      <c r="C38" s="126" t="s">
        <v>24</v>
      </c>
      <c r="D38" s="126" t="s">
        <v>24</v>
      </c>
      <c r="E38" s="126">
        <v>611199892</v>
      </c>
      <c r="F38" s="126">
        <v>392937404</v>
      </c>
      <c r="G38" s="126">
        <v>13833607</v>
      </c>
      <c r="H38" s="126">
        <v>218262488</v>
      </c>
    </row>
    <row r="39" spans="1:8">
      <c r="A39" s="125" t="s">
        <v>492</v>
      </c>
      <c r="B39" s="126" t="s">
        <v>24</v>
      </c>
      <c r="C39" s="126" t="s">
        <v>24</v>
      </c>
      <c r="D39" s="126" t="s">
        <v>24</v>
      </c>
      <c r="E39" s="126" t="s">
        <v>24</v>
      </c>
      <c r="F39" s="126" t="s">
        <v>24</v>
      </c>
      <c r="G39" s="126" t="s">
        <v>24</v>
      </c>
      <c r="H39" s="126" t="s">
        <v>24</v>
      </c>
    </row>
    <row r="40" spans="1:8">
      <c r="A40" s="125" t="s">
        <v>493</v>
      </c>
      <c r="B40" s="126" t="s">
        <v>24</v>
      </c>
      <c r="C40" s="126" t="s">
        <v>24</v>
      </c>
      <c r="D40" s="126" t="s">
        <v>24</v>
      </c>
      <c r="E40" s="126" t="s">
        <v>24</v>
      </c>
      <c r="F40" s="126" t="s">
        <v>24</v>
      </c>
      <c r="G40" s="126" t="s">
        <v>24</v>
      </c>
      <c r="H40" s="126" t="s">
        <v>24</v>
      </c>
    </row>
    <row r="41" spans="1:8">
      <c r="A41" s="125" t="s">
        <v>494</v>
      </c>
      <c r="B41" s="126" t="s">
        <v>24</v>
      </c>
      <c r="C41" s="126" t="s">
        <v>24</v>
      </c>
      <c r="D41" s="126" t="s">
        <v>24</v>
      </c>
      <c r="E41" s="126" t="s">
        <v>24</v>
      </c>
      <c r="F41" s="126" t="s">
        <v>24</v>
      </c>
      <c r="G41" s="126" t="s">
        <v>24</v>
      </c>
      <c r="H41" s="126" t="s">
        <v>24</v>
      </c>
    </row>
    <row r="42" spans="1:8">
      <c r="A42" s="125" t="s">
        <v>495</v>
      </c>
      <c r="B42" s="126" t="s">
        <v>24</v>
      </c>
      <c r="C42" s="126" t="s">
        <v>24</v>
      </c>
      <c r="D42" s="126" t="s">
        <v>24</v>
      </c>
      <c r="E42" s="126" t="s">
        <v>24</v>
      </c>
      <c r="F42" s="126" t="s">
        <v>24</v>
      </c>
      <c r="G42" s="126" t="s">
        <v>24</v>
      </c>
      <c r="H42" s="126" t="s">
        <v>24</v>
      </c>
    </row>
    <row r="43" spans="1:8">
      <c r="A43" s="125" t="s">
        <v>496</v>
      </c>
      <c r="B43" s="126" t="s">
        <v>24</v>
      </c>
      <c r="C43" s="126" t="s">
        <v>24</v>
      </c>
      <c r="D43" s="126" t="s">
        <v>24</v>
      </c>
      <c r="E43" s="126" t="s">
        <v>24</v>
      </c>
      <c r="F43" s="126" t="s">
        <v>24</v>
      </c>
      <c r="G43" s="126" t="s">
        <v>24</v>
      </c>
      <c r="H43" s="126" t="s">
        <v>24</v>
      </c>
    </row>
    <row r="44" spans="1:8">
      <c r="A44" s="125" t="s">
        <v>497</v>
      </c>
      <c r="B44" s="126" t="s">
        <v>24</v>
      </c>
      <c r="C44" s="126" t="s">
        <v>24</v>
      </c>
      <c r="D44" s="126" t="s">
        <v>24</v>
      </c>
      <c r="E44" s="126" t="s">
        <v>24</v>
      </c>
      <c r="F44" s="126" t="s">
        <v>24</v>
      </c>
      <c r="G44" s="126" t="s">
        <v>24</v>
      </c>
      <c r="H44" s="126" t="s">
        <v>24</v>
      </c>
    </row>
    <row r="45" spans="1:8">
      <c r="A45" s="125" t="s">
        <v>498</v>
      </c>
      <c r="B45" s="126">
        <v>71339600</v>
      </c>
      <c r="C45" s="126" t="s">
        <v>24</v>
      </c>
      <c r="D45" s="126" t="s">
        <v>24</v>
      </c>
      <c r="E45" s="126">
        <v>71339600</v>
      </c>
      <c r="F45" s="126">
        <v>36676197</v>
      </c>
      <c r="G45" s="126">
        <v>2131909</v>
      </c>
      <c r="H45" s="126">
        <v>34663403</v>
      </c>
    </row>
    <row r="46" spans="1:8">
      <c r="A46" s="125" t="s">
        <v>499</v>
      </c>
      <c r="B46" s="126">
        <v>24911862260</v>
      </c>
      <c r="C46" s="126" t="s">
        <v>24</v>
      </c>
      <c r="D46" s="126" t="s">
        <v>24</v>
      </c>
      <c r="E46" s="126">
        <v>24911862260</v>
      </c>
      <c r="F46" s="126">
        <v>18720717989</v>
      </c>
      <c r="G46" s="126">
        <v>377444126</v>
      </c>
      <c r="H46" s="126">
        <v>6191144271</v>
      </c>
    </row>
    <row r="47" spans="1:8">
      <c r="A47" s="125" t="s">
        <v>500</v>
      </c>
      <c r="B47" s="126">
        <v>32918239764</v>
      </c>
      <c r="C47" s="126">
        <v>94268900</v>
      </c>
      <c r="D47" s="126" t="s">
        <v>24</v>
      </c>
      <c r="E47" s="126">
        <v>33012508664</v>
      </c>
      <c r="F47" s="126">
        <v>15637370721</v>
      </c>
      <c r="G47" s="126">
        <v>696822398</v>
      </c>
      <c r="H47" s="126">
        <v>17375137943</v>
      </c>
    </row>
    <row r="48" spans="1:8">
      <c r="A48" s="125" t="s">
        <v>501</v>
      </c>
      <c r="B48" s="126">
        <v>872449443</v>
      </c>
      <c r="C48" s="126" t="s">
        <v>24</v>
      </c>
      <c r="D48" s="126" t="s">
        <v>24</v>
      </c>
      <c r="E48" s="126">
        <v>872449443</v>
      </c>
      <c r="F48" s="126">
        <v>193644888</v>
      </c>
      <c r="G48" s="126">
        <v>25315191</v>
      </c>
      <c r="H48" s="126">
        <v>678804555</v>
      </c>
    </row>
    <row r="49" spans="1:8">
      <c r="A49" s="125" t="s">
        <v>502</v>
      </c>
      <c r="B49" s="126" t="s">
        <v>24</v>
      </c>
      <c r="C49" s="126" t="s">
        <v>24</v>
      </c>
      <c r="D49" s="126" t="s">
        <v>24</v>
      </c>
      <c r="E49" s="126" t="s">
        <v>24</v>
      </c>
      <c r="F49" s="126" t="s">
        <v>24</v>
      </c>
      <c r="G49" s="126" t="s">
        <v>24</v>
      </c>
      <c r="H49" s="126" t="s">
        <v>24</v>
      </c>
    </row>
    <row r="50" spans="1:8">
      <c r="A50" s="125" t="s">
        <v>503</v>
      </c>
      <c r="B50" s="126" t="s">
        <v>24</v>
      </c>
      <c r="C50" s="126" t="s">
        <v>24</v>
      </c>
      <c r="D50" s="126" t="s">
        <v>24</v>
      </c>
      <c r="E50" s="126" t="s">
        <v>24</v>
      </c>
      <c r="F50" s="126" t="s">
        <v>24</v>
      </c>
      <c r="G50" s="126" t="s">
        <v>24</v>
      </c>
      <c r="H50" s="126" t="s">
        <v>24</v>
      </c>
    </row>
    <row r="51" spans="1:8">
      <c r="A51" s="125" t="s">
        <v>504</v>
      </c>
      <c r="B51" s="126" t="s">
        <v>24</v>
      </c>
      <c r="C51" s="126" t="s">
        <v>24</v>
      </c>
      <c r="D51" s="126" t="s">
        <v>24</v>
      </c>
      <c r="E51" s="126" t="s">
        <v>24</v>
      </c>
      <c r="F51" s="126" t="s">
        <v>24</v>
      </c>
      <c r="G51" s="126" t="s">
        <v>24</v>
      </c>
      <c r="H51" s="126" t="s">
        <v>24</v>
      </c>
    </row>
    <row r="52" spans="1:8">
      <c r="A52" s="125" t="s">
        <v>505</v>
      </c>
      <c r="B52" s="126">
        <v>3450950752</v>
      </c>
      <c r="C52" s="126">
        <v>4895000</v>
      </c>
      <c r="D52" s="126" t="s">
        <v>24</v>
      </c>
      <c r="E52" s="126">
        <v>3455845752</v>
      </c>
      <c r="F52" s="126">
        <v>2987966660</v>
      </c>
      <c r="G52" s="126">
        <v>55323426</v>
      </c>
      <c r="H52" s="126">
        <v>467879092</v>
      </c>
    </row>
    <row r="53" spans="1:8">
      <c r="A53" s="125" t="s">
        <v>506</v>
      </c>
      <c r="B53" s="126" t="s">
        <v>24</v>
      </c>
      <c r="C53" s="126">
        <v>1210000</v>
      </c>
      <c r="D53" s="126" t="s">
        <v>24</v>
      </c>
      <c r="E53" s="126">
        <v>1210000</v>
      </c>
      <c r="F53" s="126" t="s">
        <v>24</v>
      </c>
      <c r="G53" s="126" t="s">
        <v>24</v>
      </c>
      <c r="H53" s="126">
        <v>1210000</v>
      </c>
    </row>
    <row r="54" spans="1:8">
      <c r="A54" s="125" t="s">
        <v>507</v>
      </c>
      <c r="B54" s="126" t="s">
        <v>24</v>
      </c>
      <c r="C54" s="126" t="s">
        <v>24</v>
      </c>
      <c r="D54" s="126" t="s">
        <v>24</v>
      </c>
      <c r="E54" s="126" t="s">
        <v>24</v>
      </c>
      <c r="F54" s="126" t="s">
        <v>24</v>
      </c>
      <c r="G54" s="126" t="s">
        <v>24</v>
      </c>
      <c r="H54" s="126" t="s">
        <v>24</v>
      </c>
    </row>
    <row r="55" spans="1:8">
      <c r="A55" s="125" t="s">
        <v>508</v>
      </c>
      <c r="B55" s="126" t="s">
        <v>24</v>
      </c>
      <c r="C55" s="126" t="s">
        <v>24</v>
      </c>
      <c r="D55" s="126" t="s">
        <v>24</v>
      </c>
      <c r="E55" s="126" t="s">
        <v>24</v>
      </c>
      <c r="F55" s="126" t="s">
        <v>24</v>
      </c>
      <c r="G55" s="126" t="s">
        <v>24</v>
      </c>
      <c r="H55" s="126" t="s">
        <v>24</v>
      </c>
    </row>
    <row r="56" spans="1:8">
      <c r="A56" s="125" t="s">
        <v>509</v>
      </c>
      <c r="B56" s="126" t="s">
        <v>24</v>
      </c>
      <c r="C56" s="126" t="s">
        <v>24</v>
      </c>
      <c r="D56" s="126" t="s">
        <v>24</v>
      </c>
      <c r="E56" s="126" t="s">
        <v>24</v>
      </c>
      <c r="F56" s="126" t="s">
        <v>24</v>
      </c>
      <c r="G56" s="126" t="s">
        <v>24</v>
      </c>
      <c r="H56" s="126" t="s">
        <v>24</v>
      </c>
    </row>
    <row r="57" spans="1:8">
      <c r="A57" s="125" t="s">
        <v>510</v>
      </c>
      <c r="B57" s="126" t="s">
        <v>24</v>
      </c>
      <c r="C57" s="126" t="s">
        <v>24</v>
      </c>
      <c r="D57" s="126" t="s">
        <v>24</v>
      </c>
      <c r="E57" s="126" t="s">
        <v>24</v>
      </c>
      <c r="F57" s="126" t="s">
        <v>24</v>
      </c>
      <c r="G57" s="126" t="s">
        <v>24</v>
      </c>
      <c r="H57" s="126" t="s">
        <v>24</v>
      </c>
    </row>
    <row r="58" spans="1:8">
      <c r="A58" s="125" t="s">
        <v>511</v>
      </c>
      <c r="B58" s="126" t="s">
        <v>24</v>
      </c>
      <c r="C58" s="126" t="s">
        <v>24</v>
      </c>
      <c r="D58" s="126" t="s">
        <v>24</v>
      </c>
      <c r="E58" s="126" t="s">
        <v>24</v>
      </c>
      <c r="F58" s="126" t="s">
        <v>24</v>
      </c>
      <c r="G58" s="126" t="s">
        <v>24</v>
      </c>
      <c r="H58" s="126" t="s">
        <v>24</v>
      </c>
    </row>
    <row r="59" spans="1:8">
      <c r="A59" s="125" t="s">
        <v>512</v>
      </c>
      <c r="B59" s="126">
        <v>374579935</v>
      </c>
      <c r="C59" s="126">
        <v>16885300</v>
      </c>
      <c r="D59" s="126" t="s">
        <v>24</v>
      </c>
      <c r="E59" s="126">
        <v>391465235</v>
      </c>
      <c r="F59" s="126">
        <v>104029362</v>
      </c>
      <c r="G59" s="126">
        <v>13210252</v>
      </c>
      <c r="H59" s="126">
        <v>287435873</v>
      </c>
    </row>
    <row r="60" spans="1:8">
      <c r="A60" s="125" t="s">
        <v>513</v>
      </c>
      <c r="B60" s="126" t="s">
        <v>24</v>
      </c>
      <c r="C60" s="126" t="s">
        <v>24</v>
      </c>
      <c r="D60" s="126" t="s">
        <v>24</v>
      </c>
      <c r="E60" s="126" t="s">
        <v>24</v>
      </c>
      <c r="F60" s="126" t="s">
        <v>24</v>
      </c>
      <c r="G60" s="126" t="s">
        <v>24</v>
      </c>
      <c r="H60" s="126" t="s">
        <v>24</v>
      </c>
    </row>
    <row r="61" spans="1:8">
      <c r="A61" s="125" t="s">
        <v>514</v>
      </c>
      <c r="B61" s="126">
        <v>25806969</v>
      </c>
      <c r="C61" s="126" t="s">
        <v>24</v>
      </c>
      <c r="D61" s="126" t="s">
        <v>24</v>
      </c>
      <c r="E61" s="126">
        <v>25806969</v>
      </c>
      <c r="F61" s="126" t="s">
        <v>24</v>
      </c>
      <c r="G61" s="126" t="s">
        <v>24</v>
      </c>
      <c r="H61" s="126">
        <v>25806969</v>
      </c>
    </row>
    <row r="62" spans="1:8">
      <c r="A62" s="125" t="s">
        <v>354</v>
      </c>
      <c r="B62" s="126">
        <v>3307834224</v>
      </c>
      <c r="C62" s="126">
        <v>184364836</v>
      </c>
      <c r="D62" s="126">
        <v>85941047</v>
      </c>
      <c r="E62" s="126">
        <v>3406258013</v>
      </c>
      <c r="F62" s="126">
        <v>2012474382</v>
      </c>
      <c r="G62" s="126">
        <v>263183242</v>
      </c>
      <c r="H62" s="126">
        <v>1393783631</v>
      </c>
    </row>
    <row r="63" spans="1:8">
      <c r="A63" s="125" t="s">
        <v>515</v>
      </c>
      <c r="B63" s="126">
        <v>193983840</v>
      </c>
      <c r="C63" s="126" t="s">
        <v>24</v>
      </c>
      <c r="D63" s="126" t="s">
        <v>24</v>
      </c>
      <c r="E63" s="126">
        <v>193983840</v>
      </c>
      <c r="F63" s="126">
        <v>166697878</v>
      </c>
      <c r="G63" s="126">
        <v>5883719</v>
      </c>
      <c r="H63" s="126">
        <v>27285962</v>
      </c>
    </row>
    <row r="64" spans="1:8">
      <c r="A64" s="125" t="s">
        <v>516</v>
      </c>
      <c r="B64" s="126">
        <v>2931782384</v>
      </c>
      <c r="C64" s="126">
        <v>184364836</v>
      </c>
      <c r="D64" s="126">
        <v>85941047</v>
      </c>
      <c r="E64" s="126">
        <v>3030206173</v>
      </c>
      <c r="F64" s="126">
        <v>1845776504</v>
      </c>
      <c r="G64" s="126">
        <v>257299523</v>
      </c>
      <c r="H64" s="126">
        <v>1184429669</v>
      </c>
    </row>
    <row r="65" spans="1:8">
      <c r="A65" s="125" t="s">
        <v>517</v>
      </c>
      <c r="B65" s="126">
        <v>182068000</v>
      </c>
      <c r="C65" s="126" t="s">
        <v>24</v>
      </c>
      <c r="D65" s="126" t="s">
        <v>24</v>
      </c>
      <c r="E65" s="126">
        <v>182068000</v>
      </c>
      <c r="F65" s="126" t="s">
        <v>24</v>
      </c>
      <c r="G65" s="126" t="s">
        <v>24</v>
      </c>
      <c r="H65" s="126">
        <v>182068000</v>
      </c>
    </row>
    <row r="66" spans="1:8">
      <c r="A66" s="125" t="s">
        <v>10</v>
      </c>
      <c r="B66" s="126">
        <v>182314284425</v>
      </c>
      <c r="C66" s="126">
        <v>2394490133</v>
      </c>
      <c r="D66" s="126">
        <v>679820762</v>
      </c>
      <c r="E66" s="126">
        <v>184028953796</v>
      </c>
      <c r="F66" s="126">
        <v>69681959308</v>
      </c>
      <c r="G66" s="126">
        <v>2474713523</v>
      </c>
      <c r="H66" s="126">
        <v>114346994488</v>
      </c>
    </row>
  </sheetData>
  <mergeCells count="1">
    <mergeCell ref="A1:H1"/>
  </mergeCells>
  <phoneticPr fontId="6"/>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15"/>
  <sheetViews>
    <sheetView workbookViewId="0">
      <selection activeCell="A8" sqref="A8"/>
    </sheetView>
  </sheetViews>
  <sheetFormatPr defaultColWidth="8.875" defaultRowHeight="15.75"/>
  <cols>
    <col min="1" max="1" width="22.875" style="17" customWidth="1"/>
    <col min="2" max="10" width="12.875" style="17" customWidth="1"/>
    <col min="11" max="11" width="11" style="17" customWidth="1"/>
    <col min="12" max="16384" width="8.875" style="17"/>
  </cols>
  <sheetData>
    <row r="1" spans="1:30" ht="30">
      <c r="A1" s="36" t="s">
        <v>417</v>
      </c>
    </row>
    <row r="2" spans="1:30" ht="18.75">
      <c r="A2" s="13" t="s">
        <v>386</v>
      </c>
    </row>
    <row r="3" spans="1:30" ht="18.75">
      <c r="A3" s="13" t="s">
        <v>518</v>
      </c>
    </row>
    <row r="4" spans="1:30" ht="18.75">
      <c r="A4" s="13" t="s">
        <v>337</v>
      </c>
    </row>
    <row r="5" spans="1:30" ht="18.75">
      <c r="J5" s="14" t="s">
        <v>25</v>
      </c>
    </row>
    <row r="6" spans="1:30" ht="31.5">
      <c r="A6" s="48" t="s">
        <v>419</v>
      </c>
      <c r="B6" s="38" t="s">
        <v>76</v>
      </c>
      <c r="C6" s="39" t="s">
        <v>77</v>
      </c>
      <c r="D6" s="39" t="s">
        <v>78</v>
      </c>
      <c r="E6" s="39" t="s">
        <v>79</v>
      </c>
      <c r="F6" s="39" t="s">
        <v>80</v>
      </c>
      <c r="G6" s="39" t="s">
        <v>81</v>
      </c>
      <c r="H6" s="39" t="s">
        <v>82</v>
      </c>
      <c r="I6" s="39" t="s">
        <v>83</v>
      </c>
      <c r="J6" s="38" t="s">
        <v>84</v>
      </c>
    </row>
    <row r="7" spans="1:30" ht="18" customHeight="1">
      <c r="A7" s="50">
        <v>20556951409</v>
      </c>
      <c r="B7" s="35">
        <v>1949238875</v>
      </c>
      <c r="C7" s="35">
        <v>2053479699</v>
      </c>
      <c r="D7" s="35">
        <v>2015418999</v>
      </c>
      <c r="E7" s="35">
        <v>1942234339</v>
      </c>
      <c r="F7" s="35">
        <v>1826717142</v>
      </c>
      <c r="G7" s="35">
        <v>6645060911</v>
      </c>
      <c r="H7" s="35">
        <v>2980525220</v>
      </c>
      <c r="I7" s="35">
        <v>1144276224</v>
      </c>
      <c r="J7" s="35" t="s">
        <v>520</v>
      </c>
    </row>
    <row r="15" spans="1:30">
      <c r="P15" s="17">
        <v>64436</v>
      </c>
      <c r="W15" s="17">
        <v>53231</v>
      </c>
      <c r="AD15" s="17">
        <v>42026</v>
      </c>
    </row>
  </sheetData>
  <phoneticPr fontId="6"/>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7"/>
  <sheetViews>
    <sheetView workbookViewId="0">
      <selection activeCell="A4" sqref="A4"/>
    </sheetView>
  </sheetViews>
  <sheetFormatPr defaultColWidth="8.875" defaultRowHeight="15.75"/>
  <cols>
    <col min="1" max="1" width="22.875" style="17" customWidth="1"/>
    <col min="2" max="2" width="112.875" style="17" customWidth="1"/>
    <col min="3" max="16384" width="8.875" style="17"/>
  </cols>
  <sheetData>
    <row r="1" spans="1:2" ht="30">
      <c r="A1" s="36" t="s">
        <v>418</v>
      </c>
    </row>
    <row r="2" spans="1:2" ht="18.75">
      <c r="A2" s="13" t="s">
        <v>386</v>
      </c>
    </row>
    <row r="3" spans="1:2" ht="18.75">
      <c r="A3" s="13" t="s">
        <v>518</v>
      </c>
    </row>
    <row r="4" spans="1:2" ht="18.75">
      <c r="A4" s="13" t="s">
        <v>337</v>
      </c>
    </row>
    <row r="5" spans="1:2" ht="18.75">
      <c r="B5" s="14" t="s">
        <v>25</v>
      </c>
    </row>
    <row r="6" spans="1:2" ht="31.5">
      <c r="A6" s="52" t="s">
        <v>420</v>
      </c>
      <c r="B6" s="38" t="s">
        <v>85</v>
      </c>
    </row>
    <row r="7" spans="1:2" ht="18" customHeight="1">
      <c r="A7" s="53"/>
      <c r="B7" s="16"/>
    </row>
  </sheetData>
  <phoneticPr fontId="6"/>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14"/>
  <sheetViews>
    <sheetView workbookViewId="0">
      <selection activeCell="C11" sqref="C11"/>
    </sheetView>
  </sheetViews>
  <sheetFormatPr defaultColWidth="8.875" defaultRowHeight="15.75"/>
  <cols>
    <col min="1" max="1" width="22.25" style="17" bestFit="1" customWidth="1"/>
    <col min="2" max="6" width="16.625" style="17" customWidth="1"/>
    <col min="7" max="16384" width="8.875" style="17"/>
  </cols>
  <sheetData>
    <row r="1" spans="1:6" ht="30">
      <c r="A1" s="36" t="s">
        <v>86</v>
      </c>
    </row>
    <row r="2" spans="1:6" ht="18.75">
      <c r="A2" s="13" t="s">
        <v>386</v>
      </c>
    </row>
    <row r="3" spans="1:6" ht="18.75">
      <c r="A3" s="13" t="s">
        <v>518</v>
      </c>
    </row>
    <row r="4" spans="1:6" ht="18.75">
      <c r="A4" s="13" t="s">
        <v>337</v>
      </c>
    </row>
    <row r="5" spans="1:6" ht="18.75">
      <c r="F5" s="14" t="s">
        <v>25</v>
      </c>
    </row>
    <row r="6" spans="1:6" ht="22.5" customHeight="1">
      <c r="A6" s="63" t="s">
        <v>87</v>
      </c>
      <c r="B6" s="63" t="s">
        <v>88</v>
      </c>
      <c r="C6" s="63" t="s">
        <v>89</v>
      </c>
      <c r="D6" s="63" t="s">
        <v>90</v>
      </c>
      <c r="E6" s="63"/>
      <c r="F6" s="63" t="s">
        <v>91</v>
      </c>
    </row>
    <row r="7" spans="1:6" ht="22.5" customHeight="1">
      <c r="A7" s="63"/>
      <c r="B7" s="63"/>
      <c r="C7" s="63"/>
      <c r="D7" s="38" t="s">
        <v>92</v>
      </c>
      <c r="E7" s="38" t="s">
        <v>30</v>
      </c>
      <c r="F7" s="63"/>
    </row>
    <row r="8" spans="1:6" ht="18" customHeight="1">
      <c r="A8" s="49" t="s">
        <v>93</v>
      </c>
      <c r="B8" s="35">
        <v>9162971</v>
      </c>
      <c r="C8" s="35">
        <f>F8-B8+D8</f>
        <v>7634493</v>
      </c>
      <c r="D8" s="35">
        <v>4944727</v>
      </c>
      <c r="E8" s="35"/>
      <c r="F8" s="35">
        <v>11852737</v>
      </c>
    </row>
    <row r="9" spans="1:6" ht="18" customHeight="1">
      <c r="A9" s="49" t="s">
        <v>94</v>
      </c>
      <c r="B9" s="35">
        <v>5303246</v>
      </c>
      <c r="C9" s="35"/>
      <c r="D9" s="35">
        <v>1215500</v>
      </c>
      <c r="E9" s="35">
        <f>B9-D9-F9</f>
        <v>2965278</v>
      </c>
      <c r="F9" s="35">
        <v>1122468</v>
      </c>
    </row>
    <row r="10" spans="1:6" ht="18" customHeight="1">
      <c r="A10" s="49" t="s">
        <v>95</v>
      </c>
      <c r="B10" s="35" t="s">
        <v>24</v>
      </c>
      <c r="C10" s="35"/>
      <c r="D10" s="35"/>
      <c r="E10" s="35"/>
      <c r="F10" s="35" t="s">
        <v>520</v>
      </c>
    </row>
    <row r="11" spans="1:6" ht="18" customHeight="1">
      <c r="A11" s="49" t="s">
        <v>96</v>
      </c>
      <c r="B11" s="35">
        <v>3001355280</v>
      </c>
      <c r="C11" s="35">
        <f>F11-B11</f>
        <v>181130720</v>
      </c>
      <c r="D11" s="35"/>
      <c r="E11" s="35"/>
      <c r="F11" s="35">
        <v>3182486000</v>
      </c>
    </row>
    <row r="12" spans="1:6" ht="18" customHeight="1">
      <c r="A12" s="49" t="s">
        <v>97</v>
      </c>
      <c r="B12" s="35" t="s">
        <v>24</v>
      </c>
      <c r="C12" s="35"/>
      <c r="D12" s="35"/>
      <c r="E12" s="35"/>
      <c r="F12" s="35" t="s">
        <v>520</v>
      </c>
    </row>
    <row r="13" spans="1:6" ht="18" customHeight="1">
      <c r="A13" s="49" t="s">
        <v>98</v>
      </c>
      <c r="B13" s="35">
        <v>382086826</v>
      </c>
      <c r="C13" s="35">
        <v>357310831</v>
      </c>
      <c r="D13" s="35">
        <v>382086826</v>
      </c>
      <c r="E13" s="35"/>
      <c r="F13" s="35">
        <v>357310831</v>
      </c>
    </row>
    <row r="14" spans="1:6" ht="18" customHeight="1">
      <c r="A14" s="51" t="s">
        <v>10</v>
      </c>
      <c r="B14" s="54">
        <v>3397908323</v>
      </c>
      <c r="C14" s="54"/>
      <c r="D14" s="54"/>
      <c r="E14" s="54"/>
      <c r="F14" s="54"/>
    </row>
  </sheetData>
  <mergeCells count="5">
    <mergeCell ref="A6:A7"/>
    <mergeCell ref="B6:B7"/>
    <mergeCell ref="C6:C7"/>
    <mergeCell ref="D6:E6"/>
    <mergeCell ref="F6:F7"/>
  </mergeCells>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20"/>
  <sheetViews>
    <sheetView workbookViewId="0">
      <selection activeCell="B1" sqref="B1"/>
    </sheetView>
  </sheetViews>
  <sheetFormatPr defaultColWidth="8.875" defaultRowHeight="15.75"/>
  <cols>
    <col min="1" max="1" width="25.875" style="17" customWidth="1"/>
    <col min="2" max="2" width="28.875" style="17" bestFit="1" customWidth="1"/>
    <col min="3" max="3" width="23.875" style="17" bestFit="1" customWidth="1"/>
    <col min="4" max="4" width="16.875" style="17" customWidth="1"/>
    <col min="5" max="5" width="55.5" style="17" bestFit="1" customWidth="1"/>
    <col min="6" max="16384" width="8.875" style="17"/>
  </cols>
  <sheetData>
    <row r="1" spans="1:5" ht="30">
      <c r="A1" s="36" t="s">
        <v>99</v>
      </c>
    </row>
    <row r="2" spans="1:5" ht="18.75">
      <c r="A2" s="13" t="s">
        <v>386</v>
      </c>
    </row>
    <row r="3" spans="1:5" ht="18.75">
      <c r="A3" s="13" t="s">
        <v>518</v>
      </c>
    </row>
    <row r="4" spans="1:5" ht="18.75">
      <c r="A4" s="13" t="s">
        <v>337</v>
      </c>
    </row>
    <row r="5" spans="1:5" ht="18.75">
      <c r="E5" s="14" t="s">
        <v>25</v>
      </c>
    </row>
    <row r="6" spans="1:5" ht="22.5" customHeight="1">
      <c r="A6" s="38" t="s">
        <v>87</v>
      </c>
      <c r="B6" s="38" t="s">
        <v>100</v>
      </c>
      <c r="C6" s="38" t="s">
        <v>101</v>
      </c>
      <c r="D6" s="38" t="s">
        <v>102</v>
      </c>
      <c r="E6" s="38" t="s">
        <v>103</v>
      </c>
    </row>
    <row r="7" spans="1:5" ht="18" customHeight="1">
      <c r="A7" s="66" t="s">
        <v>104</v>
      </c>
      <c r="B7" s="15" t="s">
        <v>440</v>
      </c>
      <c r="C7" s="15" t="s">
        <v>441</v>
      </c>
      <c r="D7" s="35">
        <f>945733500-D8</f>
        <v>839383500</v>
      </c>
      <c r="E7" s="15" t="s">
        <v>442</v>
      </c>
    </row>
    <row r="8" spans="1:5" ht="18" customHeight="1">
      <c r="A8" s="66"/>
      <c r="B8" s="15" t="s">
        <v>443</v>
      </c>
      <c r="C8" s="15" t="s">
        <v>394</v>
      </c>
      <c r="D8" s="35">
        <v>106350000</v>
      </c>
      <c r="E8" s="15" t="s">
        <v>444</v>
      </c>
    </row>
    <row r="9" spans="1:5" ht="18" customHeight="1">
      <c r="A9" s="66"/>
      <c r="B9" s="16"/>
      <c r="C9" s="16"/>
      <c r="D9" s="35"/>
      <c r="E9" s="16"/>
    </row>
    <row r="10" spans="1:5" ht="18" customHeight="1">
      <c r="A10" s="67"/>
      <c r="B10" s="16" t="s">
        <v>382</v>
      </c>
      <c r="C10" s="16"/>
      <c r="D10" s="129" t="s">
        <v>24</v>
      </c>
      <c r="E10" s="16"/>
    </row>
    <row r="11" spans="1:5" ht="18" customHeight="1">
      <c r="A11" s="68"/>
      <c r="B11" s="40" t="s">
        <v>105</v>
      </c>
      <c r="C11" s="55"/>
      <c r="D11" s="129">
        <v>945733500</v>
      </c>
      <c r="E11" s="55"/>
    </row>
    <row r="12" spans="1:5" ht="18" customHeight="1">
      <c r="A12" s="67" t="s">
        <v>106</v>
      </c>
      <c r="B12" s="15" t="s">
        <v>445</v>
      </c>
      <c r="C12" s="15" t="s">
        <v>446</v>
      </c>
      <c r="D12" s="129">
        <v>133667000</v>
      </c>
      <c r="E12" s="15" t="s">
        <v>447</v>
      </c>
    </row>
    <row r="13" spans="1:5" ht="18" customHeight="1">
      <c r="A13" s="67"/>
      <c r="B13" s="15" t="s">
        <v>410</v>
      </c>
      <c r="C13" s="15" t="s">
        <v>411</v>
      </c>
      <c r="D13" s="129">
        <v>213000000</v>
      </c>
      <c r="E13" s="15" t="s">
        <v>448</v>
      </c>
    </row>
    <row r="14" spans="1:5" ht="18" customHeight="1">
      <c r="A14" s="67"/>
      <c r="B14" s="15" t="s">
        <v>449</v>
      </c>
      <c r="C14" s="15" t="s">
        <v>450</v>
      </c>
      <c r="D14" s="129">
        <v>343566155</v>
      </c>
      <c r="E14" s="15" t="s">
        <v>451</v>
      </c>
    </row>
    <row r="15" spans="1:5" ht="18" customHeight="1">
      <c r="A15" s="67"/>
      <c r="B15" s="15" t="s">
        <v>452</v>
      </c>
      <c r="C15" s="15" t="s">
        <v>453</v>
      </c>
      <c r="D15" s="129">
        <v>444064000</v>
      </c>
      <c r="E15" s="15" t="s">
        <v>454</v>
      </c>
    </row>
    <row r="16" spans="1:5" ht="18" customHeight="1">
      <c r="A16" s="67"/>
      <c r="B16" s="15" t="s">
        <v>409</v>
      </c>
      <c r="C16" s="15" t="s">
        <v>395</v>
      </c>
      <c r="D16" s="129">
        <v>210200000</v>
      </c>
      <c r="E16" s="15" t="s">
        <v>455</v>
      </c>
    </row>
    <row r="17" spans="1:5" ht="18" customHeight="1">
      <c r="A17" s="67"/>
      <c r="B17" s="15" t="s">
        <v>456</v>
      </c>
      <c r="C17" s="15" t="s">
        <v>457</v>
      </c>
      <c r="D17" s="129">
        <v>84836000</v>
      </c>
      <c r="E17" s="15" t="s">
        <v>458</v>
      </c>
    </row>
    <row r="18" spans="1:5" ht="18" customHeight="1">
      <c r="A18" s="67"/>
      <c r="B18" s="16" t="s">
        <v>30</v>
      </c>
      <c r="C18" s="15"/>
      <c r="D18" s="129">
        <f>D19-SUM(D12:D17)</f>
        <v>4224562337</v>
      </c>
      <c r="E18" s="15"/>
    </row>
    <row r="19" spans="1:5" ht="18" customHeight="1">
      <c r="A19" s="68"/>
      <c r="B19" s="40" t="s">
        <v>105</v>
      </c>
      <c r="C19" s="55"/>
      <c r="D19" s="129">
        <f>D20-D11</f>
        <v>5653895492</v>
      </c>
      <c r="E19" s="55"/>
    </row>
    <row r="20" spans="1:5" ht="18" customHeight="1">
      <c r="A20" s="40" t="s">
        <v>10</v>
      </c>
      <c r="B20" s="55"/>
      <c r="C20" s="55"/>
      <c r="D20" s="129">
        <v>6599628992</v>
      </c>
      <c r="E20" s="55"/>
    </row>
  </sheetData>
  <mergeCells count="2">
    <mergeCell ref="A7:A11"/>
    <mergeCell ref="A12:A19"/>
  </mergeCells>
  <phoneticPr fontId="6"/>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G58"/>
  <sheetViews>
    <sheetView topLeftCell="A17" workbookViewId="0">
      <selection activeCell="E22" sqref="E22"/>
    </sheetView>
  </sheetViews>
  <sheetFormatPr defaultColWidth="8.875" defaultRowHeight="15.75"/>
  <cols>
    <col min="1" max="1" width="27.375" style="17" customWidth="1"/>
    <col min="2" max="2" width="19.625" style="17" customWidth="1"/>
    <col min="3" max="3" width="16.625" style="17" customWidth="1"/>
    <col min="4" max="5" width="19.625" style="17" customWidth="1"/>
    <col min="6" max="6" width="8.875" style="17"/>
    <col min="7" max="7" width="16" style="17" customWidth="1"/>
    <col min="8" max="16384" width="8.875" style="17"/>
  </cols>
  <sheetData>
    <row r="1" spans="1:7" ht="30">
      <c r="A1" s="36" t="s">
        <v>399</v>
      </c>
    </row>
    <row r="2" spans="1:7" ht="18.75">
      <c r="A2" s="13" t="s">
        <v>386</v>
      </c>
    </row>
    <row r="3" spans="1:7" ht="18.75">
      <c r="A3" s="13" t="s">
        <v>518</v>
      </c>
    </row>
    <row r="4" spans="1:7" ht="18.75">
      <c r="A4" s="13" t="s">
        <v>337</v>
      </c>
    </row>
    <row r="5" spans="1:7" ht="18.75">
      <c r="E5" s="14" t="s">
        <v>329</v>
      </c>
    </row>
    <row r="6" spans="1:7" ht="22.5" customHeight="1">
      <c r="A6" s="38" t="s">
        <v>109</v>
      </c>
      <c r="B6" s="38" t="s">
        <v>87</v>
      </c>
      <c r="C6" s="63" t="s">
        <v>110</v>
      </c>
      <c r="D6" s="63"/>
      <c r="E6" s="38" t="s">
        <v>102</v>
      </c>
    </row>
    <row r="7" spans="1:7" ht="18" customHeight="1">
      <c r="A7" s="68" t="s">
        <v>111</v>
      </c>
      <c r="B7" s="68" t="s">
        <v>112</v>
      </c>
      <c r="C7" s="67" t="s">
        <v>318</v>
      </c>
      <c r="D7" s="75"/>
      <c r="E7" s="56">
        <v>12439252064</v>
      </c>
      <c r="G7" s="127" t="s">
        <v>521</v>
      </c>
    </row>
    <row r="8" spans="1:7" ht="18" customHeight="1">
      <c r="A8" s="68"/>
      <c r="B8" s="68"/>
      <c r="C8" s="67" t="s">
        <v>319</v>
      </c>
      <c r="D8" s="75"/>
      <c r="E8" s="56">
        <v>181528000</v>
      </c>
      <c r="G8" s="127"/>
    </row>
    <row r="9" spans="1:7" ht="18" customHeight="1">
      <c r="A9" s="68"/>
      <c r="B9" s="68"/>
      <c r="C9" s="67" t="s">
        <v>320</v>
      </c>
      <c r="D9" s="75"/>
      <c r="E9" s="56">
        <v>9002000</v>
      </c>
      <c r="G9" s="127"/>
    </row>
    <row r="10" spans="1:7" ht="18" customHeight="1">
      <c r="A10" s="68"/>
      <c r="B10" s="68"/>
      <c r="C10" s="67" t="s">
        <v>321</v>
      </c>
      <c r="D10" s="75"/>
      <c r="E10" s="56">
        <v>110379000</v>
      </c>
      <c r="G10" s="127"/>
    </row>
    <row r="11" spans="1:7" ht="18" customHeight="1">
      <c r="A11" s="68"/>
      <c r="B11" s="68"/>
      <c r="C11" s="67" t="s">
        <v>322</v>
      </c>
      <c r="D11" s="75"/>
      <c r="E11" s="56">
        <v>125987000</v>
      </c>
      <c r="G11" s="127"/>
    </row>
    <row r="12" spans="1:7" ht="18" customHeight="1">
      <c r="A12" s="68"/>
      <c r="B12" s="68"/>
      <c r="C12" s="67" t="s">
        <v>459</v>
      </c>
      <c r="D12" s="75"/>
      <c r="E12" s="56">
        <v>99539000</v>
      </c>
      <c r="G12" s="127"/>
    </row>
    <row r="13" spans="1:7" ht="18" customHeight="1">
      <c r="A13" s="68"/>
      <c r="B13" s="68"/>
      <c r="C13" s="67" t="s">
        <v>323</v>
      </c>
      <c r="D13" s="75"/>
      <c r="E13" s="56">
        <v>1827587000</v>
      </c>
      <c r="G13" s="127"/>
    </row>
    <row r="14" spans="1:7" ht="18" customHeight="1">
      <c r="A14" s="68"/>
      <c r="B14" s="68"/>
      <c r="C14" s="67" t="s">
        <v>368</v>
      </c>
      <c r="D14" s="75"/>
      <c r="E14" s="56">
        <v>20307605</v>
      </c>
      <c r="G14" s="127"/>
    </row>
    <row r="15" spans="1:7" ht="18" customHeight="1">
      <c r="A15" s="68"/>
      <c r="B15" s="68"/>
      <c r="C15" s="67" t="s">
        <v>412</v>
      </c>
      <c r="D15" s="75"/>
      <c r="E15" s="56">
        <v>33442979</v>
      </c>
      <c r="G15" s="127"/>
    </row>
    <row r="16" spans="1:7" ht="18" customHeight="1">
      <c r="A16" s="68"/>
      <c r="B16" s="68"/>
      <c r="C16" s="67" t="s">
        <v>324</v>
      </c>
      <c r="D16" s="75"/>
      <c r="E16" s="56">
        <v>194597000</v>
      </c>
      <c r="G16" s="127"/>
    </row>
    <row r="17" spans="1:7" ht="18" customHeight="1">
      <c r="A17" s="68"/>
      <c r="B17" s="68"/>
      <c r="C17" s="67" t="s">
        <v>325</v>
      </c>
      <c r="D17" s="75"/>
      <c r="E17" s="56">
        <v>2051582000</v>
      </c>
      <c r="G17" s="127"/>
    </row>
    <row r="18" spans="1:7" ht="18" customHeight="1">
      <c r="A18" s="68"/>
      <c r="B18" s="68"/>
      <c r="C18" s="67" t="s">
        <v>326</v>
      </c>
      <c r="D18" s="75"/>
      <c r="E18" s="56">
        <v>12193000</v>
      </c>
      <c r="G18" s="127"/>
    </row>
    <row r="19" spans="1:7" ht="18" customHeight="1">
      <c r="A19" s="68"/>
      <c r="B19" s="68"/>
      <c r="C19" s="67" t="s">
        <v>460</v>
      </c>
      <c r="D19" s="75"/>
      <c r="E19" s="56">
        <v>45834021</v>
      </c>
      <c r="G19" s="127"/>
    </row>
    <row r="20" spans="1:7" ht="18" customHeight="1">
      <c r="A20" s="68"/>
      <c r="B20" s="68"/>
      <c r="C20" s="67" t="s">
        <v>461</v>
      </c>
      <c r="D20" s="75"/>
      <c r="E20" s="56">
        <v>14310096</v>
      </c>
      <c r="G20" s="127"/>
    </row>
    <row r="21" spans="1:7" ht="18" customHeight="1">
      <c r="A21" s="68"/>
      <c r="B21" s="68"/>
      <c r="C21" s="67" t="s">
        <v>522</v>
      </c>
      <c r="D21" s="75"/>
      <c r="E21" s="56">
        <v>2741</v>
      </c>
      <c r="G21" s="127"/>
    </row>
    <row r="22" spans="1:7" ht="18" customHeight="1">
      <c r="A22" s="68"/>
      <c r="B22" s="68"/>
      <c r="C22" s="68" t="s">
        <v>43</v>
      </c>
      <c r="D22" s="75"/>
      <c r="E22" s="130">
        <v>17165543506</v>
      </c>
      <c r="G22" s="17">
        <f>E22-SUM(E7:E21)</f>
        <v>0</v>
      </c>
    </row>
    <row r="23" spans="1:7" ht="18" customHeight="1">
      <c r="A23" s="68"/>
      <c r="B23" s="68" t="s">
        <v>113</v>
      </c>
      <c r="C23" s="80" t="s">
        <v>114</v>
      </c>
      <c r="D23" s="15" t="s">
        <v>327</v>
      </c>
      <c r="E23" s="130">
        <v>445211000</v>
      </c>
    </row>
    <row r="24" spans="1:7" ht="18" customHeight="1">
      <c r="A24" s="68"/>
      <c r="B24" s="68"/>
      <c r="C24" s="68"/>
      <c r="D24" s="15" t="s">
        <v>328</v>
      </c>
      <c r="E24" s="130">
        <v>30244000</v>
      </c>
    </row>
    <row r="25" spans="1:7" ht="18" customHeight="1">
      <c r="A25" s="68"/>
      <c r="B25" s="68"/>
      <c r="C25" s="68"/>
      <c r="D25" s="40" t="s">
        <v>105</v>
      </c>
      <c r="E25" s="130">
        <f>SUM(E23:E24)</f>
        <v>475455000</v>
      </c>
    </row>
    <row r="26" spans="1:7" ht="18" customHeight="1">
      <c r="A26" s="68"/>
      <c r="B26" s="68"/>
      <c r="C26" s="80" t="s">
        <v>115</v>
      </c>
      <c r="D26" s="15" t="s">
        <v>327</v>
      </c>
      <c r="E26" s="130">
        <f>6505162084-E23</f>
        <v>6059951084</v>
      </c>
    </row>
    <row r="27" spans="1:7" ht="18" customHeight="1">
      <c r="A27" s="68"/>
      <c r="B27" s="68"/>
      <c r="C27" s="68"/>
      <c r="D27" s="15" t="s">
        <v>328</v>
      </c>
      <c r="E27" s="130">
        <f>1762182179-E24</f>
        <v>1731938179</v>
      </c>
    </row>
    <row r="28" spans="1:7" ht="18" customHeight="1">
      <c r="A28" s="68"/>
      <c r="B28" s="68"/>
      <c r="C28" s="68"/>
      <c r="D28" s="40" t="s">
        <v>105</v>
      </c>
      <c r="E28" s="130">
        <f>E27+E26</f>
        <v>7791889263</v>
      </c>
    </row>
    <row r="29" spans="1:7" ht="18" customHeight="1">
      <c r="A29" s="75"/>
      <c r="B29" s="75"/>
      <c r="C29" s="68" t="s">
        <v>43</v>
      </c>
      <c r="D29" s="75"/>
      <c r="E29" s="130">
        <f>E28+E25</f>
        <v>8267344263</v>
      </c>
    </row>
    <row r="30" spans="1:7" ht="18" customHeight="1">
      <c r="A30" s="75"/>
      <c r="B30" s="68" t="s">
        <v>10</v>
      </c>
      <c r="C30" s="75"/>
      <c r="D30" s="75"/>
      <c r="E30" s="56"/>
    </row>
    <row r="31" spans="1:7" ht="18" customHeight="1">
      <c r="A31" s="68" t="s">
        <v>369</v>
      </c>
      <c r="B31" s="68" t="s">
        <v>397</v>
      </c>
      <c r="C31" s="67" t="s">
        <v>398</v>
      </c>
      <c r="D31" s="75"/>
      <c r="E31" s="130">
        <v>163063210</v>
      </c>
    </row>
    <row r="32" spans="1:7" ht="18" customHeight="1">
      <c r="A32" s="68"/>
      <c r="B32" s="68"/>
      <c r="C32" s="68" t="s">
        <v>43</v>
      </c>
      <c r="D32" s="75"/>
      <c r="E32" s="130">
        <v>163063210</v>
      </c>
    </row>
    <row r="33" spans="1:5" ht="18" customHeight="1">
      <c r="A33" s="68"/>
      <c r="B33" s="68" t="s">
        <v>113</v>
      </c>
      <c r="C33" s="80" t="s">
        <v>114</v>
      </c>
      <c r="D33" s="15"/>
      <c r="E33" s="56"/>
    </row>
    <row r="34" spans="1:5" ht="18" customHeight="1">
      <c r="A34" s="68"/>
      <c r="B34" s="68"/>
      <c r="C34" s="68"/>
      <c r="D34" s="40" t="s">
        <v>105</v>
      </c>
      <c r="E34" s="56" t="s">
        <v>24</v>
      </c>
    </row>
    <row r="35" spans="1:5" ht="18" customHeight="1">
      <c r="A35" s="68"/>
      <c r="B35" s="68"/>
      <c r="C35" s="80" t="s">
        <v>115</v>
      </c>
      <c r="D35" s="15"/>
      <c r="E35" s="56"/>
    </row>
    <row r="36" spans="1:5" ht="18" customHeight="1">
      <c r="A36" s="68"/>
      <c r="B36" s="68"/>
      <c r="C36" s="68"/>
      <c r="D36" s="40" t="s">
        <v>105</v>
      </c>
      <c r="E36" s="56" t="s">
        <v>24</v>
      </c>
    </row>
    <row r="37" spans="1:5" ht="18" customHeight="1">
      <c r="A37" s="75"/>
      <c r="B37" s="75"/>
      <c r="C37" s="68" t="s">
        <v>43</v>
      </c>
      <c r="D37" s="75"/>
      <c r="E37" s="56" t="s">
        <v>24</v>
      </c>
    </row>
    <row r="38" spans="1:5" ht="18" customHeight="1">
      <c r="A38" s="75"/>
      <c r="B38" s="68" t="s">
        <v>10</v>
      </c>
      <c r="C38" s="75"/>
      <c r="D38" s="75"/>
      <c r="E38" s="130">
        <v>163063210</v>
      </c>
    </row>
    <row r="39" spans="1:5" ht="18" customHeight="1">
      <c r="A39" s="68" t="s">
        <v>396</v>
      </c>
      <c r="B39" s="68" t="s">
        <v>397</v>
      </c>
      <c r="C39" s="67"/>
      <c r="D39" s="75"/>
      <c r="E39" s="56"/>
    </row>
    <row r="40" spans="1:5" ht="18" customHeight="1">
      <c r="A40" s="68"/>
      <c r="B40" s="68"/>
      <c r="C40" s="68" t="s">
        <v>43</v>
      </c>
      <c r="D40" s="75"/>
      <c r="E40" s="56" t="s">
        <v>24</v>
      </c>
    </row>
    <row r="41" spans="1:5" ht="18" customHeight="1">
      <c r="A41" s="68"/>
      <c r="B41" s="68" t="s">
        <v>113</v>
      </c>
      <c r="C41" s="80" t="s">
        <v>114</v>
      </c>
      <c r="D41" s="15"/>
      <c r="E41" s="56"/>
    </row>
    <row r="42" spans="1:5" ht="18" customHeight="1">
      <c r="A42" s="68"/>
      <c r="B42" s="68"/>
      <c r="C42" s="68"/>
      <c r="D42" s="40" t="s">
        <v>105</v>
      </c>
      <c r="E42" s="56" t="s">
        <v>24</v>
      </c>
    </row>
    <row r="43" spans="1:5" ht="18" customHeight="1">
      <c r="A43" s="68"/>
      <c r="B43" s="68"/>
      <c r="C43" s="80" t="s">
        <v>115</v>
      </c>
      <c r="D43" s="15"/>
      <c r="E43" s="56"/>
    </row>
    <row r="44" spans="1:5" ht="18" customHeight="1">
      <c r="A44" s="68"/>
      <c r="B44" s="68"/>
      <c r="C44" s="68"/>
      <c r="D44" s="40" t="s">
        <v>105</v>
      </c>
      <c r="E44" s="56" t="s">
        <v>24</v>
      </c>
    </row>
    <row r="45" spans="1:5" ht="18" customHeight="1">
      <c r="A45" s="75"/>
      <c r="B45" s="75"/>
      <c r="C45" s="68" t="s">
        <v>43</v>
      </c>
      <c r="D45" s="75"/>
      <c r="E45" s="56" t="s">
        <v>24</v>
      </c>
    </row>
    <row r="46" spans="1:5" ht="18" customHeight="1" thickBot="1">
      <c r="A46" s="79"/>
      <c r="B46" s="78" t="s">
        <v>10</v>
      </c>
      <c r="C46" s="79"/>
      <c r="D46" s="79"/>
      <c r="E46" s="57" t="s">
        <v>24</v>
      </c>
    </row>
    <row r="47" spans="1:5" ht="18" customHeight="1" thickTop="1">
      <c r="A47" s="73" t="s">
        <v>401</v>
      </c>
      <c r="B47" s="82" t="s">
        <v>112</v>
      </c>
      <c r="C47" s="83"/>
      <c r="D47" s="84"/>
      <c r="E47" s="131">
        <v>17556454316</v>
      </c>
    </row>
    <row r="48" spans="1:5" ht="18" customHeight="1">
      <c r="A48" s="73"/>
      <c r="B48" s="68" t="s">
        <v>113</v>
      </c>
      <c r="C48" s="76" t="s">
        <v>333</v>
      </c>
      <c r="D48" s="77"/>
      <c r="E48" s="130">
        <v>475455000</v>
      </c>
    </row>
    <row r="49" spans="1:5" ht="18" customHeight="1">
      <c r="A49" s="73"/>
      <c r="B49" s="68"/>
      <c r="C49" s="76" t="s">
        <v>334</v>
      </c>
      <c r="D49" s="77"/>
      <c r="E49" s="130">
        <v>7791889263</v>
      </c>
    </row>
    <row r="50" spans="1:5" ht="18" customHeight="1">
      <c r="A50" s="73"/>
      <c r="B50" s="75"/>
      <c r="C50" s="69" t="s">
        <v>43</v>
      </c>
      <c r="D50" s="71"/>
      <c r="E50" s="130">
        <v>8267344263</v>
      </c>
    </row>
    <row r="51" spans="1:5" ht="18" customHeight="1">
      <c r="A51" s="81"/>
      <c r="B51" s="68" t="s">
        <v>10</v>
      </c>
      <c r="C51" s="75"/>
      <c r="D51" s="75"/>
      <c r="E51" s="130">
        <f>E50+E47</f>
        <v>25823798579</v>
      </c>
    </row>
    <row r="52" spans="1:5" ht="18" customHeight="1">
      <c r="A52" s="58" t="s">
        <v>400</v>
      </c>
      <c r="B52" s="69" t="s">
        <v>112</v>
      </c>
      <c r="C52" s="70"/>
      <c r="D52" s="71"/>
      <c r="E52" s="130">
        <v>-163063210</v>
      </c>
    </row>
    <row r="53" spans="1:5" ht="18" customHeight="1">
      <c r="A53" s="72" t="s">
        <v>402</v>
      </c>
      <c r="B53" s="69" t="s">
        <v>112</v>
      </c>
      <c r="C53" s="70"/>
      <c r="D53" s="71"/>
      <c r="E53" s="130">
        <v>17393391106</v>
      </c>
    </row>
    <row r="54" spans="1:5" ht="18" customHeight="1">
      <c r="A54" s="73"/>
      <c r="B54" s="68" t="s">
        <v>113</v>
      </c>
      <c r="C54" s="76" t="s">
        <v>333</v>
      </c>
      <c r="D54" s="77"/>
      <c r="E54" s="130">
        <v>475455000</v>
      </c>
    </row>
    <row r="55" spans="1:5" ht="18" customHeight="1">
      <c r="A55" s="73"/>
      <c r="B55" s="68"/>
      <c r="C55" s="76" t="s">
        <v>334</v>
      </c>
      <c r="D55" s="77"/>
      <c r="E55" s="130">
        <v>7791889263</v>
      </c>
    </row>
    <row r="56" spans="1:5" ht="18" customHeight="1">
      <c r="A56" s="73"/>
      <c r="B56" s="75"/>
      <c r="C56" s="69" t="s">
        <v>43</v>
      </c>
      <c r="D56" s="71"/>
      <c r="E56" s="130">
        <v>8267344263</v>
      </c>
    </row>
    <row r="57" spans="1:5" ht="18" customHeight="1" thickBot="1">
      <c r="A57" s="74"/>
      <c r="B57" s="78" t="s">
        <v>10</v>
      </c>
      <c r="C57" s="79"/>
      <c r="D57" s="79"/>
      <c r="E57" s="132">
        <f>E56+E53</f>
        <v>25660735369</v>
      </c>
    </row>
    <row r="58" spans="1:5" ht="16.5" thickTop="1"/>
  </sheetData>
  <mergeCells count="57">
    <mergeCell ref="C12:D12"/>
    <mergeCell ref="C19:D19"/>
    <mergeCell ref="C20:D20"/>
    <mergeCell ref="A39:A46"/>
    <mergeCell ref="B39:B40"/>
    <mergeCell ref="C39:D39"/>
    <mergeCell ref="C40:D40"/>
    <mergeCell ref="B41:B45"/>
    <mergeCell ref="C41:C42"/>
    <mergeCell ref="C43:C44"/>
    <mergeCell ref="C45:D45"/>
    <mergeCell ref="B46:D46"/>
    <mergeCell ref="A31:A38"/>
    <mergeCell ref="B31:B32"/>
    <mergeCell ref="C31:D31"/>
    <mergeCell ref="C32:D32"/>
    <mergeCell ref="A47:A51"/>
    <mergeCell ref="B47:D47"/>
    <mergeCell ref="B48:B50"/>
    <mergeCell ref="C48:D48"/>
    <mergeCell ref="C49:D49"/>
    <mergeCell ref="C50:D50"/>
    <mergeCell ref="B51:D51"/>
    <mergeCell ref="B33:B37"/>
    <mergeCell ref="C33:C34"/>
    <mergeCell ref="C35:C36"/>
    <mergeCell ref="C37:D37"/>
    <mergeCell ref="B38:D38"/>
    <mergeCell ref="C13:D13"/>
    <mergeCell ref="C26:C28"/>
    <mergeCell ref="C29:D29"/>
    <mergeCell ref="C14:D14"/>
    <mergeCell ref="C15:D15"/>
    <mergeCell ref="B30:D30"/>
    <mergeCell ref="C6:D6"/>
    <mergeCell ref="A7:A30"/>
    <mergeCell ref="B7:B22"/>
    <mergeCell ref="C7:D7"/>
    <mergeCell ref="C18:D18"/>
    <mergeCell ref="C21:D21"/>
    <mergeCell ref="C22:D22"/>
    <mergeCell ref="B23:B29"/>
    <mergeCell ref="C23:C25"/>
    <mergeCell ref="C16:D16"/>
    <mergeCell ref="C17:D17"/>
    <mergeCell ref="C10:D10"/>
    <mergeCell ref="C8:D8"/>
    <mergeCell ref="C9:D9"/>
    <mergeCell ref="C11:D11"/>
    <mergeCell ref="B52:D52"/>
    <mergeCell ref="A53:A57"/>
    <mergeCell ref="B53:D53"/>
    <mergeCell ref="B54:B56"/>
    <mergeCell ref="C54:D54"/>
    <mergeCell ref="C55:D55"/>
    <mergeCell ref="C56:D56"/>
    <mergeCell ref="B57:D57"/>
  </mergeCells>
  <phoneticPr fontId="6"/>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1"/>
  <sheetViews>
    <sheetView workbookViewId="0">
      <selection activeCell="E7" sqref="E7"/>
    </sheetView>
  </sheetViews>
  <sheetFormatPr defaultColWidth="8.875" defaultRowHeight="20.25" customHeight="1"/>
  <cols>
    <col min="1" max="1" width="23.375" style="13" customWidth="1"/>
    <col min="2" max="6" width="17.625" style="13" customWidth="1"/>
    <col min="7" max="16384" width="8.875" style="13"/>
  </cols>
  <sheetData>
    <row r="1" spans="1:6" ht="20.25" customHeight="1">
      <c r="A1" s="85" t="s">
        <v>364</v>
      </c>
      <c r="B1" s="86"/>
      <c r="C1" s="86"/>
      <c r="D1" s="86"/>
      <c r="E1" s="86"/>
      <c r="F1" s="86"/>
    </row>
    <row r="2" spans="1:6" ht="20.25" customHeight="1">
      <c r="A2" s="59" t="s">
        <v>386</v>
      </c>
      <c r="B2" s="59"/>
      <c r="C2" s="59"/>
      <c r="D2" s="59"/>
      <c r="E2" s="59"/>
      <c r="F2" s="60" t="s">
        <v>518</v>
      </c>
    </row>
    <row r="3" spans="1:6" ht="20.25" customHeight="1">
      <c r="A3" s="59" t="s">
        <v>337</v>
      </c>
      <c r="B3" s="59"/>
      <c r="C3" s="59"/>
      <c r="D3" s="59"/>
      <c r="E3" s="59"/>
      <c r="F3" s="60" t="s">
        <v>117</v>
      </c>
    </row>
    <row r="4" spans="1:6" ht="20.25" customHeight="1">
      <c r="A4" s="87" t="s">
        <v>87</v>
      </c>
      <c r="B4" s="89" t="s">
        <v>102</v>
      </c>
      <c r="C4" s="89" t="s">
        <v>365</v>
      </c>
      <c r="D4" s="89"/>
      <c r="E4" s="89"/>
      <c r="F4" s="89"/>
    </row>
    <row r="5" spans="1:6" ht="20.25" customHeight="1">
      <c r="A5" s="87"/>
      <c r="B5" s="89"/>
      <c r="C5" s="89" t="s">
        <v>113</v>
      </c>
      <c r="D5" s="89" t="s">
        <v>421</v>
      </c>
      <c r="E5" s="89" t="s">
        <v>112</v>
      </c>
      <c r="F5" s="89" t="s">
        <v>30</v>
      </c>
    </row>
    <row r="6" spans="1:6" ht="20.25" customHeight="1" thickBot="1">
      <c r="A6" s="88"/>
      <c r="B6" s="90"/>
      <c r="C6" s="90"/>
      <c r="D6" s="90"/>
      <c r="E6" s="90"/>
      <c r="F6" s="90"/>
    </row>
    <row r="7" spans="1:6" ht="20.25" customHeight="1" thickTop="1">
      <c r="A7" s="61" t="s">
        <v>212</v>
      </c>
      <c r="B7" s="133">
        <v>25952079397</v>
      </c>
      <c r="C7" s="133">
        <f>C11-C8</f>
        <v>7791889263</v>
      </c>
      <c r="D7" s="133">
        <v>1552953000</v>
      </c>
      <c r="E7" s="133">
        <f>E11-E9-E8</f>
        <v>15528346108</v>
      </c>
      <c r="F7" s="133">
        <f>B7-C7-D7-E7</f>
        <v>1078891026</v>
      </c>
    </row>
    <row r="8" spans="1:6" ht="20.25" customHeight="1">
      <c r="A8" s="61" t="s">
        <v>366</v>
      </c>
      <c r="B8" s="133">
        <v>1805631818</v>
      </c>
      <c r="C8" s="133">
        <v>475455000</v>
      </c>
      <c r="D8" s="133">
        <v>970100000</v>
      </c>
      <c r="E8" s="133">
        <v>219474000</v>
      </c>
      <c r="F8" s="133">
        <f>B8-C8-D8-E8</f>
        <v>140602818</v>
      </c>
    </row>
    <row r="9" spans="1:6" ht="20.25" customHeight="1">
      <c r="A9" s="61" t="s">
        <v>367</v>
      </c>
      <c r="B9" s="133">
        <v>1417723398</v>
      </c>
      <c r="C9" s="133"/>
      <c r="D9" s="133"/>
      <c r="E9" s="133">
        <v>1417723398</v>
      </c>
      <c r="F9" s="133"/>
    </row>
    <row r="10" spans="1:6" ht="20.25" customHeight="1">
      <c r="A10" s="61" t="s">
        <v>30</v>
      </c>
      <c r="B10" s="133" t="s">
        <v>520</v>
      </c>
      <c r="C10" s="133"/>
      <c r="D10" s="133"/>
      <c r="E10" s="133"/>
      <c r="F10" s="133"/>
    </row>
    <row r="11" spans="1:6" ht="20.25" customHeight="1">
      <c r="A11" s="62" t="s">
        <v>10</v>
      </c>
      <c r="B11" s="133">
        <f>SUM(B7:B10)</f>
        <v>29175434613</v>
      </c>
      <c r="C11" s="133">
        <v>8267344263</v>
      </c>
      <c r="D11" s="133">
        <v>2523053000</v>
      </c>
      <c r="E11" s="133">
        <v>17165543506</v>
      </c>
      <c r="F11" s="133">
        <f>B11-E11-D11-C11</f>
        <v>1219493844</v>
      </c>
    </row>
  </sheetData>
  <mergeCells count="8">
    <mergeCell ref="A1:F1"/>
    <mergeCell ref="A4:A6"/>
    <mergeCell ref="B4:B6"/>
    <mergeCell ref="C4:F4"/>
    <mergeCell ref="C5:C6"/>
    <mergeCell ref="D5:D6"/>
    <mergeCell ref="E5:E6"/>
    <mergeCell ref="F5:F6"/>
  </mergeCells>
  <phoneticPr fontId="6"/>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0"/>
  <sheetViews>
    <sheetView workbookViewId="0">
      <selection activeCell="A9" sqref="A9"/>
    </sheetView>
  </sheetViews>
  <sheetFormatPr defaultColWidth="8.875" defaultRowHeight="15.75"/>
  <cols>
    <col min="1" max="1" width="45.625" style="17" customWidth="1"/>
    <col min="2" max="2" width="30.625" style="17" customWidth="1"/>
    <col min="3" max="16384" width="8.875" style="17"/>
  </cols>
  <sheetData>
    <row r="1" spans="1:2" ht="30">
      <c r="A1" s="36" t="s">
        <v>107</v>
      </c>
    </row>
    <row r="2" spans="1:2" ht="18.75">
      <c r="A2" s="13" t="s">
        <v>387</v>
      </c>
    </row>
    <row r="3" spans="1:2" ht="18.75">
      <c r="A3" s="13" t="s">
        <v>518</v>
      </c>
    </row>
    <row r="4" spans="1:2" ht="18.75">
      <c r="A4" s="13" t="s">
        <v>337</v>
      </c>
    </row>
    <row r="5" spans="1:2" ht="18.75">
      <c r="B5" s="14" t="s">
        <v>25</v>
      </c>
    </row>
    <row r="6" spans="1:2" ht="22.5" customHeight="1">
      <c r="A6" s="38" t="s">
        <v>26</v>
      </c>
      <c r="B6" s="38" t="s">
        <v>91</v>
      </c>
    </row>
    <row r="7" spans="1:2" ht="18" customHeight="1">
      <c r="A7" s="49" t="s">
        <v>370</v>
      </c>
      <c r="B7" s="35">
        <v>1668458684</v>
      </c>
    </row>
    <row r="8" spans="1:2" ht="18" customHeight="1">
      <c r="A8" s="49" t="s">
        <v>108</v>
      </c>
      <c r="B8" s="35" t="s">
        <v>24</v>
      </c>
    </row>
    <row r="9" spans="1:2" ht="18" customHeight="1">
      <c r="A9" s="49"/>
      <c r="B9" s="35"/>
    </row>
    <row r="10" spans="1:2" ht="18" customHeight="1">
      <c r="A10" s="40" t="s">
        <v>10</v>
      </c>
      <c r="B10" s="35">
        <v>1668458684</v>
      </c>
    </row>
  </sheetData>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D1"/>
    </sheetView>
  </sheetViews>
  <sheetFormatPr defaultColWidth="8.875" defaultRowHeight="11.25"/>
  <cols>
    <col min="1" max="1" width="33.875" style="27" customWidth="1"/>
    <col min="2" max="2" width="18.875" style="27" customWidth="1"/>
    <col min="3" max="3" width="8.875" style="27" hidden="1" customWidth="1"/>
    <col min="4" max="4" width="33.875" style="27" customWidth="1"/>
    <col min="5" max="7" width="18.875" style="27" customWidth="1"/>
    <col min="8" max="16384" width="8.875" style="27"/>
  </cols>
  <sheetData>
    <row r="1" spans="1:5" ht="17.100000000000001" customHeight="1">
      <c r="E1" s="8" t="s">
        <v>116</v>
      </c>
    </row>
    <row r="2" spans="1:5" ht="21">
      <c r="A2" s="91" t="s">
        <v>405</v>
      </c>
      <c r="B2" s="92"/>
      <c r="C2" s="92"/>
      <c r="D2" s="92"/>
      <c r="E2" s="92"/>
    </row>
    <row r="3" spans="1:5" ht="13.5">
      <c r="A3" s="93" t="s">
        <v>462</v>
      </c>
      <c r="B3" s="92"/>
      <c r="C3" s="92"/>
      <c r="D3" s="92"/>
      <c r="E3" s="92"/>
    </row>
    <row r="4" spans="1:5" ht="13.5">
      <c r="A4" s="26" t="s">
        <v>386</v>
      </c>
    </row>
    <row r="5" spans="1:5" ht="17.100000000000001" customHeight="1">
      <c r="A5" s="26" t="s">
        <v>337</v>
      </c>
      <c r="E5" s="9" t="s">
        <v>117</v>
      </c>
    </row>
    <row r="6" spans="1:5" ht="27" customHeight="1">
      <c r="A6" s="34" t="s">
        <v>465</v>
      </c>
      <c r="B6" s="34" t="s">
        <v>102</v>
      </c>
      <c r="C6" s="34"/>
      <c r="D6" s="34" t="s">
        <v>465</v>
      </c>
      <c r="E6" s="34" t="s">
        <v>102</v>
      </c>
    </row>
    <row r="7" spans="1:5" ht="17.100000000000001" customHeight="1">
      <c r="A7" s="31" t="s">
        <v>118</v>
      </c>
      <c r="B7" s="33"/>
      <c r="C7" s="33"/>
      <c r="D7" s="31" t="s">
        <v>119</v>
      </c>
      <c r="E7" s="33"/>
    </row>
    <row r="8" spans="1:5" ht="17.100000000000001" customHeight="1">
      <c r="A8" s="31" t="s">
        <v>120</v>
      </c>
      <c r="B8" s="32">
        <v>118000903652</v>
      </c>
      <c r="C8" s="33"/>
      <c r="D8" s="31" t="s">
        <v>121</v>
      </c>
      <c r="E8" s="32">
        <v>21230859130</v>
      </c>
    </row>
    <row r="9" spans="1:5" ht="17.100000000000001" customHeight="1">
      <c r="A9" s="31" t="s">
        <v>122</v>
      </c>
      <c r="B9" s="32">
        <v>114983285837</v>
      </c>
      <c r="C9" s="33"/>
      <c r="D9" s="31" t="s">
        <v>123</v>
      </c>
      <c r="E9" s="32">
        <v>18034972195</v>
      </c>
    </row>
    <row r="10" spans="1:5" ht="17.100000000000001" customHeight="1">
      <c r="A10" s="31" t="s">
        <v>124</v>
      </c>
      <c r="B10" s="32">
        <v>54323470675</v>
      </c>
      <c r="C10" s="33"/>
      <c r="D10" s="31" t="s">
        <v>125</v>
      </c>
      <c r="E10" s="32" t="s">
        <v>24</v>
      </c>
    </row>
    <row r="11" spans="1:5" ht="17.100000000000001" customHeight="1">
      <c r="A11" s="31" t="s">
        <v>126</v>
      </c>
      <c r="B11" s="32">
        <v>38079358624</v>
      </c>
      <c r="C11" s="33"/>
      <c r="D11" s="31" t="s">
        <v>127</v>
      </c>
      <c r="E11" s="32">
        <v>3001355280</v>
      </c>
    </row>
    <row r="12" spans="1:5" ht="17.100000000000001" customHeight="1">
      <c r="A12" s="31" t="s">
        <v>128</v>
      </c>
      <c r="B12" s="32" t="s">
        <v>24</v>
      </c>
      <c r="C12" s="33"/>
      <c r="D12" s="31" t="s">
        <v>129</v>
      </c>
      <c r="E12" s="32" t="s">
        <v>24</v>
      </c>
    </row>
    <row r="13" spans="1:5" ht="17.100000000000001" customHeight="1">
      <c r="A13" s="31" t="s">
        <v>130</v>
      </c>
      <c r="B13" s="32">
        <v>41701382002</v>
      </c>
      <c r="C13" s="33"/>
      <c r="D13" s="31" t="s">
        <v>131</v>
      </c>
      <c r="E13" s="32">
        <v>194531655</v>
      </c>
    </row>
    <row r="14" spans="1:5" ht="17.100000000000001" customHeight="1">
      <c r="A14" s="31" t="s">
        <v>132</v>
      </c>
      <c r="B14" s="32">
        <v>-26131561012</v>
      </c>
      <c r="C14" s="33"/>
      <c r="D14" s="31" t="s">
        <v>133</v>
      </c>
      <c r="E14" s="32">
        <v>2289003816</v>
      </c>
    </row>
    <row r="15" spans="1:5" ht="17.100000000000001" customHeight="1">
      <c r="A15" s="31" t="s">
        <v>134</v>
      </c>
      <c r="B15" s="32">
        <v>3073761192</v>
      </c>
      <c r="C15" s="33"/>
      <c r="D15" s="31" t="s">
        <v>135</v>
      </c>
      <c r="E15" s="32">
        <v>1798412145</v>
      </c>
    </row>
    <row r="16" spans="1:5" ht="17.100000000000001" customHeight="1">
      <c r="A16" s="31" t="s">
        <v>136</v>
      </c>
      <c r="B16" s="32">
        <v>-2476691721</v>
      </c>
      <c r="C16" s="33"/>
      <c r="D16" s="31" t="s">
        <v>137</v>
      </c>
      <c r="E16" s="32">
        <v>216462</v>
      </c>
    </row>
    <row r="17" spans="1:5" ht="17.100000000000001" customHeight="1">
      <c r="A17" s="31" t="s">
        <v>138</v>
      </c>
      <c r="B17" s="32" t="s">
        <v>24</v>
      </c>
      <c r="C17" s="33"/>
      <c r="D17" s="31" t="s">
        <v>139</v>
      </c>
      <c r="E17" s="32" t="s">
        <v>24</v>
      </c>
    </row>
    <row r="18" spans="1:5" ht="17.100000000000001" customHeight="1">
      <c r="A18" s="31" t="s">
        <v>140</v>
      </c>
      <c r="B18" s="32" t="s">
        <v>24</v>
      </c>
      <c r="C18" s="33"/>
      <c r="D18" s="31" t="s">
        <v>141</v>
      </c>
      <c r="E18" s="32" t="s">
        <v>24</v>
      </c>
    </row>
    <row r="19" spans="1:5" ht="17.100000000000001" customHeight="1">
      <c r="A19" s="31" t="s">
        <v>142</v>
      </c>
      <c r="B19" s="32" t="s">
        <v>24</v>
      </c>
      <c r="C19" s="33"/>
      <c r="D19" s="31" t="s">
        <v>143</v>
      </c>
      <c r="E19" s="32" t="s">
        <v>24</v>
      </c>
    </row>
    <row r="20" spans="1:5" ht="17.100000000000001" customHeight="1">
      <c r="A20" s="31" t="s">
        <v>144</v>
      </c>
      <c r="B20" s="32" t="s">
        <v>24</v>
      </c>
      <c r="C20" s="33"/>
      <c r="D20" s="31" t="s">
        <v>145</v>
      </c>
      <c r="E20" s="32">
        <v>382086826</v>
      </c>
    </row>
    <row r="21" spans="1:5" ht="17.100000000000001" customHeight="1">
      <c r="A21" s="31" t="s">
        <v>146</v>
      </c>
      <c r="B21" s="32" t="s">
        <v>24</v>
      </c>
      <c r="C21" s="33"/>
      <c r="D21" s="31" t="s">
        <v>147</v>
      </c>
      <c r="E21" s="32">
        <v>47369147</v>
      </c>
    </row>
    <row r="22" spans="1:5" ht="17.100000000000001" customHeight="1">
      <c r="A22" s="31" t="s">
        <v>148</v>
      </c>
      <c r="B22" s="32" t="s">
        <v>24</v>
      </c>
      <c r="C22" s="33"/>
      <c r="D22" s="31" t="s">
        <v>131</v>
      </c>
      <c r="E22" s="32">
        <v>60919236</v>
      </c>
    </row>
    <row r="23" spans="1:5" ht="17.100000000000001" customHeight="1">
      <c r="A23" s="31" t="s">
        <v>149</v>
      </c>
      <c r="B23" s="32" t="s">
        <v>24</v>
      </c>
      <c r="C23" s="33"/>
      <c r="D23" s="28" t="s">
        <v>150</v>
      </c>
      <c r="E23" s="29">
        <v>23519862946</v>
      </c>
    </row>
    <row r="24" spans="1:5" ht="17.100000000000001" customHeight="1">
      <c r="A24" s="31" t="s">
        <v>151</v>
      </c>
      <c r="B24" s="32" t="s">
        <v>24</v>
      </c>
      <c r="C24" s="33"/>
      <c r="D24" s="31" t="s">
        <v>152</v>
      </c>
      <c r="E24" s="33"/>
    </row>
    <row r="25" spans="1:5" ht="17.100000000000001" customHeight="1">
      <c r="A25" s="31" t="s">
        <v>153</v>
      </c>
      <c r="B25" s="32">
        <v>77221590</v>
      </c>
      <c r="C25" s="33"/>
      <c r="D25" s="31" t="s">
        <v>154</v>
      </c>
      <c r="E25" s="32">
        <v>119875799652</v>
      </c>
    </row>
    <row r="26" spans="1:5" ht="17.100000000000001" customHeight="1">
      <c r="A26" s="31" t="s">
        <v>155</v>
      </c>
      <c r="B26" s="32">
        <v>59185464481</v>
      </c>
      <c r="C26" s="33"/>
      <c r="D26" s="31" t="s">
        <v>156</v>
      </c>
      <c r="E26" s="32">
        <v>-22470644918</v>
      </c>
    </row>
    <row r="27" spans="1:5" ht="17.100000000000001" customHeight="1">
      <c r="A27" s="31" t="s">
        <v>126</v>
      </c>
      <c r="B27" s="32">
        <v>32838298178</v>
      </c>
      <c r="C27" s="33"/>
      <c r="D27" s="33"/>
      <c r="E27" s="33"/>
    </row>
    <row r="28" spans="1:5" ht="17.100000000000001" customHeight="1">
      <c r="A28" s="31" t="s">
        <v>130</v>
      </c>
      <c r="B28" s="32">
        <v>682539492</v>
      </c>
      <c r="C28" s="33"/>
      <c r="D28" s="33"/>
      <c r="E28" s="33"/>
    </row>
    <row r="29" spans="1:5" ht="17.100000000000001" customHeight="1">
      <c r="A29" s="31" t="s">
        <v>132</v>
      </c>
      <c r="B29" s="32">
        <v>-413648085</v>
      </c>
      <c r="C29" s="33"/>
      <c r="D29" s="33"/>
      <c r="E29" s="33"/>
    </row>
    <row r="30" spans="1:5" ht="17.100000000000001" customHeight="1">
      <c r="A30" s="31" t="s">
        <v>134</v>
      </c>
      <c r="B30" s="32">
        <v>62528082154</v>
      </c>
      <c r="C30" s="33"/>
      <c r="D30" s="33"/>
      <c r="E30" s="33"/>
    </row>
    <row r="31" spans="1:5" ht="17.100000000000001" customHeight="1">
      <c r="A31" s="31" t="s">
        <v>136</v>
      </c>
      <c r="B31" s="32">
        <v>-36475614227</v>
      </c>
      <c r="C31" s="33"/>
      <c r="D31" s="33"/>
      <c r="E31" s="33"/>
    </row>
    <row r="32" spans="1:5" ht="17.100000000000001" customHeight="1">
      <c r="A32" s="31" t="s">
        <v>149</v>
      </c>
      <c r="B32" s="32" t="s">
        <v>24</v>
      </c>
      <c r="C32" s="33"/>
      <c r="D32" s="33"/>
      <c r="E32" s="33"/>
    </row>
    <row r="33" spans="1:5" ht="17.100000000000001" customHeight="1">
      <c r="A33" s="31" t="s">
        <v>151</v>
      </c>
      <c r="B33" s="32" t="s">
        <v>24</v>
      </c>
      <c r="C33" s="33"/>
      <c r="D33" s="33"/>
      <c r="E33" s="33"/>
    </row>
    <row r="34" spans="1:5" ht="17.100000000000001" customHeight="1">
      <c r="A34" s="31" t="s">
        <v>153</v>
      </c>
      <c r="B34" s="32">
        <v>25806969</v>
      </c>
      <c r="C34" s="33"/>
      <c r="D34" s="33"/>
      <c r="E34" s="33"/>
    </row>
    <row r="35" spans="1:5" ht="17.100000000000001" customHeight="1">
      <c r="A35" s="31" t="s">
        <v>157</v>
      </c>
      <c r="B35" s="32">
        <v>3307834224</v>
      </c>
      <c r="C35" s="33"/>
      <c r="D35" s="33"/>
      <c r="E35" s="33"/>
    </row>
    <row r="36" spans="1:5" ht="17.100000000000001" customHeight="1">
      <c r="A36" s="31" t="s">
        <v>158</v>
      </c>
      <c r="B36" s="32">
        <v>-1833483543</v>
      </c>
      <c r="C36" s="33"/>
      <c r="D36" s="33"/>
      <c r="E36" s="33"/>
    </row>
    <row r="37" spans="1:5" ht="17.100000000000001" customHeight="1">
      <c r="A37" s="31" t="s">
        <v>159</v>
      </c>
      <c r="B37" s="32">
        <v>81559485</v>
      </c>
      <c r="C37" s="33"/>
      <c r="D37" s="33"/>
      <c r="E37" s="33"/>
    </row>
    <row r="38" spans="1:5" ht="17.100000000000001" customHeight="1">
      <c r="A38" s="31" t="s">
        <v>160</v>
      </c>
      <c r="B38" s="32">
        <v>81559485</v>
      </c>
      <c r="C38" s="33"/>
      <c r="D38" s="33"/>
      <c r="E38" s="33"/>
    </row>
    <row r="39" spans="1:5" ht="17.100000000000001" customHeight="1">
      <c r="A39" s="31" t="s">
        <v>161</v>
      </c>
      <c r="B39" s="32" t="s">
        <v>24</v>
      </c>
      <c r="C39" s="33"/>
      <c r="D39" s="33"/>
      <c r="E39" s="33"/>
    </row>
    <row r="40" spans="1:5" ht="17.100000000000001" customHeight="1">
      <c r="A40" s="31" t="s">
        <v>162</v>
      </c>
      <c r="B40" s="32">
        <v>2936058330</v>
      </c>
      <c r="C40" s="33"/>
      <c r="D40" s="33"/>
      <c r="E40" s="33"/>
    </row>
    <row r="41" spans="1:5" ht="17.100000000000001" customHeight="1">
      <c r="A41" s="31" t="s">
        <v>163</v>
      </c>
      <c r="B41" s="32">
        <v>906696508</v>
      </c>
      <c r="C41" s="33"/>
      <c r="D41" s="33"/>
      <c r="E41" s="33"/>
    </row>
    <row r="42" spans="1:5" ht="17.100000000000001" customHeight="1">
      <c r="A42" s="31" t="s">
        <v>164</v>
      </c>
      <c r="B42" s="32" t="s">
        <v>24</v>
      </c>
      <c r="C42" s="33"/>
      <c r="D42" s="33"/>
      <c r="E42" s="33"/>
    </row>
    <row r="43" spans="1:5" ht="17.100000000000001" customHeight="1">
      <c r="A43" s="31" t="s">
        <v>165</v>
      </c>
      <c r="B43" s="32">
        <v>906696508</v>
      </c>
      <c r="C43" s="33"/>
      <c r="D43" s="33"/>
      <c r="E43" s="33"/>
    </row>
    <row r="44" spans="1:5" ht="17.100000000000001" customHeight="1">
      <c r="A44" s="31" t="s">
        <v>149</v>
      </c>
      <c r="B44" s="32" t="s">
        <v>24</v>
      </c>
      <c r="C44" s="33"/>
      <c r="D44" s="33"/>
      <c r="E44" s="33"/>
    </row>
    <row r="45" spans="1:5" ht="17.100000000000001" customHeight="1">
      <c r="A45" s="31" t="s">
        <v>166</v>
      </c>
      <c r="B45" s="32" t="s">
        <v>24</v>
      </c>
      <c r="C45" s="33"/>
      <c r="D45" s="33"/>
      <c r="E45" s="33"/>
    </row>
    <row r="46" spans="1:5" ht="17.100000000000001" customHeight="1">
      <c r="A46" s="31" t="s">
        <v>167</v>
      </c>
      <c r="B46" s="32">
        <v>115520149</v>
      </c>
      <c r="C46" s="33"/>
      <c r="D46" s="33"/>
      <c r="E46" s="33"/>
    </row>
    <row r="47" spans="1:5" ht="17.100000000000001" customHeight="1">
      <c r="A47" s="31" t="s">
        <v>168</v>
      </c>
      <c r="B47" s="32" t="s">
        <v>24</v>
      </c>
      <c r="C47" s="33"/>
      <c r="D47" s="33"/>
      <c r="E47" s="33"/>
    </row>
    <row r="48" spans="1:5" ht="17.100000000000001" customHeight="1">
      <c r="A48" s="31" t="s">
        <v>169</v>
      </c>
      <c r="B48" s="32">
        <v>1923004644</v>
      </c>
      <c r="C48" s="33"/>
      <c r="D48" s="33"/>
      <c r="E48" s="33"/>
    </row>
    <row r="49" spans="1:5" ht="17.100000000000001" customHeight="1">
      <c r="A49" s="31" t="s">
        <v>170</v>
      </c>
      <c r="B49" s="32" t="s">
        <v>24</v>
      </c>
      <c r="C49" s="33"/>
      <c r="D49" s="33"/>
      <c r="E49" s="33"/>
    </row>
    <row r="50" spans="1:5" ht="17.100000000000001" customHeight="1">
      <c r="A50" s="31" t="s">
        <v>149</v>
      </c>
      <c r="B50" s="32">
        <v>1923004644</v>
      </c>
      <c r="C50" s="33"/>
      <c r="D50" s="33"/>
      <c r="E50" s="33"/>
    </row>
    <row r="51" spans="1:5" ht="17.100000000000001" customHeight="1">
      <c r="A51" s="31" t="s">
        <v>161</v>
      </c>
      <c r="B51" s="32" t="s">
        <v>24</v>
      </c>
      <c r="C51" s="33"/>
      <c r="D51" s="33"/>
      <c r="E51" s="33"/>
    </row>
    <row r="52" spans="1:5" ht="17.100000000000001" customHeight="1">
      <c r="A52" s="31" t="s">
        <v>171</v>
      </c>
      <c r="B52" s="32">
        <v>-9162971</v>
      </c>
      <c r="C52" s="33"/>
      <c r="D52" s="33"/>
      <c r="E52" s="33"/>
    </row>
    <row r="53" spans="1:5" ht="17.100000000000001" customHeight="1">
      <c r="A53" s="31" t="s">
        <v>172</v>
      </c>
      <c r="B53" s="32">
        <v>2924114028</v>
      </c>
      <c r="C53" s="33"/>
      <c r="D53" s="33"/>
      <c r="E53" s="33"/>
    </row>
    <row r="54" spans="1:5" ht="17.100000000000001" customHeight="1">
      <c r="A54" s="31" t="s">
        <v>173</v>
      </c>
      <c r="B54" s="32">
        <v>991622227</v>
      </c>
      <c r="C54" s="33"/>
      <c r="D54" s="33"/>
      <c r="E54" s="33"/>
    </row>
    <row r="55" spans="1:5" ht="17.100000000000001" customHeight="1">
      <c r="A55" s="31" t="s">
        <v>174</v>
      </c>
      <c r="B55" s="32">
        <v>62899047</v>
      </c>
      <c r="C55" s="33"/>
      <c r="D55" s="33"/>
      <c r="E55" s="33"/>
    </row>
    <row r="56" spans="1:5" ht="17.100000000000001" customHeight="1">
      <c r="A56" s="31" t="s">
        <v>175</v>
      </c>
      <c r="B56" s="32" t="s">
        <v>24</v>
      </c>
      <c r="C56" s="33"/>
      <c r="D56" s="33"/>
      <c r="E56" s="33"/>
    </row>
    <row r="57" spans="1:5" ht="17.100000000000001" customHeight="1">
      <c r="A57" s="31" t="s">
        <v>176</v>
      </c>
      <c r="B57" s="32">
        <v>1874896000</v>
      </c>
      <c r="C57" s="33"/>
      <c r="D57" s="33"/>
      <c r="E57" s="33"/>
    </row>
    <row r="58" spans="1:5" ht="17.100000000000001" customHeight="1">
      <c r="A58" s="31" t="s">
        <v>177</v>
      </c>
      <c r="B58" s="32">
        <v>1863743097</v>
      </c>
      <c r="C58" s="33"/>
      <c r="D58" s="33"/>
      <c r="E58" s="33"/>
    </row>
    <row r="59" spans="1:5" ht="17.100000000000001" customHeight="1">
      <c r="A59" s="31" t="s">
        <v>178</v>
      </c>
      <c r="B59" s="32">
        <v>11152903</v>
      </c>
      <c r="C59" s="33"/>
      <c r="D59" s="33"/>
      <c r="E59" s="33"/>
    </row>
    <row r="60" spans="1:5" ht="17.100000000000001" customHeight="1">
      <c r="A60" s="31" t="s">
        <v>179</v>
      </c>
      <c r="B60" s="32" t="s">
        <v>24</v>
      </c>
      <c r="C60" s="33"/>
      <c r="D60" s="33"/>
      <c r="E60" s="33"/>
    </row>
    <row r="61" spans="1:5" ht="17.100000000000001" customHeight="1">
      <c r="A61" s="31" t="s">
        <v>131</v>
      </c>
      <c r="B61" s="32" t="s">
        <v>24</v>
      </c>
      <c r="C61" s="33"/>
      <c r="D61" s="33"/>
      <c r="E61" s="33"/>
    </row>
    <row r="62" spans="1:5" ht="17.100000000000001" customHeight="1">
      <c r="A62" s="31" t="s">
        <v>180</v>
      </c>
      <c r="B62" s="32">
        <v>-5303246</v>
      </c>
      <c r="C62" s="33"/>
      <c r="D62" s="28" t="s">
        <v>181</v>
      </c>
      <c r="E62" s="29">
        <v>97405154734</v>
      </c>
    </row>
    <row r="63" spans="1:5" ht="17.100000000000001" customHeight="1">
      <c r="A63" s="28" t="s">
        <v>182</v>
      </c>
      <c r="B63" s="29">
        <v>120925017680</v>
      </c>
      <c r="C63" s="30"/>
      <c r="D63" s="28" t="s">
        <v>183</v>
      </c>
      <c r="E63" s="29">
        <v>120925017680</v>
      </c>
    </row>
    <row r="64" spans="1:5" ht="17.100000000000001" customHeight="1">
      <c r="A64" s="10"/>
      <c r="B64" s="10"/>
      <c r="C64" s="10"/>
      <c r="D64" s="10"/>
      <c r="E64" s="10"/>
    </row>
    <row r="65" spans="1:1">
      <c r="A65" s="2"/>
    </row>
    <row r="66" spans="1:1">
      <c r="A66" s="2"/>
    </row>
    <row r="67" spans="1:1">
      <c r="A67" s="2"/>
    </row>
  </sheetData>
  <mergeCells count="2">
    <mergeCell ref="A2:E2"/>
    <mergeCell ref="A3:E3"/>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workbookViewId="0">
      <selection sqref="A1:D1"/>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8" t="s">
        <v>184</v>
      </c>
    </row>
    <row r="2" spans="1:5" ht="21">
      <c r="A2" s="91" t="s">
        <v>408</v>
      </c>
      <c r="B2" s="92"/>
      <c r="C2" s="92"/>
      <c r="D2" s="92"/>
      <c r="E2" s="92"/>
    </row>
    <row r="3" spans="1:5" ht="13.5">
      <c r="A3" s="93" t="s">
        <v>463</v>
      </c>
      <c r="B3" s="92"/>
      <c r="C3" s="92"/>
      <c r="D3" s="92"/>
      <c r="E3" s="92"/>
    </row>
    <row r="4" spans="1:5" ht="13.5">
      <c r="A4" s="93" t="s">
        <v>464</v>
      </c>
      <c r="B4" s="92"/>
      <c r="C4" s="92"/>
      <c r="D4" s="92"/>
      <c r="E4" s="92"/>
    </row>
    <row r="5" spans="1:5" ht="13.5">
      <c r="A5" s="26" t="s">
        <v>386</v>
      </c>
    </row>
    <row r="6" spans="1:5" ht="17.100000000000001" customHeight="1">
      <c r="A6" s="26" t="s">
        <v>337</v>
      </c>
      <c r="E6" s="9" t="s">
        <v>117</v>
      </c>
    </row>
    <row r="7" spans="1:5" ht="27" customHeight="1">
      <c r="A7" s="94" t="s">
        <v>465</v>
      </c>
      <c r="B7" s="94"/>
      <c r="C7" s="94"/>
      <c r="D7" s="94" t="s">
        <v>102</v>
      </c>
      <c r="E7" s="94"/>
    </row>
    <row r="8" spans="1:5" ht="17.100000000000001" customHeight="1">
      <c r="A8" s="95" t="s">
        <v>185</v>
      </c>
      <c r="B8" s="95"/>
      <c r="C8" s="95"/>
      <c r="D8" s="96">
        <v>32422642780</v>
      </c>
      <c r="E8" s="97"/>
    </row>
    <row r="9" spans="1:5" ht="17.100000000000001" customHeight="1">
      <c r="A9" s="95" t="s">
        <v>186</v>
      </c>
      <c r="B9" s="95"/>
      <c r="C9" s="95"/>
      <c r="D9" s="96">
        <v>13130634360</v>
      </c>
      <c r="E9" s="97"/>
    </row>
    <row r="10" spans="1:5" ht="17.100000000000001" customHeight="1">
      <c r="A10" s="95" t="s">
        <v>187</v>
      </c>
      <c r="B10" s="95"/>
      <c r="C10" s="95"/>
      <c r="D10" s="96">
        <v>5439533938</v>
      </c>
      <c r="E10" s="97"/>
    </row>
    <row r="11" spans="1:5" ht="17.100000000000001" customHeight="1">
      <c r="A11" s="95" t="s">
        <v>188</v>
      </c>
      <c r="B11" s="95"/>
      <c r="C11" s="95"/>
      <c r="D11" s="96">
        <v>3621596739</v>
      </c>
      <c r="E11" s="97"/>
    </row>
    <row r="12" spans="1:5" ht="17.100000000000001" customHeight="1">
      <c r="A12" s="95" t="s">
        <v>189</v>
      </c>
      <c r="B12" s="95"/>
      <c r="C12" s="95"/>
      <c r="D12" s="96">
        <v>382086826</v>
      </c>
      <c r="E12" s="97"/>
    </row>
    <row r="13" spans="1:5" ht="17.100000000000001" customHeight="1">
      <c r="A13" s="95" t="s">
        <v>190</v>
      </c>
      <c r="B13" s="95"/>
      <c r="C13" s="95"/>
      <c r="D13" s="96">
        <v>316513449</v>
      </c>
      <c r="E13" s="97"/>
    </row>
    <row r="14" spans="1:5" ht="17.100000000000001" customHeight="1">
      <c r="A14" s="95" t="s">
        <v>149</v>
      </c>
      <c r="B14" s="95"/>
      <c r="C14" s="95"/>
      <c r="D14" s="96">
        <v>1119336924</v>
      </c>
      <c r="E14" s="97"/>
    </row>
    <row r="15" spans="1:5" ht="17.100000000000001" customHeight="1">
      <c r="A15" s="95" t="s">
        <v>191</v>
      </c>
      <c r="B15" s="95"/>
      <c r="C15" s="95"/>
      <c r="D15" s="96">
        <v>7498454909</v>
      </c>
      <c r="E15" s="97"/>
    </row>
    <row r="16" spans="1:5" ht="17.100000000000001" customHeight="1">
      <c r="A16" s="95" t="s">
        <v>192</v>
      </c>
      <c r="B16" s="95"/>
      <c r="C16" s="95"/>
      <c r="D16" s="96">
        <v>4731054572</v>
      </c>
      <c r="E16" s="97"/>
    </row>
    <row r="17" spans="1:5" ht="17.100000000000001" customHeight="1">
      <c r="A17" s="95" t="s">
        <v>193</v>
      </c>
      <c r="B17" s="95"/>
      <c r="C17" s="95"/>
      <c r="D17" s="96">
        <v>423472208</v>
      </c>
      <c r="E17" s="97"/>
    </row>
    <row r="18" spans="1:5" ht="17.100000000000001" customHeight="1">
      <c r="A18" s="95" t="s">
        <v>194</v>
      </c>
      <c r="B18" s="95"/>
      <c r="C18" s="95"/>
      <c r="D18" s="96">
        <v>2343928129</v>
      </c>
      <c r="E18" s="97"/>
    </row>
    <row r="19" spans="1:5" ht="17.100000000000001" customHeight="1">
      <c r="A19" s="95" t="s">
        <v>149</v>
      </c>
      <c r="B19" s="95"/>
      <c r="C19" s="95"/>
      <c r="D19" s="96" t="s">
        <v>24</v>
      </c>
      <c r="E19" s="97"/>
    </row>
    <row r="20" spans="1:5" ht="17.100000000000001" customHeight="1">
      <c r="A20" s="95" t="s">
        <v>195</v>
      </c>
      <c r="B20" s="95"/>
      <c r="C20" s="95"/>
      <c r="D20" s="96">
        <v>192645513</v>
      </c>
      <c r="E20" s="97"/>
    </row>
    <row r="21" spans="1:5" ht="17.100000000000001" customHeight="1">
      <c r="A21" s="95" t="s">
        <v>196</v>
      </c>
      <c r="B21" s="95"/>
      <c r="C21" s="95"/>
      <c r="D21" s="96">
        <v>78704946</v>
      </c>
      <c r="E21" s="97"/>
    </row>
    <row r="22" spans="1:5" ht="17.100000000000001" customHeight="1">
      <c r="A22" s="95" t="s">
        <v>197</v>
      </c>
      <c r="B22" s="95"/>
      <c r="C22" s="95"/>
      <c r="D22" s="96">
        <v>13140117</v>
      </c>
      <c r="E22" s="97"/>
    </row>
    <row r="23" spans="1:5" ht="17.100000000000001" customHeight="1">
      <c r="A23" s="95" t="s">
        <v>149</v>
      </c>
      <c r="B23" s="95"/>
      <c r="C23" s="95"/>
      <c r="D23" s="96">
        <v>100800450</v>
      </c>
      <c r="E23" s="97"/>
    </row>
    <row r="24" spans="1:5" ht="17.100000000000001" customHeight="1">
      <c r="A24" s="95" t="s">
        <v>198</v>
      </c>
      <c r="B24" s="95"/>
      <c r="C24" s="95"/>
      <c r="D24" s="96">
        <v>19292008420</v>
      </c>
      <c r="E24" s="97"/>
    </row>
    <row r="25" spans="1:5" ht="17.100000000000001" customHeight="1">
      <c r="A25" s="95" t="s">
        <v>199</v>
      </c>
      <c r="B25" s="95"/>
      <c r="C25" s="95"/>
      <c r="D25" s="96">
        <v>13268835121</v>
      </c>
      <c r="E25" s="97"/>
    </row>
    <row r="26" spans="1:5" ht="17.100000000000001" customHeight="1">
      <c r="A26" s="95" t="s">
        <v>200</v>
      </c>
      <c r="B26" s="95"/>
      <c r="C26" s="95"/>
      <c r="D26" s="96">
        <v>4412490513</v>
      </c>
      <c r="E26" s="97"/>
    </row>
    <row r="27" spans="1:5" ht="17.100000000000001" customHeight="1">
      <c r="A27" s="95" t="s">
        <v>201</v>
      </c>
      <c r="B27" s="95"/>
      <c r="C27" s="95"/>
      <c r="D27" s="96">
        <v>1604665834</v>
      </c>
      <c r="E27" s="97"/>
    </row>
    <row r="28" spans="1:5" ht="17.100000000000001" customHeight="1">
      <c r="A28" s="95" t="s">
        <v>161</v>
      </c>
      <c r="B28" s="95"/>
      <c r="C28" s="95"/>
      <c r="D28" s="96">
        <v>6016952</v>
      </c>
      <c r="E28" s="97"/>
    </row>
    <row r="29" spans="1:5" ht="17.100000000000001" customHeight="1">
      <c r="A29" s="95" t="s">
        <v>202</v>
      </c>
      <c r="B29" s="95"/>
      <c r="C29" s="95"/>
      <c r="D29" s="96">
        <v>1042495393</v>
      </c>
      <c r="E29" s="97"/>
    </row>
    <row r="30" spans="1:5" ht="17.100000000000001" customHeight="1">
      <c r="A30" s="95" t="s">
        <v>203</v>
      </c>
      <c r="B30" s="95"/>
      <c r="C30" s="95"/>
      <c r="D30" s="96">
        <v>371173018</v>
      </c>
      <c r="E30" s="97"/>
    </row>
    <row r="31" spans="1:5" ht="17.100000000000001" customHeight="1">
      <c r="A31" s="95" t="s">
        <v>131</v>
      </c>
      <c r="B31" s="95"/>
      <c r="C31" s="95"/>
      <c r="D31" s="96">
        <v>671322375</v>
      </c>
      <c r="E31" s="97"/>
    </row>
    <row r="32" spans="1:5" ht="17.100000000000001" customHeight="1">
      <c r="A32" s="98" t="s">
        <v>204</v>
      </c>
      <c r="B32" s="98"/>
      <c r="C32" s="98"/>
      <c r="D32" s="99">
        <v>31380147387</v>
      </c>
      <c r="E32" s="100"/>
    </row>
    <row r="33" spans="1:5" ht="17.100000000000001" customHeight="1">
      <c r="A33" s="95" t="s">
        <v>205</v>
      </c>
      <c r="B33" s="95"/>
      <c r="C33" s="95"/>
      <c r="D33" s="96">
        <v>332810345</v>
      </c>
      <c r="E33" s="97"/>
    </row>
    <row r="34" spans="1:5" ht="17.100000000000001" customHeight="1">
      <c r="A34" s="95" t="s">
        <v>206</v>
      </c>
      <c r="B34" s="95"/>
      <c r="C34" s="95"/>
      <c r="D34" s="96">
        <v>564740</v>
      </c>
      <c r="E34" s="97"/>
    </row>
    <row r="35" spans="1:5" ht="17.100000000000001" customHeight="1">
      <c r="A35" s="95" t="s">
        <v>207</v>
      </c>
      <c r="B35" s="95"/>
      <c r="C35" s="95"/>
      <c r="D35" s="96">
        <v>332245605</v>
      </c>
      <c r="E35" s="97"/>
    </row>
    <row r="36" spans="1:5" ht="17.100000000000001" customHeight="1">
      <c r="A36" s="95" t="s">
        <v>208</v>
      </c>
      <c r="B36" s="95"/>
      <c r="C36" s="95"/>
      <c r="D36" s="96" t="s">
        <v>24</v>
      </c>
      <c r="E36" s="97"/>
    </row>
    <row r="37" spans="1:5" ht="17.100000000000001" customHeight="1">
      <c r="A37" s="95" t="s">
        <v>209</v>
      </c>
      <c r="B37" s="95"/>
      <c r="C37" s="95"/>
      <c r="D37" s="96" t="s">
        <v>24</v>
      </c>
      <c r="E37" s="97"/>
    </row>
    <row r="38" spans="1:5" ht="17.100000000000001" customHeight="1">
      <c r="A38" s="95" t="s">
        <v>131</v>
      </c>
      <c r="B38" s="95"/>
      <c r="C38" s="95"/>
      <c r="D38" s="96" t="s">
        <v>24</v>
      </c>
      <c r="E38" s="97"/>
    </row>
    <row r="39" spans="1:5" ht="17.100000000000001" customHeight="1">
      <c r="A39" s="95" t="s">
        <v>210</v>
      </c>
      <c r="B39" s="95"/>
      <c r="C39" s="95"/>
      <c r="D39" s="96">
        <v>137814096</v>
      </c>
      <c r="E39" s="97"/>
    </row>
    <row r="40" spans="1:5" ht="17.100000000000001" customHeight="1">
      <c r="A40" s="95" t="s">
        <v>211</v>
      </c>
      <c r="B40" s="95"/>
      <c r="C40" s="95"/>
      <c r="D40" s="96">
        <v>137814096</v>
      </c>
      <c r="E40" s="97"/>
    </row>
    <row r="41" spans="1:5" ht="17.100000000000001" customHeight="1">
      <c r="A41" s="95" t="s">
        <v>131</v>
      </c>
      <c r="B41" s="95"/>
      <c r="C41" s="95"/>
      <c r="D41" s="96" t="s">
        <v>24</v>
      </c>
      <c r="E41" s="97"/>
    </row>
    <row r="42" spans="1:5" ht="17.100000000000001" customHeight="1">
      <c r="A42" s="98" t="s">
        <v>212</v>
      </c>
      <c r="B42" s="98"/>
      <c r="C42" s="98"/>
      <c r="D42" s="99">
        <v>31575143636</v>
      </c>
      <c r="E42" s="100"/>
    </row>
    <row r="43" spans="1:5" ht="17.100000000000001" customHeight="1">
      <c r="A43" s="10"/>
      <c r="B43" s="10"/>
      <c r="C43" s="10"/>
      <c r="D43" s="10"/>
      <c r="E43" s="10"/>
    </row>
    <row r="44" spans="1:5">
      <c r="A44" s="2"/>
    </row>
    <row r="45" spans="1:5">
      <c r="A45" s="2"/>
    </row>
    <row r="46" spans="1:5">
      <c r="A46" s="2"/>
    </row>
  </sheetData>
  <mergeCells count="75">
    <mergeCell ref="A42:C42"/>
    <mergeCell ref="D42:E42"/>
    <mergeCell ref="A41:C41"/>
    <mergeCell ref="D41:E41"/>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7:C7"/>
    <mergeCell ref="D7:E7"/>
    <mergeCell ref="A2:E2"/>
    <mergeCell ref="A3:E3"/>
    <mergeCell ref="A4:E4"/>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D1"/>
    </sheetView>
  </sheetViews>
  <sheetFormatPr defaultColWidth="8.875" defaultRowHeight="11.25"/>
  <cols>
    <col min="1" max="1" width="30.875" style="27" customWidth="1"/>
    <col min="2" max="7" width="18.875" style="27" customWidth="1"/>
    <col min="8" max="16384" width="8.875" style="27"/>
  </cols>
  <sheetData>
    <row r="1" spans="1:5" ht="17.100000000000001" customHeight="1">
      <c r="E1" s="8" t="s">
        <v>213</v>
      </c>
    </row>
    <row r="2" spans="1:5" ht="21">
      <c r="A2" s="91" t="s">
        <v>407</v>
      </c>
      <c r="B2" s="92"/>
      <c r="C2" s="92"/>
      <c r="D2" s="92"/>
      <c r="E2" s="92"/>
    </row>
    <row r="3" spans="1:5" ht="13.5">
      <c r="A3" s="93" t="s">
        <v>463</v>
      </c>
      <c r="B3" s="92"/>
      <c r="C3" s="92"/>
      <c r="D3" s="92"/>
      <c r="E3" s="92"/>
    </row>
    <row r="4" spans="1:5" ht="13.5">
      <c r="A4" s="93" t="s">
        <v>464</v>
      </c>
      <c r="B4" s="92"/>
      <c r="C4" s="92"/>
      <c r="D4" s="92"/>
      <c r="E4" s="92"/>
    </row>
    <row r="5" spans="1:5" ht="13.5">
      <c r="A5" s="26" t="s">
        <v>386</v>
      </c>
    </row>
    <row r="6" spans="1:5" ht="17.100000000000001" customHeight="1">
      <c r="A6" s="26" t="s">
        <v>337</v>
      </c>
      <c r="E6" s="9" t="s">
        <v>117</v>
      </c>
    </row>
    <row r="7" spans="1:5" ht="27" customHeight="1">
      <c r="A7" s="34" t="s">
        <v>465</v>
      </c>
      <c r="B7" s="34" t="s">
        <v>10</v>
      </c>
      <c r="C7" s="34" t="s">
        <v>214</v>
      </c>
      <c r="D7" s="34" t="s">
        <v>215</v>
      </c>
      <c r="E7" s="34"/>
    </row>
    <row r="8" spans="1:5" ht="17.100000000000001" customHeight="1">
      <c r="A8" s="28" t="s">
        <v>216</v>
      </c>
      <c r="B8" s="29">
        <v>98420408463</v>
      </c>
      <c r="C8" s="29">
        <v>120265909182</v>
      </c>
      <c r="D8" s="29">
        <v>-21845500719</v>
      </c>
      <c r="E8" s="30"/>
    </row>
    <row r="9" spans="1:5" ht="17.100000000000001" customHeight="1">
      <c r="A9" s="31" t="s">
        <v>217</v>
      </c>
      <c r="B9" s="32">
        <v>-31575143636</v>
      </c>
      <c r="C9" s="33"/>
      <c r="D9" s="32">
        <v>-31575143636</v>
      </c>
      <c r="E9" s="33"/>
    </row>
    <row r="10" spans="1:5" ht="17.100000000000001" customHeight="1">
      <c r="A10" s="31" t="s">
        <v>218</v>
      </c>
      <c r="B10" s="32">
        <v>30558715271</v>
      </c>
      <c r="C10" s="33"/>
      <c r="D10" s="32">
        <v>30558715271</v>
      </c>
      <c r="E10" s="33"/>
    </row>
    <row r="11" spans="1:5" ht="17.100000000000001" customHeight="1">
      <c r="A11" s="31" t="s">
        <v>219</v>
      </c>
      <c r="B11" s="32">
        <v>16148819913</v>
      </c>
      <c r="C11" s="33"/>
      <c r="D11" s="32">
        <v>16148819913</v>
      </c>
      <c r="E11" s="33"/>
    </row>
    <row r="12" spans="1:5" ht="17.100000000000001" customHeight="1">
      <c r="A12" s="31" t="s">
        <v>220</v>
      </c>
      <c r="B12" s="32">
        <v>14409895358</v>
      </c>
      <c r="C12" s="33"/>
      <c r="D12" s="32">
        <v>14409895358</v>
      </c>
      <c r="E12" s="33"/>
    </row>
    <row r="13" spans="1:5" ht="17.100000000000001" customHeight="1">
      <c r="A13" s="28" t="s">
        <v>221</v>
      </c>
      <c r="B13" s="29">
        <v>-1016428365</v>
      </c>
      <c r="C13" s="30"/>
      <c r="D13" s="29">
        <v>-1016428365</v>
      </c>
      <c r="E13" s="30"/>
    </row>
    <row r="14" spans="1:5" ht="17.100000000000001" customHeight="1">
      <c r="A14" s="31" t="s">
        <v>222</v>
      </c>
      <c r="B14" s="33"/>
      <c r="C14" s="32">
        <v>-391284166</v>
      </c>
      <c r="D14" s="32">
        <v>391284166</v>
      </c>
      <c r="E14" s="33"/>
    </row>
    <row r="15" spans="1:5" ht="17.100000000000001" customHeight="1">
      <c r="A15" s="31" t="s">
        <v>223</v>
      </c>
      <c r="B15" s="33"/>
      <c r="C15" s="32">
        <v>2128482750</v>
      </c>
      <c r="D15" s="32">
        <v>-2128482750</v>
      </c>
      <c r="E15" s="33"/>
    </row>
    <row r="16" spans="1:5" ht="17.100000000000001" customHeight="1">
      <c r="A16" s="31" t="s">
        <v>224</v>
      </c>
      <c r="B16" s="33"/>
      <c r="C16" s="32">
        <v>-2858637202</v>
      </c>
      <c r="D16" s="32">
        <v>2858637202</v>
      </c>
      <c r="E16" s="33"/>
    </row>
    <row r="17" spans="1:5" ht="17.100000000000001" customHeight="1">
      <c r="A17" s="31" t="s">
        <v>225</v>
      </c>
      <c r="B17" s="33"/>
      <c r="C17" s="32">
        <v>1085960910</v>
      </c>
      <c r="D17" s="32">
        <v>-1085960910</v>
      </c>
      <c r="E17" s="33"/>
    </row>
    <row r="18" spans="1:5" ht="17.100000000000001" customHeight="1">
      <c r="A18" s="31" t="s">
        <v>226</v>
      </c>
      <c r="B18" s="33"/>
      <c r="C18" s="32">
        <v>-747090624</v>
      </c>
      <c r="D18" s="32">
        <v>747090624</v>
      </c>
      <c r="E18" s="33"/>
    </row>
    <row r="19" spans="1:5" ht="17.100000000000001" customHeight="1">
      <c r="A19" s="31" t="s">
        <v>227</v>
      </c>
      <c r="B19" s="32" t="s">
        <v>24</v>
      </c>
      <c r="C19" s="32" t="s">
        <v>24</v>
      </c>
      <c r="D19" s="33"/>
      <c r="E19" s="33"/>
    </row>
    <row r="20" spans="1:5" ht="17.100000000000001" customHeight="1">
      <c r="A20" s="31" t="s">
        <v>228</v>
      </c>
      <c r="B20" s="32">
        <v>1174636</v>
      </c>
      <c r="C20" s="32">
        <v>1174636</v>
      </c>
      <c r="D20" s="33"/>
      <c r="E20" s="33"/>
    </row>
    <row r="21" spans="1:5" ht="17.100000000000001" customHeight="1">
      <c r="A21" s="31" t="s">
        <v>229</v>
      </c>
      <c r="B21" s="32" t="s">
        <v>24</v>
      </c>
      <c r="C21" s="32" t="s">
        <v>24</v>
      </c>
      <c r="D21" s="32" t="s">
        <v>24</v>
      </c>
      <c r="E21" s="33"/>
    </row>
    <row r="22" spans="1:5" ht="17.100000000000001" customHeight="1">
      <c r="A22" s="28" t="s">
        <v>230</v>
      </c>
      <c r="B22" s="29">
        <v>-1015253729</v>
      </c>
      <c r="C22" s="29">
        <v>-390109530</v>
      </c>
      <c r="D22" s="29">
        <v>-625144199</v>
      </c>
      <c r="E22" s="30"/>
    </row>
    <row r="23" spans="1:5" ht="17.100000000000001" customHeight="1">
      <c r="A23" s="28" t="s">
        <v>231</v>
      </c>
      <c r="B23" s="29">
        <v>97405154734</v>
      </c>
      <c r="C23" s="29">
        <v>119875799652</v>
      </c>
      <c r="D23" s="29">
        <v>-22470644918</v>
      </c>
      <c r="E23" s="30"/>
    </row>
    <row r="24" spans="1:5" ht="17.100000000000001" customHeight="1">
      <c r="A24" s="10"/>
      <c r="B24" s="10"/>
      <c r="C24" s="10"/>
      <c r="D24" s="10"/>
      <c r="E24" s="10"/>
    </row>
    <row r="25" spans="1:5">
      <c r="A25" s="2"/>
    </row>
    <row r="26" spans="1:5">
      <c r="A26" s="2"/>
    </row>
    <row r="27" spans="1:5">
      <c r="A27" s="2"/>
    </row>
  </sheetData>
  <mergeCells count="3">
    <mergeCell ref="A2:E2"/>
    <mergeCell ref="A3:E3"/>
    <mergeCell ref="A4:E4"/>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6"/>
  <sheetViews>
    <sheetView workbookViewId="0">
      <selection sqref="A1:I1"/>
    </sheetView>
  </sheetViews>
  <sheetFormatPr defaultColWidth="8.875" defaultRowHeight="11.25"/>
  <cols>
    <col min="1" max="1" width="30.875" style="120" customWidth="1"/>
    <col min="2" max="11" width="15.875" style="120" customWidth="1"/>
    <col min="12" max="16384" width="8.875" style="120"/>
  </cols>
  <sheetData>
    <row r="1" spans="1:9" ht="21">
      <c r="A1" s="119" t="s">
        <v>355</v>
      </c>
      <c r="B1" s="119"/>
      <c r="C1" s="119"/>
      <c r="D1" s="119"/>
      <c r="E1" s="119"/>
      <c r="F1" s="119"/>
      <c r="G1" s="119"/>
      <c r="H1" s="119"/>
      <c r="I1" s="119"/>
    </row>
    <row r="2" spans="1:9" ht="13.5">
      <c r="A2" s="121" t="s">
        <v>386</v>
      </c>
      <c r="B2" s="121"/>
      <c r="C2" s="121"/>
      <c r="D2" s="121"/>
      <c r="E2" s="121"/>
      <c r="F2" s="121"/>
      <c r="G2" s="121"/>
      <c r="H2" s="121"/>
      <c r="I2" s="122" t="s">
        <v>468</v>
      </c>
    </row>
    <row r="3" spans="1:9" ht="13.5">
      <c r="A3" s="121" t="s">
        <v>337</v>
      </c>
      <c r="B3" s="121"/>
      <c r="C3" s="121"/>
      <c r="D3" s="121"/>
      <c r="E3" s="121"/>
      <c r="F3" s="121"/>
      <c r="G3" s="121"/>
      <c r="H3" s="121"/>
      <c r="I3" s="121"/>
    </row>
    <row r="4" spans="1:9" ht="13.5">
      <c r="A4" s="121"/>
      <c r="B4" s="121"/>
      <c r="C4" s="121"/>
      <c r="D4" s="121"/>
      <c r="E4" s="121"/>
      <c r="F4" s="121"/>
      <c r="G4" s="121"/>
      <c r="H4" s="121"/>
      <c r="I4" s="122" t="s">
        <v>117</v>
      </c>
    </row>
    <row r="5" spans="1:9" ht="22.5">
      <c r="A5" s="123" t="s">
        <v>87</v>
      </c>
      <c r="B5" s="124" t="s">
        <v>356</v>
      </c>
      <c r="C5" s="123" t="s">
        <v>357</v>
      </c>
      <c r="D5" s="123" t="s">
        <v>358</v>
      </c>
      <c r="E5" s="123" t="s">
        <v>359</v>
      </c>
      <c r="F5" s="123" t="s">
        <v>360</v>
      </c>
      <c r="G5" s="123" t="s">
        <v>361</v>
      </c>
      <c r="H5" s="123" t="s">
        <v>362</v>
      </c>
      <c r="I5" s="123" t="s">
        <v>10</v>
      </c>
    </row>
    <row r="6" spans="1:9">
      <c r="A6" s="125" t="s">
        <v>344</v>
      </c>
      <c r="B6" s="126">
        <v>6034563626</v>
      </c>
      <c r="C6" s="126">
        <v>20103603763</v>
      </c>
      <c r="D6" s="126">
        <v>15925556693</v>
      </c>
      <c r="E6" s="126">
        <v>2847597621</v>
      </c>
      <c r="F6" s="126">
        <v>1133672493</v>
      </c>
      <c r="G6" s="126">
        <v>1595262891</v>
      </c>
      <c r="H6" s="126">
        <v>7118861586</v>
      </c>
      <c r="I6" s="126">
        <v>54759118673</v>
      </c>
    </row>
    <row r="7" spans="1:9">
      <c r="A7" s="125" t="s">
        <v>345</v>
      </c>
      <c r="B7" s="126">
        <v>5402971396</v>
      </c>
      <c r="C7" s="126">
        <v>11887834460</v>
      </c>
      <c r="D7" s="126">
        <v>11840003178</v>
      </c>
      <c r="E7" s="126">
        <v>2791962245</v>
      </c>
      <c r="F7" s="126">
        <v>505684111</v>
      </c>
      <c r="G7" s="126">
        <v>823221232</v>
      </c>
      <c r="H7" s="126">
        <v>4825010471</v>
      </c>
      <c r="I7" s="126">
        <v>38076687093</v>
      </c>
    </row>
    <row r="8" spans="1:9">
      <c r="A8" s="125" t="s">
        <v>346</v>
      </c>
      <c r="B8" s="126" t="s">
        <v>24</v>
      </c>
      <c r="C8" s="126" t="s">
        <v>24</v>
      </c>
      <c r="D8" s="126" t="s">
        <v>24</v>
      </c>
      <c r="E8" s="126" t="s">
        <v>24</v>
      </c>
      <c r="F8" s="126" t="s">
        <v>24</v>
      </c>
      <c r="G8" s="126" t="s">
        <v>24</v>
      </c>
      <c r="H8" s="126" t="s">
        <v>24</v>
      </c>
      <c r="I8" s="126" t="s">
        <v>24</v>
      </c>
    </row>
    <row r="9" spans="1:9">
      <c r="A9" s="125" t="s">
        <v>347</v>
      </c>
      <c r="B9" s="126">
        <v>467136704</v>
      </c>
      <c r="C9" s="126">
        <v>6253165605</v>
      </c>
      <c r="D9" s="126">
        <v>3872068055</v>
      </c>
      <c r="E9" s="126">
        <v>29796451</v>
      </c>
      <c r="F9" s="126">
        <v>551051871</v>
      </c>
      <c r="G9" s="126">
        <v>346504967</v>
      </c>
      <c r="H9" s="126">
        <v>1803525127</v>
      </c>
      <c r="I9" s="126">
        <v>13323248780</v>
      </c>
    </row>
    <row r="10" spans="1:9">
      <c r="A10" s="125" t="s">
        <v>469</v>
      </c>
      <c r="B10" s="126">
        <v>38177518</v>
      </c>
      <c r="C10" s="126">
        <v>1692828530</v>
      </c>
      <c r="D10" s="126">
        <v>203526159</v>
      </c>
      <c r="E10" s="126">
        <v>1268210</v>
      </c>
      <c r="F10" s="126">
        <v>76936511</v>
      </c>
      <c r="G10" s="126">
        <v>52853626</v>
      </c>
      <c r="H10" s="126">
        <v>318191445</v>
      </c>
      <c r="I10" s="126">
        <v>2383781999</v>
      </c>
    </row>
    <row r="11" spans="1:9">
      <c r="A11" s="125" t="s">
        <v>348</v>
      </c>
      <c r="B11" s="126">
        <v>122560008</v>
      </c>
      <c r="C11" s="126">
        <v>196359178</v>
      </c>
      <c r="D11" s="126">
        <v>8463301</v>
      </c>
      <c r="E11" s="126">
        <v>9775715</v>
      </c>
      <c r="F11" s="126" t="s">
        <v>24</v>
      </c>
      <c r="G11" s="126">
        <v>369163066</v>
      </c>
      <c r="H11" s="126">
        <v>155344543</v>
      </c>
      <c r="I11" s="126">
        <v>861665811</v>
      </c>
    </row>
    <row r="12" spans="1:9">
      <c r="A12" s="125" t="s">
        <v>349</v>
      </c>
      <c r="B12" s="126" t="s">
        <v>24</v>
      </c>
      <c r="C12" s="126" t="s">
        <v>24</v>
      </c>
      <c r="D12" s="126" t="s">
        <v>24</v>
      </c>
      <c r="E12" s="126" t="s">
        <v>24</v>
      </c>
      <c r="F12" s="126" t="s">
        <v>24</v>
      </c>
      <c r="G12" s="126" t="s">
        <v>24</v>
      </c>
      <c r="H12" s="126" t="s">
        <v>24</v>
      </c>
      <c r="I12" s="126" t="s">
        <v>24</v>
      </c>
    </row>
    <row r="13" spans="1:9">
      <c r="A13" s="125" t="s">
        <v>350</v>
      </c>
      <c r="B13" s="126" t="s">
        <v>24</v>
      </c>
      <c r="C13" s="126" t="s">
        <v>24</v>
      </c>
      <c r="D13" s="126" t="s">
        <v>24</v>
      </c>
      <c r="E13" s="126" t="s">
        <v>24</v>
      </c>
      <c r="F13" s="126" t="s">
        <v>24</v>
      </c>
      <c r="G13" s="126" t="s">
        <v>24</v>
      </c>
      <c r="H13" s="126" t="s">
        <v>24</v>
      </c>
      <c r="I13" s="126" t="s">
        <v>24</v>
      </c>
    </row>
    <row r="14" spans="1:9">
      <c r="A14" s="125" t="s">
        <v>351</v>
      </c>
      <c r="B14" s="126" t="s">
        <v>24</v>
      </c>
      <c r="C14" s="126" t="s">
        <v>24</v>
      </c>
      <c r="D14" s="126" t="s">
        <v>24</v>
      </c>
      <c r="E14" s="126" t="s">
        <v>24</v>
      </c>
      <c r="F14" s="126" t="s">
        <v>24</v>
      </c>
      <c r="G14" s="126" t="s">
        <v>24</v>
      </c>
      <c r="H14" s="126" t="s">
        <v>24</v>
      </c>
      <c r="I14" s="126" t="s">
        <v>24</v>
      </c>
    </row>
    <row r="15" spans="1:9">
      <c r="A15" s="125" t="s">
        <v>470</v>
      </c>
      <c r="B15" s="126" t="s">
        <v>24</v>
      </c>
      <c r="C15" s="126" t="s">
        <v>24</v>
      </c>
      <c r="D15" s="126" t="s">
        <v>24</v>
      </c>
      <c r="E15" s="126" t="s">
        <v>24</v>
      </c>
      <c r="F15" s="126" t="s">
        <v>24</v>
      </c>
      <c r="G15" s="126" t="s">
        <v>24</v>
      </c>
      <c r="H15" s="126" t="s">
        <v>24</v>
      </c>
      <c r="I15" s="126" t="s">
        <v>24</v>
      </c>
    </row>
    <row r="16" spans="1:9">
      <c r="A16" s="125" t="s">
        <v>352</v>
      </c>
      <c r="B16" s="126">
        <v>3718000</v>
      </c>
      <c r="C16" s="126">
        <v>73415990</v>
      </c>
      <c r="D16" s="126">
        <v>1496000</v>
      </c>
      <c r="E16" s="126">
        <v>14795000</v>
      </c>
      <c r="F16" s="126" t="s">
        <v>24</v>
      </c>
      <c r="G16" s="126">
        <v>3520000</v>
      </c>
      <c r="H16" s="126">
        <v>16790000</v>
      </c>
      <c r="I16" s="126">
        <v>113734990</v>
      </c>
    </row>
    <row r="17" spans="1:9">
      <c r="A17" s="125" t="s">
        <v>353</v>
      </c>
      <c r="B17" s="126">
        <v>58112289434</v>
      </c>
      <c r="C17" s="126">
        <v>1</v>
      </c>
      <c r="D17" s="126">
        <v>9655801</v>
      </c>
      <c r="E17" s="126">
        <v>1</v>
      </c>
      <c r="F17" s="126">
        <v>71298049</v>
      </c>
      <c r="G17" s="126" t="s">
        <v>24</v>
      </c>
      <c r="H17" s="126">
        <v>848898</v>
      </c>
      <c r="I17" s="126">
        <v>58194092184</v>
      </c>
    </row>
    <row r="18" spans="1:9">
      <c r="A18" s="125" t="s">
        <v>471</v>
      </c>
      <c r="B18" s="126" t="s">
        <v>24</v>
      </c>
      <c r="C18" s="126" t="s">
        <v>24</v>
      </c>
      <c r="D18" s="126" t="s">
        <v>24</v>
      </c>
      <c r="E18" s="126" t="s">
        <v>24</v>
      </c>
      <c r="F18" s="126" t="s">
        <v>24</v>
      </c>
      <c r="G18" s="126" t="s">
        <v>24</v>
      </c>
      <c r="H18" s="126" t="s">
        <v>24</v>
      </c>
      <c r="I18" s="126" t="s">
        <v>24</v>
      </c>
    </row>
    <row r="19" spans="1:9">
      <c r="A19" s="125" t="s">
        <v>472</v>
      </c>
      <c r="B19" s="126">
        <v>8493391527</v>
      </c>
      <c r="C19" s="126" t="s">
        <v>24</v>
      </c>
      <c r="D19" s="126" t="s">
        <v>24</v>
      </c>
      <c r="E19" s="126" t="s">
        <v>24</v>
      </c>
      <c r="F19" s="126" t="s">
        <v>24</v>
      </c>
      <c r="G19" s="126" t="s">
        <v>24</v>
      </c>
      <c r="H19" s="126">
        <v>122587</v>
      </c>
      <c r="I19" s="126">
        <v>8493514114</v>
      </c>
    </row>
    <row r="20" spans="1:9">
      <c r="A20" s="125" t="s">
        <v>473</v>
      </c>
      <c r="B20" s="126">
        <v>55628542</v>
      </c>
      <c r="C20" s="126" t="s">
        <v>24</v>
      </c>
      <c r="D20" s="126" t="s">
        <v>24</v>
      </c>
      <c r="E20" s="126" t="s">
        <v>24</v>
      </c>
      <c r="F20" s="126" t="s">
        <v>24</v>
      </c>
      <c r="G20" s="126" t="s">
        <v>24</v>
      </c>
      <c r="H20" s="126" t="s">
        <v>24</v>
      </c>
      <c r="I20" s="126">
        <v>55628542</v>
      </c>
    </row>
    <row r="21" spans="1:9">
      <c r="A21" s="125" t="s">
        <v>474</v>
      </c>
      <c r="B21" s="126" t="s">
        <v>24</v>
      </c>
      <c r="C21" s="126" t="s">
        <v>24</v>
      </c>
      <c r="D21" s="126" t="s">
        <v>24</v>
      </c>
      <c r="E21" s="126" t="s">
        <v>24</v>
      </c>
      <c r="F21" s="126" t="s">
        <v>24</v>
      </c>
      <c r="G21" s="126" t="s">
        <v>24</v>
      </c>
      <c r="H21" s="126" t="s">
        <v>24</v>
      </c>
      <c r="I21" s="126" t="s">
        <v>24</v>
      </c>
    </row>
    <row r="22" spans="1:9">
      <c r="A22" s="125" t="s">
        <v>475</v>
      </c>
      <c r="B22" s="126" t="s">
        <v>24</v>
      </c>
      <c r="C22" s="126" t="s">
        <v>24</v>
      </c>
      <c r="D22" s="126" t="s">
        <v>24</v>
      </c>
      <c r="E22" s="126" t="s">
        <v>24</v>
      </c>
      <c r="F22" s="126" t="s">
        <v>24</v>
      </c>
      <c r="G22" s="126" t="s">
        <v>24</v>
      </c>
      <c r="H22" s="126" t="s">
        <v>24</v>
      </c>
      <c r="I22" s="126" t="s">
        <v>24</v>
      </c>
    </row>
    <row r="23" spans="1:9">
      <c r="A23" s="125" t="s">
        <v>476</v>
      </c>
      <c r="B23" s="126" t="s">
        <v>24</v>
      </c>
      <c r="C23" s="126" t="s">
        <v>24</v>
      </c>
      <c r="D23" s="126" t="s">
        <v>24</v>
      </c>
      <c r="E23" s="126" t="s">
        <v>24</v>
      </c>
      <c r="F23" s="126" t="s">
        <v>24</v>
      </c>
      <c r="G23" s="126" t="s">
        <v>24</v>
      </c>
      <c r="H23" s="126" t="s">
        <v>24</v>
      </c>
      <c r="I23" s="126" t="s">
        <v>24</v>
      </c>
    </row>
    <row r="24" spans="1:9">
      <c r="A24" s="125" t="s">
        <v>477</v>
      </c>
      <c r="B24" s="126">
        <v>8385894844</v>
      </c>
      <c r="C24" s="126" t="s">
        <v>24</v>
      </c>
      <c r="D24" s="126" t="s">
        <v>24</v>
      </c>
      <c r="E24" s="126" t="s">
        <v>24</v>
      </c>
      <c r="F24" s="126" t="s">
        <v>24</v>
      </c>
      <c r="G24" s="126" t="s">
        <v>24</v>
      </c>
      <c r="H24" s="126" t="s">
        <v>24</v>
      </c>
      <c r="I24" s="126">
        <v>8385894844</v>
      </c>
    </row>
    <row r="25" spans="1:9">
      <c r="A25" s="125" t="s">
        <v>478</v>
      </c>
      <c r="B25" s="126" t="s">
        <v>24</v>
      </c>
      <c r="C25" s="126" t="s">
        <v>24</v>
      </c>
      <c r="D25" s="126" t="s">
        <v>24</v>
      </c>
      <c r="E25" s="126" t="s">
        <v>24</v>
      </c>
      <c r="F25" s="126" t="s">
        <v>24</v>
      </c>
      <c r="G25" s="126" t="s">
        <v>24</v>
      </c>
      <c r="H25" s="126" t="s">
        <v>24</v>
      </c>
      <c r="I25" s="126" t="s">
        <v>24</v>
      </c>
    </row>
    <row r="26" spans="1:9">
      <c r="A26" s="125" t="s">
        <v>479</v>
      </c>
      <c r="B26" s="126" t="s">
        <v>24</v>
      </c>
      <c r="C26" s="126" t="s">
        <v>24</v>
      </c>
      <c r="D26" s="126" t="s">
        <v>24</v>
      </c>
      <c r="E26" s="126" t="s">
        <v>24</v>
      </c>
      <c r="F26" s="126" t="s">
        <v>24</v>
      </c>
      <c r="G26" s="126" t="s">
        <v>24</v>
      </c>
      <c r="H26" s="126" t="s">
        <v>24</v>
      </c>
      <c r="I26" s="126" t="s">
        <v>24</v>
      </c>
    </row>
    <row r="27" spans="1:9">
      <c r="A27" s="125" t="s">
        <v>480</v>
      </c>
      <c r="B27" s="126" t="s">
        <v>24</v>
      </c>
      <c r="C27" s="126" t="s">
        <v>24</v>
      </c>
      <c r="D27" s="126" t="s">
        <v>24</v>
      </c>
      <c r="E27" s="126" t="s">
        <v>24</v>
      </c>
      <c r="F27" s="126" t="s">
        <v>24</v>
      </c>
      <c r="G27" s="126" t="s">
        <v>24</v>
      </c>
      <c r="H27" s="126" t="s">
        <v>24</v>
      </c>
      <c r="I27" s="126" t="s">
        <v>24</v>
      </c>
    </row>
    <row r="28" spans="1:9">
      <c r="A28" s="125" t="s">
        <v>481</v>
      </c>
      <c r="B28" s="126" t="s">
        <v>24</v>
      </c>
      <c r="C28" s="126" t="s">
        <v>24</v>
      </c>
      <c r="D28" s="126" t="s">
        <v>24</v>
      </c>
      <c r="E28" s="126" t="s">
        <v>24</v>
      </c>
      <c r="F28" s="126" t="s">
        <v>24</v>
      </c>
      <c r="G28" s="126" t="s">
        <v>24</v>
      </c>
      <c r="H28" s="126" t="s">
        <v>24</v>
      </c>
      <c r="I28" s="126" t="s">
        <v>24</v>
      </c>
    </row>
    <row r="29" spans="1:9">
      <c r="A29" s="125" t="s">
        <v>482</v>
      </c>
      <c r="B29" s="126" t="s">
        <v>24</v>
      </c>
      <c r="C29" s="126" t="s">
        <v>24</v>
      </c>
      <c r="D29" s="126" t="s">
        <v>24</v>
      </c>
      <c r="E29" s="126" t="s">
        <v>24</v>
      </c>
      <c r="F29" s="126" t="s">
        <v>24</v>
      </c>
      <c r="G29" s="126" t="s">
        <v>24</v>
      </c>
      <c r="H29" s="126" t="s">
        <v>24</v>
      </c>
      <c r="I29" s="126" t="s">
        <v>24</v>
      </c>
    </row>
    <row r="30" spans="1:9">
      <c r="A30" s="125" t="s">
        <v>483</v>
      </c>
      <c r="B30" s="126" t="s">
        <v>24</v>
      </c>
      <c r="C30" s="126" t="s">
        <v>24</v>
      </c>
      <c r="D30" s="126" t="s">
        <v>24</v>
      </c>
      <c r="E30" s="126" t="s">
        <v>24</v>
      </c>
      <c r="F30" s="126" t="s">
        <v>24</v>
      </c>
      <c r="G30" s="126" t="s">
        <v>24</v>
      </c>
      <c r="H30" s="126" t="s">
        <v>24</v>
      </c>
      <c r="I30" s="126" t="s">
        <v>24</v>
      </c>
    </row>
    <row r="31" spans="1:9">
      <c r="A31" s="125" t="s">
        <v>484</v>
      </c>
      <c r="B31" s="126">
        <v>15969054276</v>
      </c>
      <c r="C31" s="126">
        <v>1</v>
      </c>
      <c r="D31" s="126">
        <v>9655801</v>
      </c>
      <c r="E31" s="126">
        <v>1</v>
      </c>
      <c r="F31" s="126" t="s">
        <v>24</v>
      </c>
      <c r="G31" s="126" t="s">
        <v>24</v>
      </c>
      <c r="H31" s="126">
        <v>11</v>
      </c>
      <c r="I31" s="126">
        <v>15978710090</v>
      </c>
    </row>
    <row r="32" spans="1:9">
      <c r="A32" s="125" t="s">
        <v>485</v>
      </c>
      <c r="B32" s="126" t="s">
        <v>24</v>
      </c>
      <c r="C32" s="126" t="s">
        <v>24</v>
      </c>
      <c r="D32" s="126" t="s">
        <v>24</v>
      </c>
      <c r="E32" s="126" t="s">
        <v>24</v>
      </c>
      <c r="F32" s="126" t="s">
        <v>24</v>
      </c>
      <c r="G32" s="126" t="s">
        <v>24</v>
      </c>
      <c r="H32" s="126" t="s">
        <v>24</v>
      </c>
      <c r="I32" s="126" t="s">
        <v>24</v>
      </c>
    </row>
    <row r="33" spans="1:9">
      <c r="A33" s="125" t="s">
        <v>486</v>
      </c>
      <c r="B33" s="126" t="s">
        <v>24</v>
      </c>
      <c r="C33" s="126" t="s">
        <v>24</v>
      </c>
      <c r="D33" s="126" t="s">
        <v>24</v>
      </c>
      <c r="E33" s="126" t="s">
        <v>24</v>
      </c>
      <c r="F33" s="126" t="s">
        <v>24</v>
      </c>
      <c r="G33" s="126" t="s">
        <v>24</v>
      </c>
      <c r="H33" s="126" t="s">
        <v>24</v>
      </c>
      <c r="I33" s="126" t="s">
        <v>24</v>
      </c>
    </row>
    <row r="34" spans="1:9">
      <c r="A34" s="125" t="s">
        <v>487</v>
      </c>
      <c r="B34" s="126" t="s">
        <v>24</v>
      </c>
      <c r="C34" s="126" t="s">
        <v>24</v>
      </c>
      <c r="D34" s="126" t="s">
        <v>24</v>
      </c>
      <c r="E34" s="126" t="s">
        <v>24</v>
      </c>
      <c r="F34" s="126" t="s">
        <v>24</v>
      </c>
      <c r="G34" s="126" t="s">
        <v>24</v>
      </c>
      <c r="H34" s="126" t="s">
        <v>24</v>
      </c>
      <c r="I34" s="126" t="s">
        <v>24</v>
      </c>
    </row>
    <row r="35" spans="1:9">
      <c r="A35" s="125" t="s">
        <v>488</v>
      </c>
      <c r="B35" s="126" t="s">
        <v>24</v>
      </c>
      <c r="C35" s="126" t="s">
        <v>24</v>
      </c>
      <c r="D35" s="126" t="s">
        <v>24</v>
      </c>
      <c r="E35" s="126" t="s">
        <v>24</v>
      </c>
      <c r="F35" s="126" t="s">
        <v>24</v>
      </c>
      <c r="G35" s="126" t="s">
        <v>24</v>
      </c>
      <c r="H35" s="126" t="s">
        <v>24</v>
      </c>
      <c r="I35" s="126" t="s">
        <v>24</v>
      </c>
    </row>
    <row r="36" spans="1:9">
      <c r="A36" s="125" t="s">
        <v>489</v>
      </c>
      <c r="B36" s="126" t="s">
        <v>24</v>
      </c>
      <c r="C36" s="126" t="s">
        <v>24</v>
      </c>
      <c r="D36" s="126" t="s">
        <v>24</v>
      </c>
      <c r="E36" s="126" t="s">
        <v>24</v>
      </c>
      <c r="F36" s="126" t="s">
        <v>24</v>
      </c>
      <c r="G36" s="126" t="s">
        <v>24</v>
      </c>
      <c r="H36" s="126" t="s">
        <v>24</v>
      </c>
      <c r="I36" s="126" t="s">
        <v>24</v>
      </c>
    </row>
    <row r="37" spans="1:9">
      <c r="A37" s="125" t="s">
        <v>490</v>
      </c>
      <c r="B37" s="126" t="s">
        <v>24</v>
      </c>
      <c r="C37" s="126" t="s">
        <v>24</v>
      </c>
      <c r="D37" s="126" t="s">
        <v>24</v>
      </c>
      <c r="E37" s="126" t="s">
        <v>24</v>
      </c>
      <c r="F37" s="126" t="s">
        <v>24</v>
      </c>
      <c r="G37" s="126" t="s">
        <v>24</v>
      </c>
      <c r="H37" s="126" t="s">
        <v>24</v>
      </c>
      <c r="I37" s="126" t="s">
        <v>24</v>
      </c>
    </row>
    <row r="38" spans="1:9">
      <c r="A38" s="125" t="s">
        <v>491</v>
      </c>
      <c r="B38" s="126">
        <v>218262488</v>
      </c>
      <c r="C38" s="126" t="s">
        <v>24</v>
      </c>
      <c r="D38" s="126" t="s">
        <v>24</v>
      </c>
      <c r="E38" s="126" t="s">
        <v>24</v>
      </c>
      <c r="F38" s="126" t="s">
        <v>24</v>
      </c>
      <c r="G38" s="126" t="s">
        <v>24</v>
      </c>
      <c r="H38" s="126" t="s">
        <v>24</v>
      </c>
      <c r="I38" s="126">
        <v>218262488</v>
      </c>
    </row>
    <row r="39" spans="1:9">
      <c r="A39" s="125" t="s">
        <v>492</v>
      </c>
      <c r="B39" s="126" t="s">
        <v>24</v>
      </c>
      <c r="C39" s="126" t="s">
        <v>24</v>
      </c>
      <c r="D39" s="126" t="s">
        <v>24</v>
      </c>
      <c r="E39" s="126" t="s">
        <v>24</v>
      </c>
      <c r="F39" s="126" t="s">
        <v>24</v>
      </c>
      <c r="G39" s="126" t="s">
        <v>24</v>
      </c>
      <c r="H39" s="126" t="s">
        <v>24</v>
      </c>
      <c r="I39" s="126" t="s">
        <v>24</v>
      </c>
    </row>
    <row r="40" spans="1:9">
      <c r="A40" s="125" t="s">
        <v>493</v>
      </c>
      <c r="B40" s="126" t="s">
        <v>24</v>
      </c>
      <c r="C40" s="126" t="s">
        <v>24</v>
      </c>
      <c r="D40" s="126" t="s">
        <v>24</v>
      </c>
      <c r="E40" s="126" t="s">
        <v>24</v>
      </c>
      <c r="F40" s="126" t="s">
        <v>24</v>
      </c>
      <c r="G40" s="126" t="s">
        <v>24</v>
      </c>
      <c r="H40" s="126" t="s">
        <v>24</v>
      </c>
      <c r="I40" s="126" t="s">
        <v>24</v>
      </c>
    </row>
    <row r="41" spans="1:9">
      <c r="A41" s="125" t="s">
        <v>494</v>
      </c>
      <c r="B41" s="126" t="s">
        <v>24</v>
      </c>
      <c r="C41" s="126" t="s">
        <v>24</v>
      </c>
      <c r="D41" s="126" t="s">
        <v>24</v>
      </c>
      <c r="E41" s="126" t="s">
        <v>24</v>
      </c>
      <c r="F41" s="126" t="s">
        <v>24</v>
      </c>
      <c r="G41" s="126" t="s">
        <v>24</v>
      </c>
      <c r="H41" s="126" t="s">
        <v>24</v>
      </c>
      <c r="I41" s="126" t="s">
        <v>24</v>
      </c>
    </row>
    <row r="42" spans="1:9">
      <c r="A42" s="125" t="s">
        <v>495</v>
      </c>
      <c r="B42" s="126" t="s">
        <v>24</v>
      </c>
      <c r="C42" s="126" t="s">
        <v>24</v>
      </c>
      <c r="D42" s="126" t="s">
        <v>24</v>
      </c>
      <c r="E42" s="126" t="s">
        <v>24</v>
      </c>
      <c r="F42" s="126" t="s">
        <v>24</v>
      </c>
      <c r="G42" s="126" t="s">
        <v>24</v>
      </c>
      <c r="H42" s="126" t="s">
        <v>24</v>
      </c>
      <c r="I42" s="126" t="s">
        <v>24</v>
      </c>
    </row>
    <row r="43" spans="1:9">
      <c r="A43" s="125" t="s">
        <v>496</v>
      </c>
      <c r="B43" s="126" t="s">
        <v>24</v>
      </c>
      <c r="C43" s="126" t="s">
        <v>24</v>
      </c>
      <c r="D43" s="126" t="s">
        <v>24</v>
      </c>
      <c r="E43" s="126" t="s">
        <v>24</v>
      </c>
      <c r="F43" s="126" t="s">
        <v>24</v>
      </c>
      <c r="G43" s="126" t="s">
        <v>24</v>
      </c>
      <c r="H43" s="126" t="s">
        <v>24</v>
      </c>
      <c r="I43" s="126" t="s">
        <v>24</v>
      </c>
    </row>
    <row r="44" spans="1:9">
      <c r="A44" s="125" t="s">
        <v>497</v>
      </c>
      <c r="B44" s="126" t="s">
        <v>24</v>
      </c>
      <c r="C44" s="126" t="s">
        <v>24</v>
      </c>
      <c r="D44" s="126" t="s">
        <v>24</v>
      </c>
      <c r="E44" s="126" t="s">
        <v>24</v>
      </c>
      <c r="F44" s="126" t="s">
        <v>24</v>
      </c>
      <c r="G44" s="126" t="s">
        <v>24</v>
      </c>
      <c r="H44" s="126" t="s">
        <v>24</v>
      </c>
      <c r="I44" s="126" t="s">
        <v>24</v>
      </c>
    </row>
    <row r="45" spans="1:9">
      <c r="A45" s="125" t="s">
        <v>498</v>
      </c>
      <c r="B45" s="126">
        <v>34663403</v>
      </c>
      <c r="C45" s="126" t="s">
        <v>24</v>
      </c>
      <c r="D45" s="126" t="s">
        <v>24</v>
      </c>
      <c r="E45" s="126" t="s">
        <v>24</v>
      </c>
      <c r="F45" s="126" t="s">
        <v>24</v>
      </c>
      <c r="G45" s="126" t="s">
        <v>24</v>
      </c>
      <c r="H45" s="126" t="s">
        <v>24</v>
      </c>
      <c r="I45" s="126">
        <v>34663403</v>
      </c>
    </row>
    <row r="46" spans="1:9">
      <c r="A46" s="125" t="s">
        <v>499</v>
      </c>
      <c r="B46" s="126">
        <v>6191144271</v>
      </c>
      <c r="C46" s="126" t="s">
        <v>24</v>
      </c>
      <c r="D46" s="126" t="s">
        <v>24</v>
      </c>
      <c r="E46" s="126" t="s">
        <v>24</v>
      </c>
      <c r="F46" s="126" t="s">
        <v>24</v>
      </c>
      <c r="G46" s="126" t="s">
        <v>24</v>
      </c>
      <c r="H46" s="126" t="s">
        <v>24</v>
      </c>
      <c r="I46" s="126">
        <v>6191144271</v>
      </c>
    </row>
    <row r="47" spans="1:9">
      <c r="A47" s="125" t="s">
        <v>500</v>
      </c>
      <c r="B47" s="126">
        <v>17374411643</v>
      </c>
      <c r="C47" s="126" t="s">
        <v>24</v>
      </c>
      <c r="D47" s="126" t="s">
        <v>24</v>
      </c>
      <c r="E47" s="126" t="s">
        <v>24</v>
      </c>
      <c r="F47" s="126" t="s">
        <v>24</v>
      </c>
      <c r="G47" s="126" t="s">
        <v>24</v>
      </c>
      <c r="H47" s="126">
        <v>726300</v>
      </c>
      <c r="I47" s="126">
        <v>17375137943</v>
      </c>
    </row>
    <row r="48" spans="1:9">
      <c r="A48" s="125" t="s">
        <v>501</v>
      </c>
      <c r="B48" s="126">
        <v>678804555</v>
      </c>
      <c r="C48" s="126" t="s">
        <v>24</v>
      </c>
      <c r="D48" s="126" t="s">
        <v>24</v>
      </c>
      <c r="E48" s="126" t="s">
        <v>24</v>
      </c>
      <c r="F48" s="126" t="s">
        <v>24</v>
      </c>
      <c r="G48" s="126" t="s">
        <v>24</v>
      </c>
      <c r="H48" s="126" t="s">
        <v>24</v>
      </c>
      <c r="I48" s="126">
        <v>678804555</v>
      </c>
    </row>
    <row r="49" spans="1:9">
      <c r="A49" s="125" t="s">
        <v>502</v>
      </c>
      <c r="B49" s="126" t="s">
        <v>24</v>
      </c>
      <c r="C49" s="126" t="s">
        <v>24</v>
      </c>
      <c r="D49" s="126" t="s">
        <v>24</v>
      </c>
      <c r="E49" s="126" t="s">
        <v>24</v>
      </c>
      <c r="F49" s="126" t="s">
        <v>24</v>
      </c>
      <c r="G49" s="126" t="s">
        <v>24</v>
      </c>
      <c r="H49" s="126" t="s">
        <v>24</v>
      </c>
      <c r="I49" s="126" t="s">
        <v>24</v>
      </c>
    </row>
    <row r="50" spans="1:9">
      <c r="A50" s="125" t="s">
        <v>503</v>
      </c>
      <c r="B50" s="126" t="s">
        <v>24</v>
      </c>
      <c r="C50" s="126" t="s">
        <v>24</v>
      </c>
      <c r="D50" s="126" t="s">
        <v>24</v>
      </c>
      <c r="E50" s="126" t="s">
        <v>24</v>
      </c>
      <c r="F50" s="126" t="s">
        <v>24</v>
      </c>
      <c r="G50" s="126" t="s">
        <v>24</v>
      </c>
      <c r="H50" s="126" t="s">
        <v>24</v>
      </c>
      <c r="I50" s="126" t="s">
        <v>24</v>
      </c>
    </row>
    <row r="51" spans="1:9">
      <c r="A51" s="125" t="s">
        <v>504</v>
      </c>
      <c r="B51" s="126" t="s">
        <v>24</v>
      </c>
      <c r="C51" s="126" t="s">
        <v>24</v>
      </c>
      <c r="D51" s="126" t="s">
        <v>24</v>
      </c>
      <c r="E51" s="126" t="s">
        <v>24</v>
      </c>
      <c r="F51" s="126" t="s">
        <v>24</v>
      </c>
      <c r="G51" s="126" t="s">
        <v>24</v>
      </c>
      <c r="H51" s="126" t="s">
        <v>24</v>
      </c>
      <c r="I51" s="126" t="s">
        <v>24</v>
      </c>
    </row>
    <row r="52" spans="1:9">
      <c r="A52" s="125" t="s">
        <v>505</v>
      </c>
      <c r="B52" s="126">
        <v>459649492</v>
      </c>
      <c r="C52" s="126" t="s">
        <v>24</v>
      </c>
      <c r="D52" s="126" t="s">
        <v>24</v>
      </c>
      <c r="E52" s="126" t="s">
        <v>24</v>
      </c>
      <c r="F52" s="126">
        <v>8229600</v>
      </c>
      <c r="G52" s="126" t="s">
        <v>24</v>
      </c>
      <c r="H52" s="126" t="s">
        <v>24</v>
      </c>
      <c r="I52" s="126">
        <v>467879092</v>
      </c>
    </row>
    <row r="53" spans="1:9">
      <c r="A53" s="125" t="s">
        <v>506</v>
      </c>
      <c r="B53" s="126">
        <v>1210000</v>
      </c>
      <c r="C53" s="126" t="s">
        <v>24</v>
      </c>
      <c r="D53" s="126" t="s">
        <v>24</v>
      </c>
      <c r="E53" s="126" t="s">
        <v>24</v>
      </c>
      <c r="F53" s="126" t="s">
        <v>24</v>
      </c>
      <c r="G53" s="126" t="s">
        <v>24</v>
      </c>
      <c r="H53" s="126" t="s">
        <v>24</v>
      </c>
      <c r="I53" s="126">
        <v>1210000</v>
      </c>
    </row>
    <row r="54" spans="1:9">
      <c r="A54" s="125" t="s">
        <v>507</v>
      </c>
      <c r="B54" s="126" t="s">
        <v>24</v>
      </c>
      <c r="C54" s="126" t="s">
        <v>24</v>
      </c>
      <c r="D54" s="126" t="s">
        <v>24</v>
      </c>
      <c r="E54" s="126" t="s">
        <v>24</v>
      </c>
      <c r="F54" s="126" t="s">
        <v>24</v>
      </c>
      <c r="G54" s="126" t="s">
        <v>24</v>
      </c>
      <c r="H54" s="126" t="s">
        <v>24</v>
      </c>
      <c r="I54" s="126" t="s">
        <v>24</v>
      </c>
    </row>
    <row r="55" spans="1:9">
      <c r="A55" s="125" t="s">
        <v>508</v>
      </c>
      <c r="B55" s="126" t="s">
        <v>24</v>
      </c>
      <c r="C55" s="126" t="s">
        <v>24</v>
      </c>
      <c r="D55" s="126" t="s">
        <v>24</v>
      </c>
      <c r="E55" s="126" t="s">
        <v>24</v>
      </c>
      <c r="F55" s="126" t="s">
        <v>24</v>
      </c>
      <c r="G55" s="126" t="s">
        <v>24</v>
      </c>
      <c r="H55" s="126" t="s">
        <v>24</v>
      </c>
      <c r="I55" s="126" t="s">
        <v>24</v>
      </c>
    </row>
    <row r="56" spans="1:9">
      <c r="A56" s="125" t="s">
        <v>509</v>
      </c>
      <c r="B56" s="126" t="s">
        <v>24</v>
      </c>
      <c r="C56" s="126" t="s">
        <v>24</v>
      </c>
      <c r="D56" s="126" t="s">
        <v>24</v>
      </c>
      <c r="E56" s="126" t="s">
        <v>24</v>
      </c>
      <c r="F56" s="126" t="s">
        <v>24</v>
      </c>
      <c r="G56" s="126" t="s">
        <v>24</v>
      </c>
      <c r="H56" s="126" t="s">
        <v>24</v>
      </c>
      <c r="I56" s="126" t="s">
        <v>24</v>
      </c>
    </row>
    <row r="57" spans="1:9">
      <c r="A57" s="125" t="s">
        <v>510</v>
      </c>
      <c r="B57" s="126" t="s">
        <v>24</v>
      </c>
      <c r="C57" s="126" t="s">
        <v>24</v>
      </c>
      <c r="D57" s="126" t="s">
        <v>24</v>
      </c>
      <c r="E57" s="126" t="s">
        <v>24</v>
      </c>
      <c r="F57" s="126" t="s">
        <v>24</v>
      </c>
      <c r="G57" s="126" t="s">
        <v>24</v>
      </c>
      <c r="H57" s="126" t="s">
        <v>24</v>
      </c>
      <c r="I57" s="126" t="s">
        <v>24</v>
      </c>
    </row>
    <row r="58" spans="1:9">
      <c r="A58" s="125" t="s">
        <v>511</v>
      </c>
      <c r="B58" s="126" t="s">
        <v>24</v>
      </c>
      <c r="C58" s="126" t="s">
        <v>24</v>
      </c>
      <c r="D58" s="126" t="s">
        <v>24</v>
      </c>
      <c r="E58" s="126" t="s">
        <v>24</v>
      </c>
      <c r="F58" s="126" t="s">
        <v>24</v>
      </c>
      <c r="G58" s="126" t="s">
        <v>24</v>
      </c>
      <c r="H58" s="126" t="s">
        <v>24</v>
      </c>
      <c r="I58" s="126" t="s">
        <v>24</v>
      </c>
    </row>
    <row r="59" spans="1:9">
      <c r="A59" s="125" t="s">
        <v>512</v>
      </c>
      <c r="B59" s="126">
        <v>230167424</v>
      </c>
      <c r="C59" s="126" t="s">
        <v>24</v>
      </c>
      <c r="D59" s="126" t="s">
        <v>24</v>
      </c>
      <c r="E59" s="126" t="s">
        <v>24</v>
      </c>
      <c r="F59" s="126">
        <v>57268449</v>
      </c>
      <c r="G59" s="126" t="s">
        <v>24</v>
      </c>
      <c r="H59" s="126" t="s">
        <v>24</v>
      </c>
      <c r="I59" s="126">
        <v>287435873</v>
      </c>
    </row>
    <row r="60" spans="1:9">
      <c r="A60" s="125" t="s">
        <v>513</v>
      </c>
      <c r="B60" s="126" t="s">
        <v>24</v>
      </c>
      <c r="C60" s="126" t="s">
        <v>24</v>
      </c>
      <c r="D60" s="126" t="s">
        <v>24</v>
      </c>
      <c r="E60" s="126" t="s">
        <v>24</v>
      </c>
      <c r="F60" s="126" t="s">
        <v>24</v>
      </c>
      <c r="G60" s="126" t="s">
        <v>24</v>
      </c>
      <c r="H60" s="126" t="s">
        <v>24</v>
      </c>
      <c r="I60" s="126" t="s">
        <v>24</v>
      </c>
    </row>
    <row r="61" spans="1:9">
      <c r="A61" s="125" t="s">
        <v>514</v>
      </c>
      <c r="B61" s="126">
        <v>20006969</v>
      </c>
      <c r="C61" s="126" t="s">
        <v>24</v>
      </c>
      <c r="D61" s="126" t="s">
        <v>24</v>
      </c>
      <c r="E61" s="126" t="s">
        <v>24</v>
      </c>
      <c r="F61" s="126">
        <v>5800000</v>
      </c>
      <c r="G61" s="126" t="s">
        <v>24</v>
      </c>
      <c r="H61" s="126" t="s">
        <v>24</v>
      </c>
      <c r="I61" s="126">
        <v>25806969</v>
      </c>
    </row>
    <row r="62" spans="1:9">
      <c r="A62" s="125" t="s">
        <v>354</v>
      </c>
      <c r="B62" s="126">
        <v>154228528</v>
      </c>
      <c r="C62" s="126">
        <v>474346300</v>
      </c>
      <c r="D62" s="126">
        <v>51861776</v>
      </c>
      <c r="E62" s="126">
        <v>2016308</v>
      </c>
      <c r="F62" s="126">
        <v>17755090</v>
      </c>
      <c r="G62" s="126">
        <v>397119562</v>
      </c>
      <c r="H62" s="126">
        <v>296456067</v>
      </c>
      <c r="I62" s="126">
        <v>1393783631</v>
      </c>
    </row>
    <row r="63" spans="1:9">
      <c r="A63" s="125" t="s">
        <v>515</v>
      </c>
      <c r="B63" s="126">
        <v>642601</v>
      </c>
      <c r="C63" s="126">
        <v>10249516</v>
      </c>
      <c r="D63" s="126" t="s">
        <v>24</v>
      </c>
      <c r="E63" s="126" t="s">
        <v>24</v>
      </c>
      <c r="F63" s="126">
        <v>3</v>
      </c>
      <c r="G63" s="126">
        <v>13948722</v>
      </c>
      <c r="H63" s="126">
        <v>2445120</v>
      </c>
      <c r="I63" s="126">
        <v>27285962</v>
      </c>
    </row>
    <row r="64" spans="1:9">
      <c r="A64" s="125" t="s">
        <v>516</v>
      </c>
      <c r="B64" s="126">
        <v>78585927</v>
      </c>
      <c r="C64" s="126">
        <v>422096784</v>
      </c>
      <c r="D64" s="126">
        <v>10261776</v>
      </c>
      <c r="E64" s="126">
        <v>2016308</v>
      </c>
      <c r="F64" s="126">
        <v>6287087</v>
      </c>
      <c r="G64" s="126">
        <v>383170840</v>
      </c>
      <c r="H64" s="126">
        <v>282010947</v>
      </c>
      <c r="I64" s="126">
        <v>1184429669</v>
      </c>
    </row>
    <row r="65" spans="1:9">
      <c r="A65" s="125" t="s">
        <v>517</v>
      </c>
      <c r="B65" s="126">
        <v>75000000</v>
      </c>
      <c r="C65" s="126">
        <v>42000000</v>
      </c>
      <c r="D65" s="126">
        <v>41600000</v>
      </c>
      <c r="E65" s="126" t="s">
        <v>24</v>
      </c>
      <c r="F65" s="126">
        <v>11468000</v>
      </c>
      <c r="G65" s="126" t="s">
        <v>24</v>
      </c>
      <c r="H65" s="126">
        <v>12000000</v>
      </c>
      <c r="I65" s="126">
        <v>182068000</v>
      </c>
    </row>
    <row r="66" spans="1:9">
      <c r="A66" s="125" t="s">
        <v>10</v>
      </c>
      <c r="B66" s="126">
        <v>64301081588</v>
      </c>
      <c r="C66" s="126">
        <v>20577950064</v>
      </c>
      <c r="D66" s="126">
        <v>15987074270</v>
      </c>
      <c r="E66" s="126">
        <v>2849613930</v>
      </c>
      <c r="F66" s="126">
        <v>1222725632</v>
      </c>
      <c r="G66" s="126">
        <v>1992382453</v>
      </c>
      <c r="H66" s="126">
        <v>7416166551</v>
      </c>
      <c r="I66" s="126">
        <v>114346994488</v>
      </c>
    </row>
  </sheetData>
  <mergeCells count="1">
    <mergeCell ref="A1:I1"/>
  </mergeCells>
  <phoneticPr fontId="6"/>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topLeftCell="A34" workbookViewId="0">
      <selection sqref="A1:D1"/>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8" t="s">
        <v>232</v>
      </c>
    </row>
    <row r="2" spans="1:5" ht="21">
      <c r="A2" s="91" t="s">
        <v>406</v>
      </c>
      <c r="B2" s="92"/>
      <c r="C2" s="92"/>
      <c r="D2" s="92"/>
      <c r="E2" s="92"/>
    </row>
    <row r="3" spans="1:5" ht="13.5">
      <c r="A3" s="93" t="s">
        <v>463</v>
      </c>
      <c r="B3" s="92"/>
      <c r="C3" s="92"/>
      <c r="D3" s="92"/>
      <c r="E3" s="92"/>
    </row>
    <row r="4" spans="1:5" ht="13.5">
      <c r="A4" s="93" t="s">
        <v>464</v>
      </c>
      <c r="B4" s="92"/>
      <c r="C4" s="92"/>
      <c r="D4" s="92"/>
      <c r="E4" s="92"/>
    </row>
    <row r="5" spans="1:5" ht="13.5">
      <c r="A5" s="26" t="s">
        <v>386</v>
      </c>
    </row>
    <row r="6" spans="1:5" ht="17.100000000000001" customHeight="1">
      <c r="A6" s="26" t="s">
        <v>337</v>
      </c>
      <c r="E6" s="9" t="s">
        <v>117</v>
      </c>
    </row>
    <row r="7" spans="1:5" ht="27" customHeight="1">
      <c r="A7" s="94" t="s">
        <v>465</v>
      </c>
      <c r="B7" s="94"/>
      <c r="C7" s="94"/>
      <c r="D7" s="94" t="s">
        <v>102</v>
      </c>
      <c r="E7" s="94"/>
    </row>
    <row r="8" spans="1:5" ht="17.100000000000001" customHeight="1">
      <c r="A8" s="95" t="s">
        <v>233</v>
      </c>
      <c r="B8" s="95"/>
      <c r="C8" s="95"/>
      <c r="D8" s="97"/>
      <c r="E8" s="97"/>
    </row>
    <row r="9" spans="1:5" ht="17.100000000000001" customHeight="1">
      <c r="A9" s="95" t="s">
        <v>234</v>
      </c>
      <c r="B9" s="95"/>
      <c r="C9" s="95"/>
      <c r="D9" s="96">
        <v>30021648650</v>
      </c>
      <c r="E9" s="97"/>
    </row>
    <row r="10" spans="1:5" ht="17.100000000000001" customHeight="1">
      <c r="A10" s="95" t="s">
        <v>235</v>
      </c>
      <c r="B10" s="95"/>
      <c r="C10" s="95"/>
      <c r="D10" s="96">
        <v>10418157037</v>
      </c>
      <c r="E10" s="97"/>
    </row>
    <row r="11" spans="1:5" ht="17.100000000000001" customHeight="1">
      <c r="A11" s="95" t="s">
        <v>236</v>
      </c>
      <c r="B11" s="95"/>
      <c r="C11" s="95"/>
      <c r="D11" s="96">
        <v>5084021309</v>
      </c>
      <c r="E11" s="97"/>
    </row>
    <row r="12" spans="1:5" ht="17.100000000000001" customHeight="1">
      <c r="A12" s="95" t="s">
        <v>237</v>
      </c>
      <c r="B12" s="95"/>
      <c r="C12" s="95"/>
      <c r="D12" s="96">
        <v>5154526780</v>
      </c>
      <c r="E12" s="97"/>
    </row>
    <row r="13" spans="1:5" ht="17.100000000000001" customHeight="1">
      <c r="A13" s="95" t="s">
        <v>238</v>
      </c>
      <c r="B13" s="95"/>
      <c r="C13" s="95"/>
      <c r="D13" s="96">
        <v>78704946</v>
      </c>
      <c r="E13" s="97"/>
    </row>
    <row r="14" spans="1:5" ht="17.100000000000001" customHeight="1">
      <c r="A14" s="95" t="s">
        <v>239</v>
      </c>
      <c r="B14" s="95"/>
      <c r="C14" s="95"/>
      <c r="D14" s="96">
        <v>100904002</v>
      </c>
      <c r="E14" s="97"/>
    </row>
    <row r="15" spans="1:5" ht="17.100000000000001" customHeight="1">
      <c r="A15" s="95" t="s">
        <v>240</v>
      </c>
      <c r="B15" s="95"/>
      <c r="C15" s="95"/>
      <c r="D15" s="96">
        <v>19603491613</v>
      </c>
      <c r="E15" s="97"/>
    </row>
    <row r="16" spans="1:5" ht="17.100000000000001" customHeight="1">
      <c r="A16" s="95" t="s">
        <v>241</v>
      </c>
      <c r="B16" s="95"/>
      <c r="C16" s="95"/>
      <c r="D16" s="96">
        <v>13580318314</v>
      </c>
      <c r="E16" s="97"/>
    </row>
    <row r="17" spans="1:5" ht="17.100000000000001" customHeight="1">
      <c r="A17" s="95" t="s">
        <v>242</v>
      </c>
      <c r="B17" s="95"/>
      <c r="C17" s="95"/>
      <c r="D17" s="96">
        <v>4412490513</v>
      </c>
      <c r="E17" s="97"/>
    </row>
    <row r="18" spans="1:5" ht="17.100000000000001" customHeight="1">
      <c r="A18" s="95" t="s">
        <v>243</v>
      </c>
      <c r="B18" s="95"/>
      <c r="C18" s="95"/>
      <c r="D18" s="96">
        <v>1604665834</v>
      </c>
      <c r="E18" s="97"/>
    </row>
    <row r="19" spans="1:5" ht="17.100000000000001" customHeight="1">
      <c r="A19" s="95" t="s">
        <v>239</v>
      </c>
      <c r="B19" s="95"/>
      <c r="C19" s="95"/>
      <c r="D19" s="96">
        <v>6016952</v>
      </c>
      <c r="E19" s="97"/>
    </row>
    <row r="20" spans="1:5" ht="17.100000000000001" customHeight="1">
      <c r="A20" s="95" t="s">
        <v>244</v>
      </c>
      <c r="B20" s="95"/>
      <c r="C20" s="95"/>
      <c r="D20" s="96">
        <v>31254873977</v>
      </c>
      <c r="E20" s="97"/>
    </row>
    <row r="21" spans="1:5" ht="17.100000000000001" customHeight="1">
      <c r="A21" s="95" t="s">
        <v>245</v>
      </c>
      <c r="B21" s="95"/>
      <c r="C21" s="95"/>
      <c r="D21" s="96">
        <v>16157252517</v>
      </c>
      <c r="E21" s="97"/>
    </row>
    <row r="22" spans="1:5" ht="17.100000000000001" customHeight="1">
      <c r="A22" s="95" t="s">
        <v>246</v>
      </c>
      <c r="B22" s="95"/>
      <c r="C22" s="95"/>
      <c r="D22" s="96">
        <v>14055277480</v>
      </c>
      <c r="E22" s="97"/>
    </row>
    <row r="23" spans="1:5" ht="17.100000000000001" customHeight="1">
      <c r="A23" s="95" t="s">
        <v>247</v>
      </c>
      <c r="B23" s="95"/>
      <c r="C23" s="95"/>
      <c r="D23" s="96">
        <v>371453218</v>
      </c>
      <c r="E23" s="97"/>
    </row>
    <row r="24" spans="1:5" ht="17.100000000000001" customHeight="1">
      <c r="A24" s="95" t="s">
        <v>248</v>
      </c>
      <c r="B24" s="95"/>
      <c r="C24" s="95"/>
      <c r="D24" s="96">
        <v>670890762</v>
      </c>
      <c r="E24" s="97"/>
    </row>
    <row r="25" spans="1:5" ht="17.100000000000001" customHeight="1">
      <c r="A25" s="95" t="s">
        <v>249</v>
      </c>
      <c r="B25" s="95"/>
      <c r="C25" s="95"/>
      <c r="D25" s="96">
        <v>19299940</v>
      </c>
      <c r="E25" s="97"/>
    </row>
    <row r="26" spans="1:5" ht="17.100000000000001" customHeight="1">
      <c r="A26" s="95" t="s">
        <v>250</v>
      </c>
      <c r="B26" s="95"/>
      <c r="C26" s="95"/>
      <c r="D26" s="96">
        <v>564740</v>
      </c>
      <c r="E26" s="97"/>
    </row>
    <row r="27" spans="1:5" ht="17.100000000000001" customHeight="1">
      <c r="A27" s="95" t="s">
        <v>251</v>
      </c>
      <c r="B27" s="95"/>
      <c r="C27" s="95"/>
      <c r="D27" s="96">
        <v>18735200</v>
      </c>
      <c r="E27" s="97"/>
    </row>
    <row r="28" spans="1:5" ht="17.100000000000001" customHeight="1">
      <c r="A28" s="95" t="s">
        <v>252</v>
      </c>
      <c r="B28" s="95"/>
      <c r="C28" s="95"/>
      <c r="D28" s="96" t="s">
        <v>24</v>
      </c>
      <c r="E28" s="97"/>
    </row>
    <row r="29" spans="1:5" ht="17.100000000000001" customHeight="1">
      <c r="A29" s="98" t="s">
        <v>253</v>
      </c>
      <c r="B29" s="98"/>
      <c r="C29" s="98"/>
      <c r="D29" s="99">
        <v>1213925387</v>
      </c>
      <c r="E29" s="100"/>
    </row>
    <row r="30" spans="1:5" ht="17.100000000000001" customHeight="1">
      <c r="A30" s="95" t="s">
        <v>254</v>
      </c>
      <c r="B30" s="95"/>
      <c r="C30" s="95"/>
      <c r="D30" s="97"/>
      <c r="E30" s="97"/>
    </row>
    <row r="31" spans="1:5" ht="17.100000000000001" customHeight="1">
      <c r="A31" s="95" t="s">
        <v>255</v>
      </c>
      <c r="B31" s="95"/>
      <c r="C31" s="95"/>
      <c r="D31" s="96">
        <v>3099629710</v>
      </c>
      <c r="E31" s="97"/>
    </row>
    <row r="32" spans="1:5" ht="17.100000000000001" customHeight="1">
      <c r="A32" s="95" t="s">
        <v>335</v>
      </c>
      <c r="B32" s="95"/>
      <c r="C32" s="95"/>
      <c r="D32" s="96">
        <v>2078181950</v>
      </c>
      <c r="E32" s="97"/>
    </row>
    <row r="33" spans="1:5" ht="17.100000000000001" customHeight="1">
      <c r="A33" s="95" t="s">
        <v>256</v>
      </c>
      <c r="B33" s="95"/>
      <c r="C33" s="95"/>
      <c r="D33" s="96">
        <v>696847760</v>
      </c>
      <c r="E33" s="97"/>
    </row>
    <row r="34" spans="1:5" ht="17.100000000000001" customHeight="1">
      <c r="A34" s="95" t="s">
        <v>257</v>
      </c>
      <c r="B34" s="95"/>
      <c r="C34" s="95"/>
      <c r="D34" s="96">
        <v>141600000</v>
      </c>
      <c r="E34" s="97"/>
    </row>
    <row r="35" spans="1:5" ht="17.100000000000001" customHeight="1">
      <c r="A35" s="95" t="s">
        <v>258</v>
      </c>
      <c r="B35" s="95"/>
      <c r="C35" s="95"/>
      <c r="D35" s="96">
        <v>183000000</v>
      </c>
      <c r="E35" s="97"/>
    </row>
    <row r="36" spans="1:5" ht="17.100000000000001" customHeight="1">
      <c r="A36" s="95" t="s">
        <v>251</v>
      </c>
      <c r="B36" s="95"/>
      <c r="C36" s="95"/>
      <c r="D36" s="96" t="s">
        <v>24</v>
      </c>
      <c r="E36" s="97"/>
    </row>
    <row r="37" spans="1:5" ht="17.100000000000001" customHeight="1">
      <c r="A37" s="95" t="s">
        <v>259</v>
      </c>
      <c r="B37" s="95"/>
      <c r="C37" s="95"/>
      <c r="D37" s="96">
        <v>1361540642</v>
      </c>
      <c r="E37" s="97"/>
    </row>
    <row r="38" spans="1:5" ht="17.100000000000001" customHeight="1">
      <c r="A38" s="95" t="s">
        <v>246</v>
      </c>
      <c r="B38" s="95"/>
      <c r="C38" s="95"/>
      <c r="D38" s="96">
        <v>354617878</v>
      </c>
      <c r="E38" s="97"/>
    </row>
    <row r="39" spans="1:5" ht="17.100000000000001" customHeight="1">
      <c r="A39" s="95" t="s">
        <v>260</v>
      </c>
      <c r="B39" s="95"/>
      <c r="C39" s="95"/>
      <c r="D39" s="96">
        <v>484910000</v>
      </c>
      <c r="E39" s="97"/>
    </row>
    <row r="40" spans="1:5" ht="17.100000000000001" customHeight="1">
      <c r="A40" s="95" t="s">
        <v>261</v>
      </c>
      <c r="B40" s="95"/>
      <c r="C40" s="95"/>
      <c r="D40" s="96">
        <v>183000000</v>
      </c>
      <c r="E40" s="97"/>
    </row>
    <row r="41" spans="1:5" ht="17.100000000000001" customHeight="1">
      <c r="A41" s="95" t="s">
        <v>262</v>
      </c>
      <c r="B41" s="95"/>
      <c r="C41" s="95"/>
      <c r="D41" s="96">
        <v>339012764</v>
      </c>
      <c r="E41" s="97"/>
    </row>
    <row r="42" spans="1:5" ht="17.100000000000001" customHeight="1">
      <c r="A42" s="95" t="s">
        <v>248</v>
      </c>
      <c r="B42" s="95"/>
      <c r="C42" s="95"/>
      <c r="D42" s="96" t="s">
        <v>24</v>
      </c>
      <c r="E42" s="97"/>
    </row>
    <row r="43" spans="1:5" ht="17.100000000000001" customHeight="1">
      <c r="A43" s="98" t="s">
        <v>263</v>
      </c>
      <c r="B43" s="98"/>
      <c r="C43" s="98"/>
      <c r="D43" s="99">
        <v>-1738089068</v>
      </c>
      <c r="E43" s="100"/>
    </row>
    <row r="44" spans="1:5" ht="17.100000000000001" customHeight="1">
      <c r="A44" s="95" t="s">
        <v>264</v>
      </c>
      <c r="B44" s="95"/>
      <c r="C44" s="95"/>
      <c r="D44" s="97"/>
      <c r="E44" s="97"/>
    </row>
    <row r="45" spans="1:5" ht="17.100000000000001" customHeight="1">
      <c r="A45" s="95" t="s">
        <v>265</v>
      </c>
      <c r="B45" s="95"/>
      <c r="C45" s="95"/>
      <c r="D45" s="96">
        <v>1771823511</v>
      </c>
      <c r="E45" s="97"/>
    </row>
    <row r="46" spans="1:5" ht="17.100000000000001" customHeight="1">
      <c r="A46" s="95" t="s">
        <v>266</v>
      </c>
      <c r="B46" s="95"/>
      <c r="C46" s="95"/>
      <c r="D46" s="96">
        <v>1710131297</v>
      </c>
      <c r="E46" s="97"/>
    </row>
    <row r="47" spans="1:5" ht="17.100000000000001" customHeight="1">
      <c r="A47" s="95" t="s">
        <v>251</v>
      </c>
      <c r="B47" s="95"/>
      <c r="C47" s="95"/>
      <c r="D47" s="96">
        <v>61692214</v>
      </c>
      <c r="E47" s="97"/>
    </row>
    <row r="48" spans="1:5" ht="17.100000000000001" customHeight="1">
      <c r="A48" s="95" t="s">
        <v>267</v>
      </c>
      <c r="B48" s="95"/>
      <c r="C48" s="95"/>
      <c r="D48" s="96">
        <v>2353938000</v>
      </c>
      <c r="E48" s="97"/>
    </row>
    <row r="49" spans="1:5" ht="17.100000000000001" customHeight="1">
      <c r="A49" s="95" t="s">
        <v>268</v>
      </c>
      <c r="B49" s="95"/>
      <c r="C49" s="95"/>
      <c r="D49" s="96">
        <v>2353938000</v>
      </c>
      <c r="E49" s="97"/>
    </row>
    <row r="50" spans="1:5" ht="17.100000000000001" customHeight="1">
      <c r="A50" s="95" t="s">
        <v>248</v>
      </c>
      <c r="B50" s="95"/>
      <c r="C50" s="95"/>
      <c r="D50" s="96" t="s">
        <v>24</v>
      </c>
      <c r="E50" s="97"/>
    </row>
    <row r="51" spans="1:5" ht="17.100000000000001" customHeight="1">
      <c r="A51" s="98" t="s">
        <v>269</v>
      </c>
      <c r="B51" s="98"/>
      <c r="C51" s="98"/>
      <c r="D51" s="99">
        <v>582114489</v>
      </c>
      <c r="E51" s="100"/>
    </row>
    <row r="52" spans="1:5" ht="17.100000000000001" customHeight="1">
      <c r="A52" s="98" t="s">
        <v>270</v>
      </c>
      <c r="B52" s="98"/>
      <c r="C52" s="98"/>
      <c r="D52" s="99">
        <v>57950808</v>
      </c>
      <c r="E52" s="100"/>
    </row>
    <row r="53" spans="1:5" ht="17.100000000000001" customHeight="1">
      <c r="A53" s="98" t="s">
        <v>271</v>
      </c>
      <c r="B53" s="98"/>
      <c r="C53" s="98"/>
      <c r="D53" s="99">
        <v>886302272</v>
      </c>
      <c r="E53" s="100"/>
    </row>
    <row r="54" spans="1:5" ht="17.100000000000001" customHeight="1">
      <c r="A54" s="98" t="s">
        <v>272</v>
      </c>
      <c r="B54" s="98"/>
      <c r="C54" s="98"/>
      <c r="D54" s="99">
        <v>944253080</v>
      </c>
      <c r="E54" s="100"/>
    </row>
    <row r="56" spans="1:5" ht="17.100000000000001" customHeight="1">
      <c r="A56" s="98" t="s">
        <v>273</v>
      </c>
      <c r="B56" s="98"/>
      <c r="C56" s="98"/>
      <c r="D56" s="99">
        <v>86623120</v>
      </c>
      <c r="E56" s="100"/>
    </row>
    <row r="57" spans="1:5" ht="17.100000000000001" customHeight="1">
      <c r="A57" s="98" t="s">
        <v>274</v>
      </c>
      <c r="B57" s="98"/>
      <c r="C57" s="98"/>
      <c r="D57" s="99">
        <v>-39253973</v>
      </c>
      <c r="E57" s="100"/>
    </row>
    <row r="58" spans="1:5" ht="17.100000000000001" customHeight="1">
      <c r="A58" s="98" t="s">
        <v>275</v>
      </c>
      <c r="B58" s="98"/>
      <c r="C58" s="98"/>
      <c r="D58" s="99">
        <v>47369147</v>
      </c>
      <c r="E58" s="100"/>
    </row>
    <row r="59" spans="1:5" ht="17.100000000000001" customHeight="1">
      <c r="A59" s="98" t="s">
        <v>276</v>
      </c>
      <c r="B59" s="98"/>
      <c r="C59" s="98"/>
      <c r="D59" s="99">
        <v>991622227</v>
      </c>
      <c r="E59" s="100"/>
    </row>
    <row r="60" spans="1:5" ht="17.100000000000001" customHeight="1">
      <c r="A60" s="10"/>
      <c r="B60" s="10"/>
      <c r="C60" s="10"/>
      <c r="D60" s="10"/>
      <c r="E60" s="10"/>
    </row>
    <row r="61" spans="1:5">
      <c r="A61" s="2"/>
    </row>
    <row r="62" spans="1:5">
      <c r="A62" s="2"/>
    </row>
    <row r="63" spans="1:5">
      <c r="A63" s="2"/>
    </row>
  </sheetData>
  <mergeCells count="107">
    <mergeCell ref="A59:C59"/>
    <mergeCell ref="D59:E59"/>
    <mergeCell ref="A57:C57"/>
    <mergeCell ref="D57:E57"/>
    <mergeCell ref="A58:C58"/>
    <mergeCell ref="D58:E58"/>
    <mergeCell ref="A53:C53"/>
    <mergeCell ref="D53:E53"/>
    <mergeCell ref="A56:C56"/>
    <mergeCell ref="D56:E56"/>
    <mergeCell ref="A54:C54"/>
    <mergeCell ref="D54:E54"/>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2:E2"/>
    <mergeCell ref="A3:E3"/>
    <mergeCell ref="A4:E4"/>
    <mergeCell ref="A7:C7"/>
    <mergeCell ref="D7:E7"/>
  </mergeCells>
  <phoneticPr fontId="6"/>
  <printOptions horizontalCentered="1"/>
  <pageMargins left="0.3888888888888889" right="0.3888888888888889" top="0.3888888888888889" bottom="0.3888888888888889" header="0.19444444444444445" footer="0.19444444444444445"/>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3" customWidth="1"/>
    <col min="8" max="8" width="9" style="3"/>
    <col min="9" max="9" width="12.75" bestFit="1" customWidth="1"/>
  </cols>
  <sheetData>
    <row r="1" spans="1:8" s="3" customFormat="1" ht="30" customHeight="1">
      <c r="A1" s="114" t="s">
        <v>283</v>
      </c>
      <c r="B1" s="114"/>
      <c r="C1" s="114"/>
      <c r="D1" s="114"/>
      <c r="E1" s="18" t="s">
        <v>279</v>
      </c>
      <c r="F1" s="20" t="s">
        <v>280</v>
      </c>
      <c r="G1" s="20" t="s">
        <v>281</v>
      </c>
      <c r="H1" s="5" t="s">
        <v>282</v>
      </c>
    </row>
    <row r="2" spans="1:8">
      <c r="A2" s="102" t="s">
        <v>277</v>
      </c>
      <c r="B2" s="101" t="s">
        <v>278</v>
      </c>
      <c r="C2" s="1" t="s">
        <v>285</v>
      </c>
      <c r="D2" s="1" t="s">
        <v>289</v>
      </c>
      <c r="E2" s="1" t="s">
        <v>363</v>
      </c>
      <c r="F2" s="21" t="str">
        <f>+'1.(1)①有形固定資産の明細'!H23</f>
        <v>-</v>
      </c>
      <c r="G2" s="21">
        <f>'貸借対照表(BS)'!$B$9</f>
        <v>114983285837</v>
      </c>
      <c r="H2" s="4" t="str">
        <f>IF(F2=G2,"○","×")</f>
        <v>×</v>
      </c>
    </row>
    <row r="3" spans="1:8">
      <c r="A3" s="103"/>
      <c r="B3" s="101"/>
      <c r="C3" s="1" t="s">
        <v>286</v>
      </c>
      <c r="D3" s="1" t="s">
        <v>290</v>
      </c>
      <c r="E3" s="1" t="s">
        <v>363</v>
      </c>
      <c r="F3" s="21" t="str">
        <f>+'1.(1)②有形固定資産に係る行政目的別の明細'!I23</f>
        <v>-</v>
      </c>
      <c r="G3" s="21">
        <f>'貸借対照表(BS)'!$B$9</f>
        <v>114983285837</v>
      </c>
      <c r="H3" s="4" t="str">
        <f>IF(F3=G3,"○","×")</f>
        <v>×</v>
      </c>
    </row>
    <row r="4" spans="1:8">
      <c r="A4" s="103"/>
      <c r="B4" s="101"/>
      <c r="C4" s="102" t="s">
        <v>284</v>
      </c>
      <c r="D4" s="102" t="s">
        <v>291</v>
      </c>
      <c r="E4" s="1" t="s">
        <v>413</v>
      </c>
      <c r="F4" s="22">
        <f>VLOOKUP("合計",市場価格のあるもの,4,FALSE)+VLOOKUP("合計",市場価格のないもののうち連結対象団体に対するもの,2,FALSE)+VLOOKUP("合計",市場価格のないもののうち連結対象団体以外に対するもの,10,FALSE)</f>
        <v>1063426508</v>
      </c>
      <c r="G4" s="21">
        <f>IF(ISNUMBER('貸借対照表(BS)'!$B$41),'貸借対照表(BS)'!$B$41,0)</f>
        <v>906696508</v>
      </c>
      <c r="H4" s="4" t="str">
        <f>IF(F4=G4,"○","×")</f>
        <v>×</v>
      </c>
    </row>
    <row r="5" spans="1:8">
      <c r="A5" s="103"/>
      <c r="B5" s="101"/>
      <c r="C5" s="104"/>
      <c r="D5" s="104"/>
      <c r="E5" s="1" t="s">
        <v>414</v>
      </c>
      <c r="F5" s="22" t="str">
        <f>VLOOKUP("合計",市場価格のないもののうち連結対象団体に対するもの,9,FALSE)</f>
        <v>-</v>
      </c>
      <c r="G5" s="21">
        <f>IF(ISNUMBER('貸借対照表(BS)'!$B$45),-'貸借対照表(BS)'!$B$45,0)</f>
        <v>0</v>
      </c>
      <c r="H5" s="4" t="str">
        <f>IF(F5=G5,"○","×")</f>
        <v>×</v>
      </c>
    </row>
    <row r="6" spans="1:8">
      <c r="A6" s="103"/>
      <c r="B6" s="101"/>
      <c r="C6" s="101" t="s">
        <v>287</v>
      </c>
      <c r="D6" s="101" t="s">
        <v>32</v>
      </c>
      <c r="E6" s="1" t="s">
        <v>292</v>
      </c>
      <c r="F6" s="21">
        <f>SUMIFS('1.(1)④基金の明細'!$F$6:$F$13,'1.(1)④基金の明細'!$A$6:$A$13,"財政調整基金")</f>
        <v>2513119669</v>
      </c>
      <c r="G6" s="21">
        <f>IF(ISNUMBER('貸借対照表(BS)'!$B$58),'貸借対照表(BS)'!$B$58,0)</f>
        <v>1863743097</v>
      </c>
      <c r="H6" s="4" t="str">
        <f t="shared" ref="H6:H39" si="0">IF(F6=G6,"○","×")</f>
        <v>×</v>
      </c>
    </row>
    <row r="7" spans="1:8">
      <c r="A7" s="103"/>
      <c r="B7" s="101"/>
      <c r="C7" s="101"/>
      <c r="D7" s="101"/>
      <c r="E7" s="1" t="s">
        <v>293</v>
      </c>
      <c r="F7" s="21">
        <f>SUMIFS('1.(1)④基金の明細'!$F$6:$F$13,'1.(1)④基金の明細'!$A$6:$A$13,"減債基金")</f>
        <v>436662126</v>
      </c>
      <c r="G7" s="21">
        <f>IF(ISNUMBER('貸借対照表(BS)'!$B$49),'貸借対照表(BS)'!$B$49,0)+IF(ISNUMBER('貸借対照表(BS)'!$B$59),'貸借対照表(BS)'!$B$59,0)</f>
        <v>11152903</v>
      </c>
      <c r="H7" s="4" t="str">
        <f t="shared" si="0"/>
        <v>×</v>
      </c>
    </row>
    <row r="8" spans="1:8">
      <c r="A8" s="103"/>
      <c r="B8" s="101"/>
      <c r="C8" s="101"/>
      <c r="D8" s="101"/>
      <c r="E8" s="1" t="s">
        <v>294</v>
      </c>
      <c r="F8" s="21">
        <f>SUMIFS('1.(1)④基金の明細'!$F:$F,'1.(1)④基金の明細'!$A:$A,"合計")-SUM(F6:F7)</f>
        <v>1701609258</v>
      </c>
      <c r="G8" s="21">
        <f>IF(ISNUMBER('貸借対照表(BS)'!$B$50),'貸借対照表(BS)'!$B$50,0)</f>
        <v>1923004644</v>
      </c>
      <c r="H8" s="4" t="str">
        <f t="shared" si="0"/>
        <v>×</v>
      </c>
    </row>
    <row r="9" spans="1:8">
      <c r="A9" s="103"/>
      <c r="B9" s="101"/>
      <c r="C9" s="101" t="s">
        <v>288</v>
      </c>
      <c r="D9" s="101" t="s">
        <v>295</v>
      </c>
      <c r="E9" s="1" t="s">
        <v>296</v>
      </c>
      <c r="F9" s="21">
        <f>SUMIFS('1.(1)⑤貸付金の明細'!B:B,'1.(1)⑤貸付金の明細'!A:A,"合計")</f>
        <v>0</v>
      </c>
      <c r="G9" s="21">
        <f>IF(ISNUMBER('貸借対照表(BS)'!$B$47),'貸借対照表(BS)'!$B$47,0)</f>
        <v>0</v>
      </c>
      <c r="H9" s="4" t="str">
        <f t="shared" si="0"/>
        <v>○</v>
      </c>
    </row>
    <row r="10" spans="1:8">
      <c r="A10" s="103"/>
      <c r="B10" s="101"/>
      <c r="C10" s="101"/>
      <c r="D10" s="101"/>
      <c r="E10" s="1" t="s">
        <v>297</v>
      </c>
      <c r="F10" s="21">
        <f>SUMIFS('1.(1)⑤貸付金の明細'!D:D,'1.(1)⑤貸付金の明細'!A:A,"合計")</f>
        <v>0</v>
      </c>
      <c r="G10" s="21">
        <f>IF(ISNUMBER('貸借対照表(BS)'!$B$56),'貸借対照表(BS)'!$B$56,0)</f>
        <v>0</v>
      </c>
      <c r="H10" s="4" t="str">
        <f t="shared" si="0"/>
        <v>○</v>
      </c>
    </row>
    <row r="11" spans="1:8">
      <c r="A11" s="103"/>
      <c r="B11" s="101"/>
      <c r="C11" s="1" t="s">
        <v>298</v>
      </c>
      <c r="D11" s="1" t="s">
        <v>47</v>
      </c>
      <c r="E11" s="1" t="s">
        <v>301</v>
      </c>
      <c r="F11" s="21">
        <f>SUMIFS('1.(1)⑥長期延滞債権の明細'!B:B,'1.(1)⑥長期延滞債権の明細'!A:A,"合計")</f>
        <v>104582974</v>
      </c>
      <c r="G11" s="21">
        <f>IF(ISNUMBER('貸借対照表(BS)'!$B$46),'貸借対照表(BS)'!$B$46,0)</f>
        <v>115520149</v>
      </c>
      <c r="H11" s="4" t="str">
        <f t="shared" si="0"/>
        <v>×</v>
      </c>
    </row>
    <row r="12" spans="1:8">
      <c r="A12" s="103"/>
      <c r="B12" s="101"/>
      <c r="C12" s="1" t="s">
        <v>300</v>
      </c>
      <c r="D12" s="1" t="s">
        <v>40</v>
      </c>
      <c r="E12" s="1" t="s">
        <v>299</v>
      </c>
      <c r="F12" s="21">
        <f>SUMIFS('1.(1)⑦未収金の明細'!B:B,'1.(1)⑦未収金の明細'!A:A,"合計")</f>
        <v>481057760</v>
      </c>
      <c r="G12" s="21">
        <f>IF(ISNUMBER('貸借対照表(BS)'!$B$55),'貸借対照表(BS)'!$B$55,0)</f>
        <v>62899047</v>
      </c>
      <c r="H12" s="4" t="str">
        <f t="shared" si="0"/>
        <v>×</v>
      </c>
    </row>
    <row r="13" spans="1:8">
      <c r="A13" s="103"/>
      <c r="B13" s="101"/>
      <c r="C13" s="1" t="s">
        <v>288</v>
      </c>
      <c r="D13" s="102" t="s">
        <v>330</v>
      </c>
      <c r="E13" s="102" t="s">
        <v>93</v>
      </c>
      <c r="F13" s="115">
        <f>SUMIFS('1.(1)⑤貸付金の明細'!C:C,'1.(1)⑤貸付金の明細'!A:A,"合計")+SUMIFS('1.(1)⑥長期延滞債権の明細'!C:C,'1.(1)⑥長期延滞債権の明細'!A:A,"合計")</f>
        <v>11852737</v>
      </c>
      <c r="G13" s="115">
        <f>-IF(ISNUMBER('貸借対照表(BS)'!$B$52),'貸借対照表(BS)'!$B$52,0)</f>
        <v>9162971</v>
      </c>
      <c r="H13" s="117" t="str">
        <f t="shared" si="0"/>
        <v>×</v>
      </c>
    </row>
    <row r="14" spans="1:8">
      <c r="A14" s="103"/>
      <c r="B14" s="101"/>
      <c r="C14" s="1" t="s">
        <v>298</v>
      </c>
      <c r="D14" s="104"/>
      <c r="E14" s="104"/>
      <c r="F14" s="116"/>
      <c r="G14" s="116"/>
      <c r="H14" s="118"/>
    </row>
    <row r="15" spans="1:8">
      <c r="A15" s="103"/>
      <c r="B15" s="101"/>
      <c r="C15" s="1" t="s">
        <v>288</v>
      </c>
      <c r="D15" s="102" t="s">
        <v>331</v>
      </c>
      <c r="E15" s="102" t="s">
        <v>332</v>
      </c>
      <c r="F15" s="115">
        <f>SUMIFS('1.(1)⑤貸付金の明細'!E:E,'1.(1)⑤貸付金の明細'!A:A,"合計")+SUMIFS('1.(1)⑦未収金の明細'!C:C,'1.(1)⑦未収金の明細'!A:A,"合計")</f>
        <v>1122468</v>
      </c>
      <c r="G15" s="115">
        <f>-IF(ISNUMBER('貸借対照表(BS)'!$B$62),'貸借対照表(BS)'!$B$62,0)</f>
        <v>5303246</v>
      </c>
      <c r="H15" s="117" t="str">
        <f t="shared" ref="H15" si="1">IF(F15=G15,"○","×")</f>
        <v>×</v>
      </c>
    </row>
    <row r="16" spans="1:8">
      <c r="A16" s="103"/>
      <c r="B16" s="101"/>
      <c r="C16" s="1" t="s">
        <v>300</v>
      </c>
      <c r="D16" s="104"/>
      <c r="E16" s="104"/>
      <c r="F16" s="116"/>
      <c r="G16" s="116"/>
      <c r="H16" s="118"/>
    </row>
    <row r="17" spans="1:8">
      <c r="A17" s="103"/>
      <c r="B17" s="101" t="s">
        <v>302</v>
      </c>
      <c r="C17" s="101" t="s">
        <v>285</v>
      </c>
      <c r="D17" s="101" t="s">
        <v>415</v>
      </c>
      <c r="E17" s="1" t="s">
        <v>304</v>
      </c>
      <c r="F17" s="21">
        <f>SUMIFS('1.(2)①地方債（借入先別）の明細'!B:B,'1.(2)①地方債（借入先別）の明細'!A:A,"*合計")-F18</f>
        <v>18607712534</v>
      </c>
      <c r="G17" s="21">
        <f>IF(ISNUMBER('貸借対照表(BS)'!$E$9),'貸借対照表(BS)'!$E$9,0)</f>
        <v>18034972195</v>
      </c>
      <c r="H17" s="4" t="str">
        <f t="shared" si="0"/>
        <v>×</v>
      </c>
    </row>
    <row r="18" spans="1:8">
      <c r="A18" s="103"/>
      <c r="B18" s="101"/>
      <c r="C18" s="101"/>
      <c r="D18" s="101"/>
      <c r="E18" s="1" t="s">
        <v>303</v>
      </c>
      <c r="F18" s="21">
        <f>SUMIFS('1.(2)①地方債（借入先別）の明細'!C:C,'1.(2)①地方債（借入先別）の明細'!A:A,"*合計")</f>
        <v>1949238875</v>
      </c>
      <c r="G18" s="21">
        <f>IF(ISNUMBER('貸借対照表(BS)'!$E$15),'貸借対照表(BS)'!$E$15,0)</f>
        <v>1798412145</v>
      </c>
      <c r="H18" s="4" t="str">
        <f t="shared" si="0"/>
        <v>×</v>
      </c>
    </row>
    <row r="19" spans="1:8">
      <c r="A19" s="103"/>
      <c r="B19" s="101"/>
      <c r="C19" s="1" t="s">
        <v>286</v>
      </c>
      <c r="D19" s="1" t="s">
        <v>416</v>
      </c>
      <c r="E19" s="1" t="s">
        <v>305</v>
      </c>
      <c r="F19" s="21">
        <f>'1.(2)②地方債（利率別）の明細'!$A$7</f>
        <v>19942905409</v>
      </c>
      <c r="G19" s="21">
        <f>IF(ISNUMBER('貸借対照表(BS)'!$E$9),'貸借対照表(BS)'!$E$9,0)+IF(ISNUMBER('貸借対照表(BS)'!$E$15),'貸借対照表(BS)'!$E$15,0)</f>
        <v>19833384340</v>
      </c>
      <c r="H19" s="4" t="str">
        <f t="shared" si="0"/>
        <v>×</v>
      </c>
    </row>
    <row r="20" spans="1:8">
      <c r="A20" s="103"/>
      <c r="B20" s="101"/>
      <c r="C20" s="101" t="s">
        <v>284</v>
      </c>
      <c r="D20" s="101" t="s">
        <v>417</v>
      </c>
      <c r="E20" s="1" t="s">
        <v>304</v>
      </c>
      <c r="F20" s="21">
        <f>'1.(2)③地方債（返済期間別）の明細'!$A$7-'1.(2)③地方債（返済期間別）の明細'!$B$7</f>
        <v>18607712534</v>
      </c>
      <c r="G20" s="21">
        <f>IF(ISNUMBER('貸借対照表(BS)'!$E$9),'貸借対照表(BS)'!$E$9,0)</f>
        <v>18034972195</v>
      </c>
      <c r="H20" s="4" t="str">
        <f t="shared" si="0"/>
        <v>×</v>
      </c>
    </row>
    <row r="21" spans="1:8">
      <c r="A21" s="103"/>
      <c r="B21" s="101"/>
      <c r="C21" s="101"/>
      <c r="D21" s="101"/>
      <c r="E21" s="1" t="s">
        <v>303</v>
      </c>
      <c r="F21" s="21">
        <f>'1.(2)③地方債（返済期間別）の明細'!$B$7</f>
        <v>1949238875</v>
      </c>
      <c r="G21" s="21">
        <f>IF(ISNUMBER('貸借対照表(BS)'!$E$15),'貸借対照表(BS)'!$E$15,0)</f>
        <v>1798412145</v>
      </c>
      <c r="H21" s="4" t="str">
        <f t="shared" si="0"/>
        <v>×</v>
      </c>
    </row>
    <row r="22" spans="1:8">
      <c r="A22" s="103"/>
      <c r="B22" s="101"/>
      <c r="C22" s="1" t="s">
        <v>287</v>
      </c>
      <c r="D22" s="1" t="s">
        <v>418</v>
      </c>
      <c r="E22" s="1" t="s">
        <v>307</v>
      </c>
      <c r="F22" s="21" t="s">
        <v>307</v>
      </c>
      <c r="G22" s="21" t="s">
        <v>307</v>
      </c>
      <c r="H22" s="4" t="s">
        <v>306</v>
      </c>
    </row>
    <row r="23" spans="1:8">
      <c r="A23" s="103"/>
      <c r="B23" s="101"/>
      <c r="C23" s="101" t="s">
        <v>288</v>
      </c>
      <c r="D23" s="101" t="s">
        <v>86</v>
      </c>
      <c r="E23" s="1" t="s">
        <v>93</v>
      </c>
      <c r="F23" s="21">
        <f>SUMIFS('1.(2)⑤引当金の明細'!F:F,'1.(2)⑤引当金の明細'!A:A,E23)</f>
        <v>11852737</v>
      </c>
      <c r="G23" s="21">
        <f>-IF(ISNUMBER('貸借対照表(BS)'!$B$52),'貸借対照表(BS)'!$B$52,0)</f>
        <v>9162971</v>
      </c>
      <c r="H23" s="4" t="str">
        <f t="shared" si="0"/>
        <v>×</v>
      </c>
    </row>
    <row r="24" spans="1:8">
      <c r="A24" s="103"/>
      <c r="B24" s="101"/>
      <c r="C24" s="101"/>
      <c r="D24" s="101"/>
      <c r="E24" s="1" t="s">
        <v>94</v>
      </c>
      <c r="F24" s="21">
        <f>SUMIFS('1.(2)⑤引当金の明細'!F:F,'1.(2)⑤引当金の明細'!A:A,E24)</f>
        <v>1122468</v>
      </c>
      <c r="G24" s="21">
        <f>-IF(ISNUMBER('貸借対照表(BS)'!$B$62),'貸借対照表(BS)'!$B$62,0)</f>
        <v>5303246</v>
      </c>
      <c r="H24" s="4" t="str">
        <f t="shared" si="0"/>
        <v>×</v>
      </c>
    </row>
    <row r="25" spans="1:8">
      <c r="A25" s="103"/>
      <c r="B25" s="101"/>
      <c r="C25" s="101"/>
      <c r="D25" s="101"/>
      <c r="E25" s="1" t="s">
        <v>95</v>
      </c>
      <c r="F25" s="21">
        <f>SUMIFS('1.(2)⑤引当金の明細'!F:F,'1.(2)⑤引当金の明細'!A:A,E25)</f>
        <v>0</v>
      </c>
      <c r="G25" s="21">
        <f>-IF(ISNUMBER('貸借対照表(BS)'!$B$45),'貸借対照表(BS)'!$B$45,0)</f>
        <v>0</v>
      </c>
      <c r="H25" s="4" t="str">
        <f t="shared" si="0"/>
        <v>○</v>
      </c>
    </row>
    <row r="26" spans="1:8">
      <c r="A26" s="103"/>
      <c r="B26" s="101"/>
      <c r="C26" s="101"/>
      <c r="D26" s="101"/>
      <c r="E26" s="1" t="s">
        <v>96</v>
      </c>
      <c r="F26" s="21">
        <f>SUMIFS('1.(2)⑤引当金の明細'!F:F,'1.(2)⑤引当金の明細'!A:A,E26)</f>
        <v>3182486000</v>
      </c>
      <c r="G26" s="21">
        <f>IF(ISNUMBER('貸借対照表(BS)'!$E$11),'貸借対照表(BS)'!$E$11,0)</f>
        <v>3001355280</v>
      </c>
      <c r="H26" s="4" t="str">
        <f t="shared" si="0"/>
        <v>×</v>
      </c>
    </row>
    <row r="27" spans="1:8">
      <c r="A27" s="103"/>
      <c r="B27" s="101"/>
      <c r="C27" s="101"/>
      <c r="D27" s="101"/>
      <c r="E27" s="1" t="s">
        <v>97</v>
      </c>
      <c r="F27" s="21">
        <f>SUMIFS('1.(2)⑤引当金の明細'!F:F,'1.(2)⑤引当金の明細'!A:A,E27)</f>
        <v>0</v>
      </c>
      <c r="G27" s="21">
        <f>IF(ISNUMBER('貸借対照表(BS)'!$E$12),'貸借対照表(BS)'!$E$12,0)</f>
        <v>0</v>
      </c>
      <c r="H27" s="4" t="str">
        <f t="shared" si="0"/>
        <v>○</v>
      </c>
    </row>
    <row r="28" spans="1:8">
      <c r="A28" s="104"/>
      <c r="B28" s="101"/>
      <c r="C28" s="101"/>
      <c r="D28" s="101"/>
      <c r="E28" s="1" t="s">
        <v>98</v>
      </c>
      <c r="F28" s="21">
        <f>SUMIFS('1.(2)⑤引当金の明細'!F:F,'1.(2)⑤引当金の明細'!A:A,E28)</f>
        <v>357310831</v>
      </c>
      <c r="G28" s="21">
        <f>IF(ISNUMBER('貸借対照表(BS)'!$E$20),'貸借対照表(BS)'!$E$20,0)</f>
        <v>382086826</v>
      </c>
      <c r="H28" s="4" t="str">
        <f t="shared" si="0"/>
        <v>×</v>
      </c>
    </row>
    <row r="29" spans="1:8">
      <c r="A29" s="1" t="s">
        <v>308</v>
      </c>
      <c r="B29" s="101" t="s">
        <v>309</v>
      </c>
      <c r="C29" s="101"/>
      <c r="D29" s="101"/>
      <c r="E29" s="1" t="s">
        <v>310</v>
      </c>
      <c r="F29" s="21">
        <f>SUMIFS('2.(1)補助金等の明細'!D:D,'2.(1)補助金等の明細'!A:A,"合計")</f>
        <v>6599628992</v>
      </c>
      <c r="G29" s="21">
        <f>IF(ISNUMBER('行政コスト計算書(PL)'!$D$25),'行政コスト計算書(PL)'!$D$25,0)</f>
        <v>13268835121</v>
      </c>
      <c r="H29" s="4" t="str">
        <f t="shared" si="0"/>
        <v>×</v>
      </c>
    </row>
    <row r="30" spans="1:8">
      <c r="A30" s="102" t="s">
        <v>311</v>
      </c>
      <c r="B30" s="101" t="s">
        <v>312</v>
      </c>
      <c r="C30" s="101"/>
      <c r="D30" s="101"/>
      <c r="E30" s="1" t="s">
        <v>314</v>
      </c>
      <c r="F30" s="21">
        <f>+'3.(1)財源の明細'!E53</f>
        <v>17393391106</v>
      </c>
      <c r="G30" s="21">
        <f>IF(ISNUMBER('純資産変動計算書(NW)'!$B$11),'純資産変動計算書(NW)'!$B$11,0)</f>
        <v>16148819913</v>
      </c>
      <c r="H30" s="4" t="str">
        <f t="shared" si="0"/>
        <v>×</v>
      </c>
    </row>
    <row r="31" spans="1:8">
      <c r="A31" s="103"/>
      <c r="B31" s="101"/>
      <c r="C31" s="101"/>
      <c r="D31" s="101"/>
      <c r="E31" s="1" t="s">
        <v>315</v>
      </c>
      <c r="F31" s="21">
        <f>+'3.(1)財源の明細'!E56</f>
        <v>8267344263</v>
      </c>
      <c r="G31" s="21">
        <f>IF(ISNUMBER('純資産変動計算書(NW)'!$B$12),'純資産変動計算書(NW)'!$B$12,0)</f>
        <v>14409895358</v>
      </c>
      <c r="H31" s="4" t="str">
        <f t="shared" si="0"/>
        <v>×</v>
      </c>
    </row>
    <row r="32" spans="1:8">
      <c r="A32" s="103"/>
      <c r="B32" s="101"/>
      <c r="C32" s="101"/>
      <c r="D32" s="101"/>
      <c r="E32" s="1" t="s">
        <v>383</v>
      </c>
      <c r="F32" s="21">
        <f>+'3.(1)財源の明細'!E54</f>
        <v>475455000</v>
      </c>
      <c r="G32" s="21">
        <f>+IF(ISNUMBER('資金収支計算書(CF)'!D38),'資金収支計算書(CF)'!D38,0)</f>
        <v>354617878</v>
      </c>
      <c r="H32" s="4" t="str">
        <f t="shared" si="0"/>
        <v>×</v>
      </c>
    </row>
    <row r="33" spans="1:9">
      <c r="A33" s="103"/>
      <c r="B33" s="105" t="s">
        <v>313</v>
      </c>
      <c r="C33" s="106"/>
      <c r="D33" s="107"/>
      <c r="E33" s="1" t="s">
        <v>384</v>
      </c>
      <c r="F33" s="21">
        <f>SUMIFS('3.(2)財源情報の明細'!B:B,'3.(2)財源情報の明細'!A:A,E33)</f>
        <v>25952079397</v>
      </c>
      <c r="G33" s="21">
        <f>IF(ISNUMBER('純資産変動計算書(NW)'!$B$9),-'純資産変動計算書(NW)'!$B$9,0)</f>
        <v>31575143636</v>
      </c>
      <c r="H33" s="4" t="str">
        <f t="shared" si="0"/>
        <v>×</v>
      </c>
    </row>
    <row r="34" spans="1:9">
      <c r="A34" s="103"/>
      <c r="B34" s="108"/>
      <c r="C34" s="109"/>
      <c r="D34" s="110"/>
      <c r="E34" s="1" t="s">
        <v>385</v>
      </c>
      <c r="F34" s="21">
        <f>SUMIFS('3.(2)財源情報の明細'!B:B,'3.(2)財源情報の明細'!A:A,E34)</f>
        <v>1805631818</v>
      </c>
      <c r="G34" s="21">
        <f>IF(ISNUMBER('純資産変動計算書(NW)'!$C$15),'純資産変動計算書(NW)'!$C$15,0)</f>
        <v>2128482750</v>
      </c>
      <c r="H34" s="4" t="str">
        <f t="shared" si="0"/>
        <v>×</v>
      </c>
    </row>
    <row r="35" spans="1:9">
      <c r="A35" s="103"/>
      <c r="B35" s="108"/>
      <c r="C35" s="109"/>
      <c r="D35" s="110"/>
      <c r="E35" s="1" t="s">
        <v>367</v>
      </c>
      <c r="F35" s="21">
        <f>SUMIFS('3.(2)財源情報の明細'!B:B,'3.(2)財源情報の明細'!A:A,E35)</f>
        <v>1417723398</v>
      </c>
      <c r="G35" s="21">
        <f>IF(ISNUMBER('純資産変動計算書(NW)'!$C$17),'純資産変動計算書(NW)'!$C$17,0)</f>
        <v>1085960910</v>
      </c>
      <c r="H35" s="4" t="str">
        <f t="shared" si="0"/>
        <v>×</v>
      </c>
    </row>
    <row r="36" spans="1:9">
      <c r="A36" s="103"/>
      <c r="B36" s="108"/>
      <c r="C36" s="109"/>
      <c r="D36" s="110"/>
      <c r="E36" s="1" t="s">
        <v>315</v>
      </c>
      <c r="F36" s="21">
        <f>SUMIFS('3.(2)財源情報の明細'!C:C,'3.(2)財源情報の明細'!A:A,"合計")</f>
        <v>8267344263</v>
      </c>
      <c r="G36" s="21">
        <f>IF(ISNUMBER('純資産変動計算書(NW)'!$B$12),'純資産変動計算書(NW)'!$B$12,0)</f>
        <v>14409895358</v>
      </c>
      <c r="H36" s="4" t="str">
        <f>IF(F36+I36=G36,"○","×")</f>
        <v>×</v>
      </c>
      <c r="I36" s="11"/>
    </row>
    <row r="37" spans="1:9">
      <c r="A37" s="103"/>
      <c r="B37" s="108"/>
      <c r="C37" s="109"/>
      <c r="D37" s="110"/>
      <c r="E37" s="1" t="s">
        <v>371</v>
      </c>
      <c r="F37" s="21">
        <f>SUMIFS('3.(2)財源情報の明細'!D:D,'3.(2)財源情報の明細'!A:A,"合計")</f>
        <v>2523053000</v>
      </c>
      <c r="G37" s="21">
        <f>IF(ISNUMBER('資金収支計算書(CF)'!$D$49),'資金収支計算書(CF)'!$D$49,0)</f>
        <v>2353938000</v>
      </c>
      <c r="H37" s="4" t="str">
        <f>IF(F37+I37=G37,"○","×")</f>
        <v>×</v>
      </c>
      <c r="I37" s="11"/>
    </row>
    <row r="38" spans="1:9">
      <c r="A38" s="104"/>
      <c r="B38" s="111"/>
      <c r="C38" s="112"/>
      <c r="D38" s="113"/>
      <c r="E38" s="1" t="s">
        <v>380</v>
      </c>
      <c r="F38" s="21">
        <f>SUMIFS('3.(2)財源情報の明細'!E:E,'3.(2)財源情報の明細'!A:A,"合計")</f>
        <v>17165543506</v>
      </c>
      <c r="G38" s="21">
        <f>IF(ISNUMBER('純資産変動計算書(NW)'!$B$11),'純資産変動計算書(NW)'!$B$11-'資金収支計算書(CF)'!$D$45,0)</f>
        <v>14376996402</v>
      </c>
      <c r="H38" s="4" t="str">
        <f>IF(F38-I36-I37-I38=G38,"○","×")</f>
        <v>×</v>
      </c>
      <c r="I38" s="11">
        <v>9562000</v>
      </c>
    </row>
    <row r="39" spans="1:9">
      <c r="A39" s="1" t="s">
        <v>316</v>
      </c>
      <c r="B39" s="101" t="s">
        <v>317</v>
      </c>
      <c r="C39" s="101"/>
      <c r="D39" s="101"/>
      <c r="E39" s="1" t="s">
        <v>272</v>
      </c>
      <c r="F39" s="21">
        <f>SUMIFS('4.(1)資金の明細'!B:B,'4.(1)資金の明細'!A:A,"合計")</f>
        <v>1668458684</v>
      </c>
      <c r="G39" s="21">
        <f>IF(ISNUMBER('資金収支計算書(CF)'!$D$54),'資金収支計算書(CF)'!$D$54,0)</f>
        <v>944253080</v>
      </c>
      <c r="H39" s="4" t="str">
        <f t="shared" si="0"/>
        <v>×</v>
      </c>
    </row>
    <row r="41" spans="1:9">
      <c r="F41" s="24" t="s">
        <v>373</v>
      </c>
      <c r="G41" s="24" t="s">
        <v>374</v>
      </c>
    </row>
    <row r="42" spans="1:9">
      <c r="D42" s="101" t="s">
        <v>372</v>
      </c>
      <c r="E42" s="1" t="s">
        <v>375</v>
      </c>
      <c r="F42" s="25">
        <f>+'貸借対照表(BS)'!E25</f>
        <v>119875799652</v>
      </c>
      <c r="G42" s="25">
        <f>+'純資産変動計算書(NW)'!C23</f>
        <v>119875799652</v>
      </c>
      <c r="H42" s="4" t="str">
        <f t="shared" ref="H42:H45" si="2">IF(F42=G42,"○","×")</f>
        <v>○</v>
      </c>
    </row>
    <row r="43" spans="1:9">
      <c r="D43" s="101"/>
      <c r="E43" s="12" t="s">
        <v>376</v>
      </c>
      <c r="F43" s="25">
        <f>+'貸借対照表(BS)'!E26</f>
        <v>-22470644918</v>
      </c>
      <c r="G43" s="25">
        <f>+'純資産変動計算書(NW)'!D23</f>
        <v>-22470644918</v>
      </c>
      <c r="H43" s="7" t="str">
        <f t="shared" si="2"/>
        <v>○</v>
      </c>
    </row>
    <row r="44" spans="1:9">
      <c r="F44" s="24" t="s">
        <v>373</v>
      </c>
      <c r="G44" s="24" t="s">
        <v>379</v>
      </c>
    </row>
    <row r="45" spans="1:9">
      <c r="D45" s="6" t="s">
        <v>377</v>
      </c>
      <c r="E45" s="6" t="s">
        <v>378</v>
      </c>
      <c r="F45" s="25">
        <f>+'貸借対照表(BS)'!B54</f>
        <v>991622227</v>
      </c>
      <c r="G45" s="25">
        <f>+'資金収支計算書(CF)'!D59</f>
        <v>991622227</v>
      </c>
      <c r="H45" s="4" t="str">
        <f t="shared" si="2"/>
        <v>○</v>
      </c>
    </row>
  </sheetData>
  <mergeCells count="32">
    <mergeCell ref="E15:E16"/>
    <mergeCell ref="F15:F16"/>
    <mergeCell ref="G15:G16"/>
    <mergeCell ref="B17:B28"/>
    <mergeCell ref="C17:C18"/>
    <mergeCell ref="D17:D18"/>
    <mergeCell ref="C20:C21"/>
    <mergeCell ref="D20:D21"/>
    <mergeCell ref="C23:C28"/>
    <mergeCell ref="D23:D28"/>
    <mergeCell ref="A1:D1"/>
    <mergeCell ref="E13:E14"/>
    <mergeCell ref="F13:F14"/>
    <mergeCell ref="G13:G14"/>
    <mergeCell ref="H13:H14"/>
    <mergeCell ref="A2:A28"/>
    <mergeCell ref="B2:B16"/>
    <mergeCell ref="C4:C5"/>
    <mergeCell ref="D4:D5"/>
    <mergeCell ref="C6:C8"/>
    <mergeCell ref="D6:D8"/>
    <mergeCell ref="C9:C10"/>
    <mergeCell ref="D9:D10"/>
    <mergeCell ref="D13:D14"/>
    <mergeCell ref="D15:D16"/>
    <mergeCell ref="H15:H16"/>
    <mergeCell ref="D42:D43"/>
    <mergeCell ref="B29:D29"/>
    <mergeCell ref="A30:A38"/>
    <mergeCell ref="B30:D32"/>
    <mergeCell ref="B33:D38"/>
    <mergeCell ref="B39:D39"/>
  </mergeCells>
  <phoneticPr fontId="6"/>
  <conditionalFormatting sqref="H34">
    <cfRule type="expression" dxfId="7" priority="5">
      <formula>H34="×"</formula>
    </cfRule>
  </conditionalFormatting>
  <conditionalFormatting sqref="H31">
    <cfRule type="expression" dxfId="6" priority="4">
      <formula>H31="×"</formula>
    </cfRule>
  </conditionalFormatting>
  <conditionalFormatting sqref="H11">
    <cfRule type="expression" dxfId="5" priority="3">
      <formula>H11="×"</formula>
    </cfRule>
  </conditionalFormatting>
  <conditionalFormatting sqref="H36">
    <cfRule type="expression" dxfId="4" priority="7">
      <formula>H36="×"</formula>
    </cfRule>
  </conditionalFormatting>
  <conditionalFormatting sqref="H35 H12:H30">
    <cfRule type="expression" dxfId="3" priority="6">
      <formula>H12="×"</formula>
    </cfRule>
  </conditionalFormatting>
  <conditionalFormatting sqref="H37">
    <cfRule type="expression" dxfId="2" priority="2">
      <formula>H37="×"</formula>
    </cfRule>
  </conditionalFormatting>
  <conditionalFormatting sqref="H2:H3 H38:H45 H32:H33 H6:H10">
    <cfRule type="expression" dxfId="1" priority="8">
      <formula>H2="×"</formula>
    </cfRule>
  </conditionalFormatting>
  <conditionalFormatting sqref="H4:H5">
    <cfRule type="expression" dxfId="0" priority="1">
      <formula>H4="×"</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9"/>
  <sheetViews>
    <sheetView zoomScale="85" zoomScaleNormal="85" workbookViewId="0">
      <selection activeCell="A4" sqref="A4"/>
    </sheetView>
  </sheetViews>
  <sheetFormatPr defaultColWidth="8.875" defaultRowHeight="15.75"/>
  <cols>
    <col min="1" max="1" width="54.875" style="17" bestFit="1" customWidth="1"/>
    <col min="2" max="11" width="15.375" style="17" customWidth="1"/>
    <col min="12" max="16384" width="8.875" style="17"/>
  </cols>
  <sheetData>
    <row r="1" spans="1:10" ht="30">
      <c r="A1" s="36" t="s">
        <v>0</v>
      </c>
    </row>
    <row r="2" spans="1:10" ht="18.75">
      <c r="A2" s="13" t="s">
        <v>387</v>
      </c>
    </row>
    <row r="3" spans="1:10" ht="18.75">
      <c r="A3" s="13" t="s">
        <v>518</v>
      </c>
    </row>
    <row r="4" spans="1:10" ht="18.75">
      <c r="A4" s="13" t="s">
        <v>337</v>
      </c>
    </row>
    <row r="6" spans="1:10" ht="18.75">
      <c r="A6" s="37" t="s">
        <v>1</v>
      </c>
      <c r="H6" s="14" t="s">
        <v>25</v>
      </c>
    </row>
    <row r="7" spans="1:10" ht="47.25">
      <c r="A7" s="38" t="s">
        <v>2</v>
      </c>
      <c r="B7" s="39" t="s">
        <v>3</v>
      </c>
      <c r="C7" s="39" t="s">
        <v>4</v>
      </c>
      <c r="D7" s="39" t="s">
        <v>5</v>
      </c>
      <c r="E7" s="39" t="s">
        <v>6</v>
      </c>
      <c r="F7" s="39" t="s">
        <v>7</v>
      </c>
      <c r="G7" s="39" t="s">
        <v>8</v>
      </c>
      <c r="H7" s="39" t="s">
        <v>9</v>
      </c>
    </row>
    <row r="8" spans="1:10" ht="18" customHeight="1">
      <c r="A8" s="15"/>
      <c r="B8" s="16"/>
      <c r="C8" s="35"/>
      <c r="D8" s="35"/>
      <c r="E8" s="35"/>
      <c r="F8" s="35"/>
      <c r="G8" s="35"/>
      <c r="H8" s="35"/>
    </row>
    <row r="9" spans="1:10" ht="18" customHeight="1">
      <c r="A9" s="15"/>
      <c r="B9" s="16"/>
      <c r="C9" s="35"/>
      <c r="D9" s="35"/>
      <c r="E9" s="35"/>
      <c r="F9" s="35"/>
      <c r="G9" s="35"/>
      <c r="H9" s="35"/>
    </row>
    <row r="10" spans="1:10" ht="18" customHeight="1">
      <c r="A10" s="40" t="s">
        <v>10</v>
      </c>
      <c r="B10" s="16"/>
      <c r="C10" s="35"/>
      <c r="D10" s="35"/>
      <c r="E10" s="35"/>
      <c r="F10" s="35"/>
      <c r="G10" s="35"/>
      <c r="H10" s="35"/>
    </row>
    <row r="12" spans="1:10" ht="18.75">
      <c r="A12" s="37" t="s">
        <v>381</v>
      </c>
      <c r="J12" s="14" t="s">
        <v>25</v>
      </c>
    </row>
    <row r="13" spans="1:10" ht="47.25">
      <c r="A13" s="38" t="s">
        <v>11</v>
      </c>
      <c r="B13" s="39" t="s">
        <v>12</v>
      </c>
      <c r="C13" s="39" t="s">
        <v>13</v>
      </c>
      <c r="D13" s="39" t="s">
        <v>14</v>
      </c>
      <c r="E13" s="39" t="s">
        <v>15</v>
      </c>
      <c r="F13" s="39" t="s">
        <v>16</v>
      </c>
      <c r="G13" s="39" t="s">
        <v>17</v>
      </c>
      <c r="H13" s="39" t="s">
        <v>18</v>
      </c>
      <c r="I13" s="39" t="s">
        <v>19</v>
      </c>
      <c r="J13" s="39" t="s">
        <v>9</v>
      </c>
    </row>
    <row r="14" spans="1:10" ht="18" customHeight="1">
      <c r="A14" s="15" t="s">
        <v>403</v>
      </c>
      <c r="B14" s="35">
        <v>292800500</v>
      </c>
      <c r="C14" s="35"/>
      <c r="D14" s="35"/>
      <c r="E14" s="35"/>
      <c r="F14" s="35"/>
      <c r="G14" s="41">
        <v>1</v>
      </c>
      <c r="H14" s="35"/>
      <c r="I14" s="35" t="s">
        <v>24</v>
      </c>
      <c r="J14" s="35" t="s">
        <v>24</v>
      </c>
    </row>
    <row r="15" spans="1:10" ht="18" customHeight="1">
      <c r="A15" s="15" t="s">
        <v>404</v>
      </c>
      <c r="B15" s="35">
        <f>598143000+156730000</f>
        <v>754873000</v>
      </c>
      <c r="C15" s="35"/>
      <c r="D15" s="35"/>
      <c r="E15" s="35"/>
      <c r="F15" s="35"/>
      <c r="G15" s="41">
        <v>1</v>
      </c>
      <c r="H15" s="35"/>
      <c r="I15" s="35" t="s">
        <v>24</v>
      </c>
      <c r="J15" s="35" t="s">
        <v>24</v>
      </c>
    </row>
    <row r="16" spans="1:10" ht="18" customHeight="1">
      <c r="A16" s="40" t="s">
        <v>10</v>
      </c>
      <c r="B16" s="35">
        <f>B14+B15</f>
        <v>1047673500</v>
      </c>
      <c r="C16" s="35"/>
      <c r="D16" s="35"/>
      <c r="E16" s="35"/>
      <c r="F16" s="35"/>
      <c r="G16" s="16"/>
      <c r="H16" s="35"/>
      <c r="I16" s="35" t="s">
        <v>24</v>
      </c>
      <c r="J16" s="35" t="s">
        <v>24</v>
      </c>
    </row>
    <row r="18" spans="1:11" ht="18.75">
      <c r="A18" s="37" t="s">
        <v>20</v>
      </c>
      <c r="K18" s="14" t="s">
        <v>25</v>
      </c>
    </row>
    <row r="19" spans="1:11" ht="47.25">
      <c r="A19" s="38" t="s">
        <v>11</v>
      </c>
      <c r="B19" s="39" t="s">
        <v>21</v>
      </c>
      <c r="C19" s="39" t="s">
        <v>13</v>
      </c>
      <c r="D19" s="39" t="s">
        <v>14</v>
      </c>
      <c r="E19" s="39" t="s">
        <v>15</v>
      </c>
      <c r="F19" s="39" t="s">
        <v>16</v>
      </c>
      <c r="G19" s="39" t="s">
        <v>17</v>
      </c>
      <c r="H19" s="39" t="s">
        <v>18</v>
      </c>
      <c r="I19" s="39" t="s">
        <v>22</v>
      </c>
      <c r="J19" s="39" t="s">
        <v>23</v>
      </c>
      <c r="K19" s="39" t="s">
        <v>9</v>
      </c>
    </row>
    <row r="20" spans="1:11" ht="18" customHeight="1">
      <c r="A20" s="15" t="s">
        <v>423</v>
      </c>
      <c r="B20" s="35">
        <v>23580000</v>
      </c>
      <c r="C20" s="35"/>
      <c r="D20" s="35"/>
      <c r="E20" s="35"/>
      <c r="F20" s="35">
        <v>390000000</v>
      </c>
      <c r="G20" s="42"/>
      <c r="H20" s="35"/>
      <c r="I20" s="35">
        <v>19956992</v>
      </c>
      <c r="J20" s="35">
        <v>3623008</v>
      </c>
      <c r="K20" s="35">
        <v>23580000</v>
      </c>
    </row>
    <row r="21" spans="1:11" ht="18" customHeight="1">
      <c r="A21" s="15" t="s">
        <v>424</v>
      </c>
      <c r="B21" s="35">
        <v>5000000</v>
      </c>
      <c r="C21" s="35"/>
      <c r="D21" s="35"/>
      <c r="E21" s="35"/>
      <c r="F21" s="35">
        <v>1000000000</v>
      </c>
      <c r="G21" s="42"/>
      <c r="H21" s="35"/>
      <c r="I21" s="35" t="s">
        <v>24</v>
      </c>
      <c r="J21" s="35">
        <v>5000000</v>
      </c>
      <c r="K21" s="35">
        <v>5000000</v>
      </c>
    </row>
    <row r="22" spans="1:11" ht="18" customHeight="1">
      <c r="A22" s="15" t="s">
        <v>425</v>
      </c>
      <c r="B22" s="35">
        <v>1990000</v>
      </c>
      <c r="C22" s="35"/>
      <c r="D22" s="35"/>
      <c r="E22" s="35"/>
      <c r="F22" s="35">
        <v>4733949000</v>
      </c>
      <c r="G22" s="42"/>
      <c r="H22" s="35"/>
      <c r="I22" s="35" t="s">
        <v>24</v>
      </c>
      <c r="J22" s="35">
        <v>1990000</v>
      </c>
      <c r="K22" s="35">
        <v>1990000</v>
      </c>
    </row>
    <row r="23" spans="1:11" ht="18" customHeight="1">
      <c r="A23" s="15" t="s">
        <v>426</v>
      </c>
      <c r="B23" s="35">
        <v>200000</v>
      </c>
      <c r="C23" s="35"/>
      <c r="D23" s="35"/>
      <c r="E23" s="35"/>
      <c r="F23" s="35">
        <v>314595000</v>
      </c>
      <c r="G23" s="42"/>
      <c r="H23" s="35"/>
      <c r="I23" s="35" t="s">
        <v>24</v>
      </c>
      <c r="J23" s="35">
        <v>200000</v>
      </c>
      <c r="K23" s="35">
        <v>200000</v>
      </c>
    </row>
    <row r="24" spans="1:11" ht="18" customHeight="1">
      <c r="A24" s="15" t="s">
        <v>427</v>
      </c>
      <c r="B24" s="35">
        <v>350000</v>
      </c>
      <c r="C24" s="35"/>
      <c r="D24" s="35"/>
      <c r="E24" s="35"/>
      <c r="F24" s="35">
        <v>2450770000</v>
      </c>
      <c r="G24" s="42"/>
      <c r="H24" s="35"/>
      <c r="I24" s="35" t="s">
        <v>24</v>
      </c>
      <c r="J24" s="35">
        <v>350000</v>
      </c>
      <c r="K24" s="35">
        <v>350000</v>
      </c>
    </row>
    <row r="25" spans="1:11" ht="18" customHeight="1">
      <c r="A25" s="19" t="s">
        <v>467</v>
      </c>
      <c r="B25" s="35">
        <v>80000</v>
      </c>
      <c r="C25" s="35"/>
      <c r="D25" s="35"/>
      <c r="E25" s="35"/>
      <c r="F25" s="35">
        <v>132660000</v>
      </c>
      <c r="G25" s="42"/>
      <c r="H25" s="35"/>
      <c r="I25" s="35" t="s">
        <v>24</v>
      </c>
      <c r="J25" s="35">
        <v>80000</v>
      </c>
      <c r="K25" s="35">
        <v>80000</v>
      </c>
    </row>
    <row r="26" spans="1:11" ht="18" customHeight="1">
      <c r="A26" s="15" t="s">
        <v>428</v>
      </c>
      <c r="B26" s="35">
        <v>50000</v>
      </c>
      <c r="C26" s="35"/>
      <c r="D26" s="35"/>
      <c r="E26" s="35"/>
      <c r="F26" s="35">
        <v>400000000</v>
      </c>
      <c r="G26" s="42"/>
      <c r="H26" s="35"/>
      <c r="I26" s="35" t="s">
        <v>24</v>
      </c>
      <c r="J26" s="35">
        <v>50000</v>
      </c>
      <c r="K26" s="35">
        <v>50000</v>
      </c>
    </row>
    <row r="27" spans="1:11" ht="18" customHeight="1">
      <c r="A27" s="15" t="s">
        <v>429</v>
      </c>
      <c r="B27" s="35">
        <v>1360000</v>
      </c>
      <c r="C27" s="35"/>
      <c r="D27" s="35"/>
      <c r="E27" s="35"/>
      <c r="F27" s="35">
        <v>1500000000</v>
      </c>
      <c r="G27" s="42"/>
      <c r="H27" s="35"/>
      <c r="I27" s="35" t="s">
        <v>24</v>
      </c>
      <c r="J27" s="35">
        <v>1360000</v>
      </c>
      <c r="K27" s="35">
        <v>1360000</v>
      </c>
    </row>
    <row r="28" spans="1:11" ht="18" customHeight="1">
      <c r="A28" s="15" t="s">
        <v>430</v>
      </c>
      <c r="B28" s="35">
        <v>3100000</v>
      </c>
      <c r="C28" s="35"/>
      <c r="D28" s="35"/>
      <c r="E28" s="35"/>
      <c r="F28" s="35">
        <v>16602000000</v>
      </c>
      <c r="G28" s="42"/>
      <c r="H28" s="35"/>
      <c r="I28" s="35" t="s">
        <v>24</v>
      </c>
      <c r="J28" s="35">
        <v>3100000</v>
      </c>
      <c r="K28" s="35">
        <v>3100000</v>
      </c>
    </row>
    <row r="29" spans="1:11" ht="18" customHeight="1">
      <c r="A29" s="40" t="s">
        <v>10</v>
      </c>
      <c r="B29" s="35">
        <v>35710000</v>
      </c>
      <c r="C29" s="35">
        <v>27539363632246</v>
      </c>
      <c r="D29" s="35">
        <v>27043756366971</v>
      </c>
      <c r="E29" s="35">
        <v>495607265275</v>
      </c>
      <c r="F29" s="35">
        <v>27523974000</v>
      </c>
      <c r="G29" s="16"/>
      <c r="H29" s="35">
        <v>138542251</v>
      </c>
      <c r="I29" s="35">
        <v>19956992</v>
      </c>
      <c r="J29" s="35">
        <v>15753008</v>
      </c>
      <c r="K29" s="35">
        <v>35710000</v>
      </c>
    </row>
  </sheetData>
  <phoneticPr fontId="6"/>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6"/>
  <sheetViews>
    <sheetView workbookViewId="0">
      <selection activeCell="E1" sqref="E1"/>
    </sheetView>
  </sheetViews>
  <sheetFormatPr defaultColWidth="8.875" defaultRowHeight="15.75"/>
  <cols>
    <col min="1" max="1" width="22.875" style="17" customWidth="1"/>
    <col min="2" max="7" width="17.875" style="17" customWidth="1"/>
    <col min="8" max="16384" width="8.875" style="17"/>
  </cols>
  <sheetData>
    <row r="1" spans="1:7" ht="30">
      <c r="A1" s="36" t="s">
        <v>32</v>
      </c>
    </row>
    <row r="2" spans="1:7" ht="18.75">
      <c r="A2" s="13" t="s">
        <v>386</v>
      </c>
    </row>
    <row r="3" spans="1:7" ht="18.75">
      <c r="A3" s="13" t="s">
        <v>518</v>
      </c>
    </row>
    <row r="4" spans="1:7" ht="18.75">
      <c r="A4" s="13" t="s">
        <v>337</v>
      </c>
    </row>
    <row r="5" spans="1:7" ht="18.75">
      <c r="G5" s="14" t="s">
        <v>25</v>
      </c>
    </row>
    <row r="6" spans="1:7" ht="31.5">
      <c r="A6" s="38" t="s">
        <v>26</v>
      </c>
      <c r="B6" s="38" t="s">
        <v>27</v>
      </c>
      <c r="C6" s="38" t="s">
        <v>28</v>
      </c>
      <c r="D6" s="38" t="s">
        <v>29</v>
      </c>
      <c r="E6" s="38" t="s">
        <v>30</v>
      </c>
      <c r="F6" s="39" t="s">
        <v>31</v>
      </c>
      <c r="G6" s="39" t="s">
        <v>9</v>
      </c>
    </row>
    <row r="7" spans="1:7" ht="18" customHeight="1">
      <c r="A7" s="15" t="s">
        <v>431</v>
      </c>
      <c r="B7" s="129">
        <v>2213119669</v>
      </c>
      <c r="C7" s="129">
        <v>300000000</v>
      </c>
      <c r="D7" s="35" t="s">
        <v>24</v>
      </c>
      <c r="E7" s="35" t="s">
        <v>24</v>
      </c>
      <c r="F7" s="35">
        <v>2513119669</v>
      </c>
      <c r="G7" s="35">
        <v>2513119669</v>
      </c>
    </row>
    <row r="8" spans="1:7" ht="18" customHeight="1">
      <c r="A8" s="15" t="s">
        <v>432</v>
      </c>
      <c r="B8" s="129">
        <v>436662126</v>
      </c>
      <c r="C8" s="129" t="s">
        <v>24</v>
      </c>
      <c r="D8" s="35" t="s">
        <v>24</v>
      </c>
      <c r="E8" s="35" t="s">
        <v>24</v>
      </c>
      <c r="F8" s="35">
        <v>436662126</v>
      </c>
      <c r="G8" s="35">
        <v>436662126</v>
      </c>
    </row>
    <row r="9" spans="1:7" ht="18" customHeight="1">
      <c r="A9" s="15" t="s">
        <v>433</v>
      </c>
      <c r="B9" s="129">
        <v>50404730</v>
      </c>
      <c r="C9" s="129" t="s">
        <v>24</v>
      </c>
      <c r="D9" s="35" t="s">
        <v>24</v>
      </c>
      <c r="E9" s="35" t="s">
        <v>24</v>
      </c>
      <c r="F9" s="35">
        <v>50404730</v>
      </c>
      <c r="G9" s="35">
        <v>50404730</v>
      </c>
    </row>
    <row r="10" spans="1:7" ht="18" customHeight="1">
      <c r="A10" s="15" t="s">
        <v>434</v>
      </c>
      <c r="B10" s="129">
        <v>1220100175</v>
      </c>
      <c r="C10" s="129" t="s">
        <v>24</v>
      </c>
      <c r="D10" s="35" t="s">
        <v>24</v>
      </c>
      <c r="E10" s="35" t="s">
        <v>24</v>
      </c>
      <c r="F10" s="35">
        <v>1220100175</v>
      </c>
      <c r="G10" s="35">
        <v>1220100175</v>
      </c>
    </row>
    <row r="11" spans="1:7" ht="18" customHeight="1">
      <c r="A11" s="15" t="s">
        <v>435</v>
      </c>
      <c r="B11" s="129">
        <v>70667276</v>
      </c>
      <c r="C11" s="129" t="s">
        <v>24</v>
      </c>
      <c r="D11" s="35" t="s">
        <v>24</v>
      </c>
      <c r="E11" s="35" t="s">
        <v>24</v>
      </c>
      <c r="F11" s="35">
        <v>70667276</v>
      </c>
      <c r="G11" s="35">
        <v>70667276</v>
      </c>
    </row>
    <row r="12" spans="1:7" ht="18" customHeight="1">
      <c r="A12" s="15" t="s">
        <v>436</v>
      </c>
      <c r="B12" s="129">
        <v>8761638</v>
      </c>
      <c r="C12" s="129" t="s">
        <v>24</v>
      </c>
      <c r="D12" s="35" t="s">
        <v>24</v>
      </c>
      <c r="E12" s="35" t="s">
        <v>24</v>
      </c>
      <c r="F12" s="35">
        <v>8761638</v>
      </c>
      <c r="G12" s="35">
        <v>8761638</v>
      </c>
    </row>
    <row r="13" spans="1:7" ht="18" customHeight="1">
      <c r="A13" s="15" t="s">
        <v>437</v>
      </c>
      <c r="B13" s="129">
        <v>7188492</v>
      </c>
      <c r="C13" s="129" t="s">
        <v>24</v>
      </c>
      <c r="D13" s="35" t="s">
        <v>24</v>
      </c>
      <c r="E13" s="35" t="s">
        <v>24</v>
      </c>
      <c r="F13" s="35">
        <v>7188492</v>
      </c>
      <c r="G13" s="35">
        <v>7188492</v>
      </c>
    </row>
    <row r="14" spans="1:7" ht="18" customHeight="1">
      <c r="A14" s="15" t="s">
        <v>438</v>
      </c>
      <c r="B14" s="129">
        <v>179050825</v>
      </c>
      <c r="C14" s="129" t="s">
        <v>24</v>
      </c>
      <c r="D14" s="35" t="s">
        <v>24</v>
      </c>
      <c r="E14" s="35" t="s">
        <v>24</v>
      </c>
      <c r="F14" s="35">
        <v>179050825</v>
      </c>
      <c r="G14" s="35">
        <v>179050825</v>
      </c>
    </row>
    <row r="15" spans="1:7" ht="18" customHeight="1">
      <c r="A15" s="15" t="s">
        <v>439</v>
      </c>
      <c r="B15" s="129">
        <v>165436122</v>
      </c>
      <c r="C15" s="129" t="s">
        <v>24</v>
      </c>
      <c r="D15" s="35" t="s">
        <v>24</v>
      </c>
      <c r="E15" s="35" t="s">
        <v>24</v>
      </c>
      <c r="F15" s="35">
        <v>165436122</v>
      </c>
      <c r="G15" s="35">
        <v>165436122</v>
      </c>
    </row>
    <row r="16" spans="1:7" ht="18" customHeight="1">
      <c r="A16" s="40" t="s">
        <v>10</v>
      </c>
      <c r="B16" s="35">
        <f>SUM(B7:B15)</f>
        <v>4351391053</v>
      </c>
      <c r="C16" s="35">
        <f t="shared" ref="C16:G16" si="0">SUM(C7:C15)</f>
        <v>300000000</v>
      </c>
      <c r="D16" s="35">
        <f t="shared" si="0"/>
        <v>0</v>
      </c>
      <c r="E16" s="35">
        <f t="shared" si="0"/>
        <v>0</v>
      </c>
      <c r="F16" s="35">
        <f t="shared" si="0"/>
        <v>4651391053</v>
      </c>
      <c r="G16" s="35">
        <f t="shared" si="0"/>
        <v>4651391053</v>
      </c>
    </row>
  </sheetData>
  <phoneticPr fontId="6"/>
  <printOptions horizontalCentered="1"/>
  <pageMargins left="0.59055118110236227" right="0.39370078740157483" top="0.39370078740157483" bottom="0.39370078740157483" header="0.19685039370078741" footer="0.19685039370078741"/>
  <pageSetup paperSize="9" scale="61" fitToHeight="0"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9"/>
  <sheetViews>
    <sheetView workbookViewId="0">
      <selection activeCell="A4" sqref="A4"/>
    </sheetView>
  </sheetViews>
  <sheetFormatPr defaultColWidth="8.875" defaultRowHeight="15.75"/>
  <cols>
    <col min="1" max="1" width="30.875" style="17" customWidth="1"/>
    <col min="2" max="6" width="19.875" style="17" customWidth="1"/>
    <col min="7" max="16384" width="8.875" style="17"/>
  </cols>
  <sheetData>
    <row r="1" spans="1:6" ht="30">
      <c r="A1" s="36" t="s">
        <v>33</v>
      </c>
    </row>
    <row r="2" spans="1:6" ht="18.75">
      <c r="A2" s="13" t="s">
        <v>386</v>
      </c>
    </row>
    <row r="3" spans="1:6" ht="18.75">
      <c r="A3" s="13" t="s">
        <v>518</v>
      </c>
    </row>
    <row r="4" spans="1:6" ht="18.75">
      <c r="A4" s="13" t="s">
        <v>337</v>
      </c>
    </row>
    <row r="5" spans="1:6" ht="18.75">
      <c r="F5" s="14" t="s">
        <v>25</v>
      </c>
    </row>
    <row r="6" spans="1:6" ht="22.5" customHeight="1">
      <c r="A6" s="63" t="s">
        <v>34</v>
      </c>
      <c r="B6" s="63" t="s">
        <v>35</v>
      </c>
      <c r="C6" s="63"/>
      <c r="D6" s="63" t="s">
        <v>36</v>
      </c>
      <c r="E6" s="63"/>
      <c r="F6" s="64" t="s">
        <v>37</v>
      </c>
    </row>
    <row r="7" spans="1:6" ht="31.5">
      <c r="A7" s="63"/>
      <c r="B7" s="38" t="s">
        <v>38</v>
      </c>
      <c r="C7" s="39" t="s">
        <v>39</v>
      </c>
      <c r="D7" s="38" t="s">
        <v>38</v>
      </c>
      <c r="E7" s="39" t="s">
        <v>39</v>
      </c>
      <c r="F7" s="63"/>
    </row>
    <row r="8" spans="1:6" ht="18" customHeight="1">
      <c r="A8" s="15"/>
      <c r="B8" s="35"/>
      <c r="C8" s="35"/>
      <c r="D8" s="35"/>
      <c r="E8" s="35"/>
      <c r="F8" s="35"/>
    </row>
    <row r="9" spans="1:6" ht="18" customHeight="1">
      <c r="A9" s="40" t="s">
        <v>10</v>
      </c>
      <c r="B9" s="35" t="s">
        <v>24</v>
      </c>
      <c r="C9" s="35" t="s">
        <v>24</v>
      </c>
      <c r="D9" s="35" t="s">
        <v>24</v>
      </c>
      <c r="E9" s="35" t="s">
        <v>24</v>
      </c>
      <c r="F9" s="35" t="s">
        <v>24</v>
      </c>
    </row>
  </sheetData>
  <mergeCells count="4">
    <mergeCell ref="A6:A7"/>
    <mergeCell ref="B6:C6"/>
    <mergeCell ref="D6:E6"/>
    <mergeCell ref="F6:F7"/>
  </mergeCells>
  <phoneticPr fontId="6"/>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21"/>
  <sheetViews>
    <sheetView topLeftCell="A8" workbookViewId="0">
      <selection activeCell="A26" sqref="A26"/>
    </sheetView>
  </sheetViews>
  <sheetFormatPr defaultColWidth="8.875" defaultRowHeight="15.75"/>
  <cols>
    <col min="1" max="1" width="30.875" style="17" customWidth="1"/>
    <col min="2" max="3" width="19.875" style="17" customWidth="1"/>
    <col min="4" max="16384" width="8.875" style="17"/>
  </cols>
  <sheetData>
    <row r="1" spans="1:3" ht="30">
      <c r="A1" s="36" t="s">
        <v>47</v>
      </c>
    </row>
    <row r="2" spans="1:3" ht="18.75">
      <c r="A2" s="13" t="s">
        <v>386</v>
      </c>
    </row>
    <row r="3" spans="1:3" ht="18.75">
      <c r="A3" s="13" t="s">
        <v>518</v>
      </c>
    </row>
    <row r="4" spans="1:3" ht="18.75">
      <c r="A4" s="13" t="s">
        <v>337</v>
      </c>
    </row>
    <row r="5" spans="1:3" ht="18.75">
      <c r="C5" s="14" t="s">
        <v>25</v>
      </c>
    </row>
    <row r="6" spans="1:3" ht="22.5" customHeight="1">
      <c r="A6" s="38" t="s">
        <v>34</v>
      </c>
      <c r="B6" s="38" t="s">
        <v>38</v>
      </c>
      <c r="C6" s="38" t="s">
        <v>41</v>
      </c>
    </row>
    <row r="7" spans="1:3" ht="18" customHeight="1">
      <c r="A7" s="15" t="s">
        <v>42</v>
      </c>
      <c r="B7" s="35"/>
      <c r="C7" s="35"/>
    </row>
    <row r="8" spans="1:3" ht="18" customHeight="1">
      <c r="A8" s="15"/>
      <c r="B8" s="35"/>
      <c r="C8" s="35"/>
    </row>
    <row r="9" spans="1:3" ht="18" customHeight="1">
      <c r="A9" s="15"/>
      <c r="B9" s="35"/>
      <c r="C9" s="35"/>
    </row>
    <row r="10" spans="1:3" ht="18" customHeight="1" thickBot="1">
      <c r="A10" s="43" t="s">
        <v>43</v>
      </c>
      <c r="B10" s="44" t="s">
        <v>24</v>
      </c>
      <c r="C10" s="44" t="s">
        <v>24</v>
      </c>
    </row>
    <row r="11" spans="1:3" ht="18" customHeight="1" thickTop="1">
      <c r="A11" s="15" t="s">
        <v>44</v>
      </c>
      <c r="B11" s="35"/>
      <c r="C11" s="35"/>
    </row>
    <row r="12" spans="1:3" ht="18" customHeight="1">
      <c r="A12" s="15" t="s">
        <v>388</v>
      </c>
      <c r="B12" s="35">
        <v>59047304</v>
      </c>
      <c r="C12" s="35">
        <v>6692028</v>
      </c>
    </row>
    <row r="13" spans="1:3" ht="18" customHeight="1">
      <c r="A13" s="15" t="s">
        <v>389</v>
      </c>
      <c r="B13" s="35">
        <v>2401766</v>
      </c>
      <c r="C13" s="35">
        <v>272200</v>
      </c>
    </row>
    <row r="14" spans="1:3" ht="18" customHeight="1">
      <c r="A14" s="15" t="s">
        <v>45</v>
      </c>
      <c r="B14" s="35">
        <v>21866790</v>
      </c>
      <c r="C14" s="35">
        <v>2478236</v>
      </c>
    </row>
    <row r="15" spans="1:3" ht="18" customHeight="1">
      <c r="A15" s="15" t="s">
        <v>46</v>
      </c>
      <c r="B15" s="35">
        <v>2665246</v>
      </c>
      <c r="C15" s="35">
        <v>302061</v>
      </c>
    </row>
    <row r="16" spans="1:3" ht="18" customHeight="1">
      <c r="A16" s="15" t="s">
        <v>390</v>
      </c>
      <c r="B16" s="35">
        <v>4930747</v>
      </c>
      <c r="C16" s="35">
        <v>558818</v>
      </c>
    </row>
    <row r="17" spans="1:3" ht="18" customHeight="1">
      <c r="A17" s="15" t="s">
        <v>391</v>
      </c>
      <c r="B17" s="35">
        <v>39290</v>
      </c>
      <c r="C17" s="35">
        <v>4453</v>
      </c>
    </row>
    <row r="18" spans="1:3" ht="18" customHeight="1">
      <c r="A18" s="15" t="s">
        <v>392</v>
      </c>
      <c r="B18" s="35">
        <v>807160</v>
      </c>
      <c r="C18" s="35">
        <v>91478</v>
      </c>
    </row>
    <row r="19" spans="1:3" ht="18" customHeight="1">
      <c r="A19" s="15" t="s">
        <v>393</v>
      </c>
      <c r="B19" s="35">
        <v>12824671</v>
      </c>
      <c r="C19" s="35">
        <v>1453463</v>
      </c>
    </row>
    <row r="20" spans="1:3" ht="18" customHeight="1" thickBot="1">
      <c r="A20" s="43" t="s">
        <v>43</v>
      </c>
      <c r="B20" s="44">
        <f>SUM(B12:B19)</f>
        <v>104582974</v>
      </c>
      <c r="C20" s="44">
        <v>11852737</v>
      </c>
    </row>
    <row r="21" spans="1:3" ht="18" customHeight="1" thickTop="1">
      <c r="A21" s="40" t="s">
        <v>10</v>
      </c>
      <c r="B21" s="35">
        <v>104582974</v>
      </c>
      <c r="C21" s="35">
        <v>11852737</v>
      </c>
    </row>
  </sheetData>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22"/>
  <sheetViews>
    <sheetView workbookViewId="0">
      <selection activeCell="C1" sqref="C1"/>
    </sheetView>
  </sheetViews>
  <sheetFormatPr defaultColWidth="8.875" defaultRowHeight="15.75"/>
  <cols>
    <col min="1" max="1" width="30.875" style="17" customWidth="1"/>
    <col min="2" max="3" width="19.875" style="17" customWidth="1"/>
    <col min="4" max="16384" width="8.875" style="17"/>
  </cols>
  <sheetData>
    <row r="1" spans="1:3" ht="30">
      <c r="A1" s="36" t="s">
        <v>40</v>
      </c>
    </row>
    <row r="2" spans="1:3" ht="18.75">
      <c r="A2" s="13" t="s">
        <v>386</v>
      </c>
    </row>
    <row r="3" spans="1:3" ht="18.75">
      <c r="A3" s="13" t="s">
        <v>518</v>
      </c>
    </row>
    <row r="4" spans="1:3" ht="18.75">
      <c r="A4" s="13" t="s">
        <v>337</v>
      </c>
    </row>
    <row r="5" spans="1:3" ht="18.75">
      <c r="C5" s="14" t="s">
        <v>25</v>
      </c>
    </row>
    <row r="6" spans="1:3" ht="22.5" customHeight="1">
      <c r="A6" s="38" t="s">
        <v>34</v>
      </c>
      <c r="B6" s="38" t="s">
        <v>38</v>
      </c>
      <c r="C6" s="38" t="s">
        <v>41</v>
      </c>
    </row>
    <row r="7" spans="1:3" ht="18" customHeight="1">
      <c r="A7" s="15" t="s">
        <v>42</v>
      </c>
      <c r="B7" s="35"/>
      <c r="C7" s="35"/>
    </row>
    <row r="8" spans="1:3" ht="18" customHeight="1">
      <c r="A8" s="15"/>
      <c r="B8" s="35"/>
      <c r="C8" s="35"/>
    </row>
    <row r="9" spans="1:3" ht="18" customHeight="1">
      <c r="A9" s="15"/>
      <c r="B9" s="35"/>
      <c r="C9" s="35"/>
    </row>
    <row r="10" spans="1:3" ht="18" customHeight="1" thickBot="1">
      <c r="A10" s="43" t="s">
        <v>43</v>
      </c>
      <c r="B10" s="44" t="s">
        <v>24</v>
      </c>
      <c r="C10" s="44" t="s">
        <v>24</v>
      </c>
    </row>
    <row r="11" spans="1:3" ht="18" customHeight="1" thickTop="1">
      <c r="A11" s="15" t="s">
        <v>44</v>
      </c>
      <c r="B11" s="35"/>
      <c r="C11" s="35"/>
    </row>
    <row r="12" spans="1:3" ht="18" customHeight="1">
      <c r="A12" s="15" t="s">
        <v>388</v>
      </c>
      <c r="B12" s="35">
        <v>30188942</v>
      </c>
      <c r="C12" s="35">
        <v>70441</v>
      </c>
    </row>
    <row r="13" spans="1:3" ht="18" customHeight="1">
      <c r="A13" s="15" t="s">
        <v>389</v>
      </c>
      <c r="B13" s="35">
        <v>1347900</v>
      </c>
      <c r="C13" s="35">
        <v>3145</v>
      </c>
    </row>
    <row r="14" spans="1:3" ht="18" customHeight="1">
      <c r="A14" s="15" t="s">
        <v>45</v>
      </c>
      <c r="B14" s="35">
        <v>14279648</v>
      </c>
      <c r="C14" s="35">
        <v>33319</v>
      </c>
    </row>
    <row r="15" spans="1:3" ht="18" customHeight="1">
      <c r="A15" s="15" t="s">
        <v>46</v>
      </c>
      <c r="B15" s="35">
        <v>1254351</v>
      </c>
      <c r="C15" s="35">
        <v>2927</v>
      </c>
    </row>
    <row r="16" spans="1:3" ht="18" customHeight="1">
      <c r="A16" s="15" t="s">
        <v>390</v>
      </c>
      <c r="B16" s="35">
        <v>3094169</v>
      </c>
      <c r="C16" s="35">
        <v>7220</v>
      </c>
    </row>
    <row r="17" spans="1:3" ht="18" customHeight="1">
      <c r="A17" s="15" t="s">
        <v>391</v>
      </c>
      <c r="B17" s="35">
        <v>341600</v>
      </c>
      <c r="C17" s="35">
        <v>797</v>
      </c>
    </row>
    <row r="18" spans="1:3" ht="18" customHeight="1">
      <c r="A18" s="15" t="s">
        <v>392</v>
      </c>
      <c r="B18" s="35">
        <v>28000</v>
      </c>
      <c r="C18" s="35">
        <v>65</v>
      </c>
    </row>
    <row r="19" spans="1:3" ht="18" customHeight="1">
      <c r="A19" s="15" t="s">
        <v>519</v>
      </c>
      <c r="B19" s="35">
        <v>429669080</v>
      </c>
      <c r="C19" s="35">
        <v>1002561</v>
      </c>
    </row>
    <row r="20" spans="1:3" ht="18" customHeight="1">
      <c r="A20" s="15" t="s">
        <v>393</v>
      </c>
      <c r="B20" s="35">
        <v>854070</v>
      </c>
      <c r="C20" s="35">
        <v>1993</v>
      </c>
    </row>
    <row r="21" spans="1:3" ht="18" customHeight="1" thickBot="1">
      <c r="A21" s="43" t="s">
        <v>43</v>
      </c>
      <c r="B21" s="44">
        <f>SUM(B12:B20)</f>
        <v>481057760</v>
      </c>
      <c r="C21" s="44">
        <v>1122468</v>
      </c>
    </row>
    <row r="22" spans="1:3" ht="18" customHeight="1" thickTop="1">
      <c r="A22" s="40" t="s">
        <v>10</v>
      </c>
      <c r="B22" s="35">
        <v>481057760</v>
      </c>
      <c r="C22" s="35">
        <v>1122468</v>
      </c>
    </row>
  </sheetData>
  <phoneticPr fontId="6"/>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4"/>
  <sheetViews>
    <sheetView topLeftCell="A3" zoomScale="85" zoomScaleNormal="85" workbookViewId="0">
      <selection activeCell="A12" sqref="A12"/>
    </sheetView>
  </sheetViews>
  <sheetFormatPr defaultColWidth="8.875" defaultRowHeight="15.75"/>
  <cols>
    <col min="1" max="1" width="20.875" style="17" customWidth="1"/>
    <col min="2" max="11" width="14.875" style="17" customWidth="1"/>
    <col min="12" max="16384" width="8.875" style="17"/>
  </cols>
  <sheetData>
    <row r="1" spans="1:11" ht="30">
      <c r="A1" s="36" t="s">
        <v>415</v>
      </c>
    </row>
    <row r="2" spans="1:11" ht="18.75">
      <c r="A2" s="13" t="s">
        <v>386</v>
      </c>
    </row>
    <row r="3" spans="1:11" ht="18.75">
      <c r="A3" s="13" t="s">
        <v>422</v>
      </c>
    </row>
    <row r="4" spans="1:11" ht="18.75">
      <c r="A4" s="13" t="s">
        <v>337</v>
      </c>
    </row>
    <row r="5" spans="1:11" ht="18.75">
      <c r="K5" s="14" t="s">
        <v>25</v>
      </c>
    </row>
    <row r="6" spans="1:11" ht="22.5" customHeight="1">
      <c r="A6" s="63" t="s">
        <v>26</v>
      </c>
      <c r="B6" s="65" t="s">
        <v>419</v>
      </c>
      <c r="C6" s="45"/>
      <c r="D6" s="63" t="s">
        <v>48</v>
      </c>
      <c r="E6" s="64" t="s">
        <v>49</v>
      </c>
      <c r="F6" s="63" t="s">
        <v>50</v>
      </c>
      <c r="G6" s="64" t="s">
        <v>51</v>
      </c>
      <c r="H6" s="65" t="s">
        <v>52</v>
      </c>
      <c r="I6" s="46"/>
      <c r="J6" s="47"/>
      <c r="K6" s="63" t="s">
        <v>30</v>
      </c>
    </row>
    <row r="7" spans="1:11" ht="22.5" customHeight="1">
      <c r="A7" s="63"/>
      <c r="B7" s="63"/>
      <c r="C7" s="48" t="s">
        <v>53</v>
      </c>
      <c r="D7" s="63"/>
      <c r="E7" s="63"/>
      <c r="F7" s="63"/>
      <c r="G7" s="63"/>
      <c r="H7" s="63"/>
      <c r="I7" s="38" t="s">
        <v>54</v>
      </c>
      <c r="J7" s="38" t="s">
        <v>55</v>
      </c>
      <c r="K7" s="63"/>
    </row>
    <row r="8" spans="1:11" ht="18" customHeight="1">
      <c r="A8" s="49" t="s">
        <v>56</v>
      </c>
      <c r="B8" s="35"/>
      <c r="C8" s="50"/>
      <c r="D8" s="35"/>
      <c r="E8" s="35"/>
      <c r="F8" s="35"/>
      <c r="G8" s="35"/>
      <c r="H8" s="35"/>
      <c r="I8" s="35"/>
      <c r="J8" s="35"/>
      <c r="K8" s="35"/>
    </row>
    <row r="9" spans="1:11" ht="18" customHeight="1">
      <c r="A9" s="49" t="s">
        <v>57</v>
      </c>
      <c r="B9" s="128">
        <v>1558805000</v>
      </c>
      <c r="C9" s="50">
        <v>87137979</v>
      </c>
      <c r="D9" s="35">
        <v>766401321</v>
      </c>
      <c r="E9" s="35">
        <v>280827706</v>
      </c>
      <c r="F9" s="35" t="s">
        <v>24</v>
      </c>
      <c r="G9" s="35">
        <v>111675000</v>
      </c>
      <c r="H9" s="35" t="s">
        <v>24</v>
      </c>
      <c r="I9" s="35" t="s">
        <v>24</v>
      </c>
      <c r="J9" s="35" t="s">
        <v>24</v>
      </c>
      <c r="K9" s="35">
        <v>308138800</v>
      </c>
    </row>
    <row r="10" spans="1:11" ht="18" customHeight="1">
      <c r="A10" s="49" t="s">
        <v>58</v>
      </c>
      <c r="B10" s="128">
        <v>79486000</v>
      </c>
      <c r="C10" s="50">
        <v>17329800</v>
      </c>
      <c r="D10" s="35">
        <v>16716365</v>
      </c>
      <c r="E10" s="35">
        <v>6646422</v>
      </c>
      <c r="F10" s="35" t="s">
        <v>24</v>
      </c>
      <c r="G10" s="35" t="s">
        <v>24</v>
      </c>
      <c r="H10" s="35" t="s">
        <v>24</v>
      </c>
      <c r="I10" s="35" t="s">
        <v>24</v>
      </c>
      <c r="J10" s="35" t="s">
        <v>24</v>
      </c>
      <c r="K10" s="35">
        <v>73453344</v>
      </c>
    </row>
    <row r="11" spans="1:11" ht="18" customHeight="1">
      <c r="A11" s="49" t="s">
        <v>59</v>
      </c>
      <c r="B11" s="128" t="s">
        <v>24</v>
      </c>
      <c r="C11" s="50" t="s">
        <v>24</v>
      </c>
      <c r="D11" s="35" t="s">
        <v>24</v>
      </c>
      <c r="E11" s="35" t="s">
        <v>24</v>
      </c>
      <c r="F11" s="35" t="s">
        <v>24</v>
      </c>
      <c r="G11" s="35" t="s">
        <v>24</v>
      </c>
      <c r="H11" s="35" t="s">
        <v>24</v>
      </c>
      <c r="I11" s="35" t="s">
        <v>24</v>
      </c>
      <c r="J11" s="35" t="s">
        <v>24</v>
      </c>
      <c r="K11" s="35" t="s">
        <v>24</v>
      </c>
    </row>
    <row r="12" spans="1:11" ht="18" customHeight="1">
      <c r="A12" s="49" t="s">
        <v>60</v>
      </c>
      <c r="B12" s="128">
        <v>3115962000</v>
      </c>
      <c r="C12" s="50">
        <v>331232071</v>
      </c>
      <c r="D12" s="35">
        <v>1786791750</v>
      </c>
      <c r="E12" s="35">
        <v>170470719</v>
      </c>
      <c r="F12" s="35" t="s">
        <v>24</v>
      </c>
      <c r="G12" s="35">
        <v>726975000</v>
      </c>
      <c r="H12" s="35" t="s">
        <v>24</v>
      </c>
      <c r="I12" s="35" t="s">
        <v>24</v>
      </c>
      <c r="J12" s="35" t="s">
        <v>24</v>
      </c>
      <c r="K12" s="35">
        <v>478156000</v>
      </c>
    </row>
    <row r="13" spans="1:11" ht="18" customHeight="1">
      <c r="A13" s="49" t="s">
        <v>61</v>
      </c>
      <c r="B13" s="128">
        <v>3145492000</v>
      </c>
      <c r="C13" s="50">
        <v>251339498</v>
      </c>
      <c r="D13" s="35" t="s">
        <v>24</v>
      </c>
      <c r="E13" s="35">
        <v>1269048438</v>
      </c>
      <c r="F13" s="35" t="s">
        <v>24</v>
      </c>
      <c r="G13" s="35">
        <v>1004268800</v>
      </c>
      <c r="H13" s="35" t="s">
        <v>24</v>
      </c>
      <c r="I13" s="35" t="s">
        <v>24</v>
      </c>
      <c r="J13" s="35" t="s">
        <v>24</v>
      </c>
      <c r="K13" s="35">
        <v>826914574</v>
      </c>
    </row>
    <row r="14" spans="1:11" ht="18" customHeight="1">
      <c r="A14" s="49" t="s">
        <v>62</v>
      </c>
      <c r="B14" s="128">
        <f>B20-B9-B10-B12-B13-B16-B17-B19</f>
        <v>1904967409</v>
      </c>
      <c r="C14" s="50">
        <v>200572017</v>
      </c>
      <c r="D14" s="35">
        <v>271563789</v>
      </c>
      <c r="E14" s="35">
        <v>230864600</v>
      </c>
      <c r="F14" s="35">
        <v>330590000</v>
      </c>
      <c r="G14" s="35">
        <v>777120400</v>
      </c>
      <c r="H14" s="35" t="s">
        <v>24</v>
      </c>
      <c r="I14" s="35" t="s">
        <v>24</v>
      </c>
      <c r="J14" s="35" t="s">
        <v>24</v>
      </c>
      <c r="K14" s="35">
        <v>245862200</v>
      </c>
    </row>
    <row r="15" spans="1:11" ht="18" customHeight="1">
      <c r="A15" s="49" t="s">
        <v>63</v>
      </c>
      <c r="B15" s="35"/>
      <c r="C15" s="50"/>
      <c r="D15" s="35"/>
      <c r="E15" s="35"/>
      <c r="F15" s="35"/>
      <c r="G15" s="35"/>
      <c r="H15" s="35"/>
      <c r="I15" s="35"/>
      <c r="J15" s="35"/>
      <c r="K15" s="35"/>
    </row>
    <row r="16" spans="1:11" ht="18" customHeight="1">
      <c r="A16" s="49" t="s">
        <v>64</v>
      </c>
      <c r="B16" s="128">
        <v>10568741000</v>
      </c>
      <c r="C16" s="134">
        <v>900266000</v>
      </c>
      <c r="D16" s="35">
        <v>8965043654</v>
      </c>
      <c r="E16" s="35">
        <v>425180045</v>
      </c>
      <c r="F16" s="35" t="s">
        <v>24</v>
      </c>
      <c r="G16" s="35" t="s">
        <v>24</v>
      </c>
      <c r="H16" s="35" t="s">
        <v>24</v>
      </c>
      <c r="I16" s="35" t="s">
        <v>24</v>
      </c>
      <c r="J16" s="35" t="s">
        <v>24</v>
      </c>
      <c r="K16" s="35">
        <v>477550398</v>
      </c>
    </row>
    <row r="17" spans="1:11" ht="18" customHeight="1">
      <c r="A17" s="49" t="s">
        <v>65</v>
      </c>
      <c r="B17" s="128">
        <v>133698000</v>
      </c>
      <c r="C17" s="134">
        <v>49124000</v>
      </c>
      <c r="D17" s="35">
        <v>41945762</v>
      </c>
      <c r="E17" s="35" t="s">
        <v>24</v>
      </c>
      <c r="F17" s="35" t="s">
        <v>24</v>
      </c>
      <c r="G17" s="35" t="s">
        <v>24</v>
      </c>
      <c r="H17" s="35" t="s">
        <v>24</v>
      </c>
      <c r="I17" s="35" t="s">
        <v>24</v>
      </c>
      <c r="J17" s="35" t="s">
        <v>24</v>
      </c>
      <c r="K17" s="35">
        <v>151641253</v>
      </c>
    </row>
    <row r="18" spans="1:11" ht="18" customHeight="1">
      <c r="A18" s="49" t="s">
        <v>66</v>
      </c>
      <c r="B18" s="35" t="s">
        <v>24</v>
      </c>
      <c r="C18" s="50" t="s">
        <v>24</v>
      </c>
      <c r="D18" s="35" t="s">
        <v>24</v>
      </c>
      <c r="E18" s="35" t="s">
        <v>24</v>
      </c>
      <c r="F18" s="35" t="s">
        <v>24</v>
      </c>
      <c r="G18" s="35" t="s">
        <v>24</v>
      </c>
      <c r="H18" s="35" t="s">
        <v>24</v>
      </c>
      <c r="I18" s="35" t="s">
        <v>24</v>
      </c>
      <c r="J18" s="35" t="s">
        <v>24</v>
      </c>
      <c r="K18" s="35" t="s">
        <v>24</v>
      </c>
    </row>
    <row r="19" spans="1:11" ht="18" customHeight="1">
      <c r="A19" s="49" t="s">
        <v>62</v>
      </c>
      <c r="B19" s="128">
        <v>49800000</v>
      </c>
      <c r="C19" s="50" t="s">
        <v>24</v>
      </c>
      <c r="D19" s="35">
        <v>89538000</v>
      </c>
      <c r="E19" s="35" t="s">
        <v>24</v>
      </c>
      <c r="F19" s="35" t="s">
        <v>24</v>
      </c>
      <c r="G19" s="35" t="s">
        <v>24</v>
      </c>
      <c r="H19" s="35" t="s">
        <v>24</v>
      </c>
      <c r="I19" s="35" t="s">
        <v>24</v>
      </c>
      <c r="J19" s="35" t="s">
        <v>24</v>
      </c>
      <c r="K19" s="35" t="s">
        <v>24</v>
      </c>
    </row>
    <row r="20" spans="1:11" ht="18" customHeight="1">
      <c r="A20" s="51" t="s">
        <v>67</v>
      </c>
      <c r="B20" s="128">
        <f>B23+B24</f>
        <v>20556951409</v>
      </c>
      <c r="C20" s="50">
        <v>1949238875</v>
      </c>
      <c r="D20" s="128">
        <v>12444114000</v>
      </c>
      <c r="E20" s="128">
        <v>3102996000</v>
      </c>
      <c r="F20" s="128">
        <v>276610000</v>
      </c>
      <c r="G20" s="128">
        <v>2408255000</v>
      </c>
      <c r="H20" s="35" t="s">
        <v>24</v>
      </c>
      <c r="I20" s="35" t="s">
        <v>24</v>
      </c>
      <c r="J20" s="35" t="s">
        <v>24</v>
      </c>
      <c r="K20" s="128">
        <f>B20-SUM(D20:G20)</f>
        <v>2324976409</v>
      </c>
    </row>
    <row r="23" spans="1:11">
      <c r="B23" s="17">
        <v>18607712534</v>
      </c>
    </row>
    <row r="24" spans="1:11">
      <c r="B24" s="17">
        <v>1949238875</v>
      </c>
    </row>
  </sheetData>
  <mergeCells count="8">
    <mergeCell ref="H6:H7"/>
    <mergeCell ref="K6:K7"/>
    <mergeCell ref="A6:A7"/>
    <mergeCell ref="B6:B7"/>
    <mergeCell ref="D6:D7"/>
    <mergeCell ref="E6:E7"/>
    <mergeCell ref="F6:F7"/>
    <mergeCell ref="G6:G7"/>
  </mergeCells>
  <phoneticPr fontId="6"/>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7"/>
  <sheetViews>
    <sheetView workbookViewId="0">
      <selection activeCell="E7" sqref="E7"/>
    </sheetView>
  </sheetViews>
  <sheetFormatPr defaultColWidth="8.875" defaultRowHeight="15.75"/>
  <cols>
    <col min="1" max="1" width="22.875" style="17" customWidth="1"/>
    <col min="2" max="9" width="12.875" style="17" customWidth="1"/>
    <col min="10" max="16384" width="8.875" style="17"/>
  </cols>
  <sheetData>
    <row r="1" spans="1:9" ht="30">
      <c r="A1" s="36" t="s">
        <v>416</v>
      </c>
    </row>
    <row r="2" spans="1:9" ht="18.75">
      <c r="A2" s="13" t="s">
        <v>386</v>
      </c>
    </row>
    <row r="3" spans="1:9" ht="18.75">
      <c r="A3" s="13" t="s">
        <v>518</v>
      </c>
    </row>
    <row r="4" spans="1:9" ht="18.75">
      <c r="A4" s="13" t="s">
        <v>337</v>
      </c>
    </row>
    <row r="5" spans="1:9" ht="18.75">
      <c r="I5" s="14" t="s">
        <v>25</v>
      </c>
    </row>
    <row r="6" spans="1:9" ht="47.25">
      <c r="A6" s="48" t="s">
        <v>419</v>
      </c>
      <c r="B6" s="38" t="s">
        <v>68</v>
      </c>
      <c r="C6" s="39" t="s">
        <v>69</v>
      </c>
      <c r="D6" s="39" t="s">
        <v>70</v>
      </c>
      <c r="E6" s="39" t="s">
        <v>71</v>
      </c>
      <c r="F6" s="39" t="s">
        <v>72</v>
      </c>
      <c r="G6" s="39" t="s">
        <v>73</v>
      </c>
      <c r="H6" s="38" t="s">
        <v>74</v>
      </c>
      <c r="I6" s="39" t="s">
        <v>75</v>
      </c>
    </row>
    <row r="7" spans="1:9" ht="18" customHeight="1">
      <c r="A7" s="50">
        <v>19942905409</v>
      </c>
      <c r="B7" s="35">
        <v>18760015573</v>
      </c>
      <c r="C7" s="35">
        <v>1173574628</v>
      </c>
      <c r="D7" s="35">
        <v>9315208</v>
      </c>
      <c r="E7" s="35" t="s">
        <v>520</v>
      </c>
      <c r="F7" s="35" t="s">
        <v>520</v>
      </c>
      <c r="G7" s="35" t="s">
        <v>520</v>
      </c>
      <c r="H7" s="35" t="s">
        <v>520</v>
      </c>
      <c r="I7" s="35" t="s">
        <v>520</v>
      </c>
    </row>
  </sheetData>
  <phoneticPr fontId="6"/>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1.(2)①地方債（借入先別）の明細</vt:lpstr>
      <vt:lpstr>1.(2)②地方債（利率別）の明細</vt:lpstr>
      <vt:lpstr>1.(2)③地方債（返済期間別）の明細</vt:lpstr>
      <vt:lpstr>1.(2)④特定の契約条項が付された地方債の概要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yoshi</cp:lastModifiedBy>
  <cp:lastPrinted>2017-10-20T03:05:54Z</cp:lastPrinted>
  <dcterms:created xsi:type="dcterms:W3CDTF">2017-09-12T00:57:25Z</dcterms:created>
  <dcterms:modified xsi:type="dcterms:W3CDTF">2023-03-17T09:53:00Z</dcterms:modified>
</cp:coreProperties>
</file>