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C:\Users\LMG06\Documents\【顧問先格納】\23尾張旭市_R2作業\12_納品物\作業\附属明細書\out\"/>
    </mc:Choice>
  </mc:AlternateContent>
  <xr:revisionPtr revIDLastSave="0" documentId="13_ncr:1_{8E426663-2B7F-4E07-B3BF-133580EE523F}" xr6:coauthVersionLast="46" xr6:coauthVersionMax="46" xr10:uidLastSave="{00000000-0000-0000-0000-000000000000}"/>
  <bookViews>
    <workbookView xWindow="33870" yWindow="1755" windowWidth="23670" windowHeight="14280" xr2:uid="{00000000-000D-0000-FFFF-FFFF00000000}"/>
  </bookViews>
  <sheets>
    <sheet name="1.(1)①有形固定資産の明細" sheetId="19" r:id="rId1"/>
    <sheet name="1.(1)②有形固定資産に係る行政目的別の明細" sheetId="20" r:id="rId2"/>
    <sheet name="1.(1)③投資及び出資金の明細" sheetId="1" r:id="rId3"/>
    <sheet name="1.(1)④基金の明細" sheetId="2" r:id="rId4"/>
    <sheet name="1.(1)⑤貸付金の明細" sheetId="3" r:id="rId5"/>
    <sheet name="1.(1)⑥長期延滞債権の明細" sheetId="5" r:id="rId6"/>
    <sheet name="1.(1)⑦未収金の明細" sheetId="4" r:id="rId7"/>
    <sheet name="1.(2)①地方債（借入先別）の明細" sheetId="6" r:id="rId8"/>
    <sheet name="1.(2)②地方債（利率別）の明細" sheetId="7" r:id="rId9"/>
    <sheet name="1.(2)③地方債（返済期間別）の明細" sheetId="8" r:id="rId10"/>
    <sheet name="1.(2)④特定の契約条項が付された地方債の概要" sheetId="9" r:id="rId11"/>
    <sheet name="1.(2)⑤引当金の明細" sheetId="10" r:id="rId12"/>
    <sheet name="2.(1)補助金等の明細" sheetId="11" r:id="rId13"/>
    <sheet name="3.(1)財源の明細" sheetId="13" r:id="rId14"/>
    <sheet name="3.(2)財源情報の明細" sheetId="21" r:id="rId15"/>
    <sheet name="4.(1)資金の明細" sheetId="12" r:id="rId16"/>
    <sheet name="貸借対照表(BS)" sheetId="14" state="hidden" r:id="rId17"/>
    <sheet name="行政コスト計算書(PL)" sheetId="15" state="hidden" r:id="rId18"/>
    <sheet name="純資産変動計算書(NW)" sheetId="16" state="hidden" r:id="rId19"/>
    <sheet name="資金収支計算書(CF)" sheetId="17" state="hidden" r:id="rId20"/>
    <sheet name="チェック" sheetId="18" state="hidden" r:id="rId21"/>
  </sheets>
  <definedNames>
    <definedName name="_xlnm.Print_Titles" localSheetId="0">'1.(1)①有形固定資産の明細'!$1:$5</definedName>
    <definedName name="_xlnm.Print_Titles" localSheetId="1">'1.(1)②有形固定資産に係る行政目的別の明細'!$1:$5</definedName>
    <definedName name="市場価格のあるもの">'1.(1)③投資及び出資金の明細'!$A$7:$H$10</definedName>
    <definedName name="市場価格のないもののうち連結対象団体に対するもの">'1.(1)③投資及び出資金の明細'!$A$13:$J$16</definedName>
    <definedName name="市場価格のないもののうち連結対象団体以外に対するもの">'1.(1)③投資及び出資金の明細'!$A$19:$K$29</definedName>
  </definedNam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18" l="1"/>
  <c r="F3" i="18" l="1"/>
  <c r="G42" i="18"/>
  <c r="F42" i="18"/>
  <c r="G39" i="18"/>
  <c r="G38" i="18"/>
  <c r="F38" i="18"/>
  <c r="G37" i="18"/>
  <c r="F37" i="18"/>
  <c r="G36" i="18"/>
  <c r="F36" i="18"/>
  <c r="H36" i="18" s="1"/>
  <c r="G35" i="18"/>
  <c r="F35" i="18"/>
  <c r="G34" i="18"/>
  <c r="F34" i="18"/>
  <c r="H34" i="18" s="1"/>
  <c r="G33" i="18"/>
  <c r="F33" i="18"/>
  <c r="G32" i="18"/>
  <c r="G31" i="18"/>
  <c r="G30" i="18"/>
  <c r="H30" i="18" s="1"/>
  <c r="G29" i="18"/>
  <c r="G28" i="18"/>
  <c r="F28" i="18"/>
  <c r="G27" i="18"/>
  <c r="F27" i="18"/>
  <c r="G26" i="18"/>
  <c r="F26" i="18"/>
  <c r="G25" i="18"/>
  <c r="F25" i="18"/>
  <c r="G24" i="18"/>
  <c r="F24" i="18"/>
  <c r="G23" i="18"/>
  <c r="F23" i="18"/>
  <c r="G21" i="18"/>
  <c r="F21" i="18"/>
  <c r="G20" i="18"/>
  <c r="F20" i="18"/>
  <c r="G19" i="18"/>
  <c r="F19" i="18"/>
  <c r="G18" i="18"/>
  <c r="F18" i="18"/>
  <c r="F17" i="18" s="1"/>
  <c r="G17" i="18"/>
  <c r="G15" i="18"/>
  <c r="F15" i="18"/>
  <c r="G13" i="18"/>
  <c r="F13" i="18"/>
  <c r="H13" i="18" s="1"/>
  <c r="G12" i="18"/>
  <c r="F12" i="18"/>
  <c r="H12" i="18" s="1"/>
  <c r="G11" i="18"/>
  <c r="F11" i="18"/>
  <c r="H11" i="18" s="1"/>
  <c r="G10" i="18"/>
  <c r="F10" i="18"/>
  <c r="G9" i="18"/>
  <c r="F9" i="18"/>
  <c r="H9" i="18" s="1"/>
  <c r="G8" i="18"/>
  <c r="G7" i="18"/>
  <c r="F7" i="18"/>
  <c r="G6" i="18"/>
  <c r="F6" i="18"/>
  <c r="H6" i="18" s="1"/>
  <c r="G5" i="18"/>
  <c r="G4" i="18"/>
  <c r="G3" i="18"/>
  <c r="G2" i="18"/>
  <c r="F2" i="18"/>
  <c r="G45" i="18"/>
  <c r="F45" i="18"/>
  <c r="H45" i="18" s="1"/>
  <c r="G43" i="18"/>
  <c r="F43" i="18"/>
  <c r="H42" i="18"/>
  <c r="F5" i="18"/>
  <c r="F4" i="18"/>
  <c r="H38" i="18" l="1"/>
  <c r="H21" i="18"/>
  <c r="H26" i="18"/>
  <c r="H43" i="18"/>
  <c r="H10" i="18"/>
  <c r="H15" i="18"/>
  <c r="H23" i="18"/>
  <c r="H28" i="18"/>
  <c r="H5" i="18"/>
  <c r="H20" i="18"/>
  <c r="H25" i="18"/>
  <c r="H33" i="18"/>
  <c r="H37" i="18"/>
  <c r="H2" i="18"/>
  <c r="H7" i="18"/>
  <c r="H17" i="18"/>
  <c r="H27" i="18"/>
  <c r="H35" i="18"/>
  <c r="H3" i="18"/>
  <c r="H19" i="18"/>
  <c r="H24" i="18"/>
  <c r="H4" i="18"/>
  <c r="H18" i="18"/>
  <c r="F8" i="18" l="1"/>
  <c r="H8" i="18" s="1"/>
  <c r="F32" i="18" l="1"/>
  <c r="H32" i="18" s="1"/>
  <c r="F39" i="18"/>
  <c r="H39" i="18" s="1"/>
  <c r="F31" i="18" l="1"/>
  <c r="H31" i="18" s="1"/>
  <c r="F29" i="18" l="1"/>
  <c r="H29"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I36" authorId="0" shapeId="0" xr:uid="{A74A1BE5-658D-407A-846E-F0CD02C4E14D}">
      <text>
        <r>
          <rPr>
            <b/>
            <sz val="9"/>
            <color indexed="81"/>
            <rFont val="MS P ゴシック"/>
            <family val="3"/>
            <charset val="128"/>
          </rPr>
          <t>地方債償還に係る補助金</t>
        </r>
      </text>
    </comment>
    <comment ref="I37" authorId="0" shapeId="0" xr:uid="{81C98058-F630-4E42-B83D-3225ECB51845}">
      <text>
        <r>
          <rPr>
            <b/>
            <sz val="9"/>
            <color indexed="81"/>
            <rFont val="MS P ゴシック"/>
            <family val="3"/>
            <charset val="128"/>
          </rPr>
          <t>借換債に係る地方債収入</t>
        </r>
      </text>
    </comment>
    <comment ref="I38" authorId="0" shapeId="0" xr:uid="{D2924E63-E4CF-408F-9B94-0CBE4E92F773}">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<sst xmlns="http://schemas.openxmlformats.org/spreadsheetml/2006/main" count="1062" uniqueCount="474">
  <si>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</si>
  <si>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</si>
  <si>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</si>
  <si>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</si>
  <si>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</si>
  <si>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</si>
  <si>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</si>
  <si>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</si>
  <si>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</si>
  <si>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</si>
  <si>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</si>
  <si>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</si>
  <si>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</si>
  <si>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</si>
  <si>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</si>
  <si>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</si>
  <si>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</si>
  <si>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</si>
  <si>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</si>
  <si>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</si>
  <si>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</si>
  <si>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</si>
  <si>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</si>
  <si>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</si>
  <si>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t>
  </si>
  <si>
    <t>(単位：円)</t>
    <rPh sb="4" eb="5">
      <t>エン</t>
    </rPh>
    <phoneticPr fontId="5"/>
  </si>
  <si>
    <t>種類</t>
  </si>
  <si>
    <t>現金預金</t>
  </si>
  <si>
    <t>有価証券</t>
  </si>
  <si>
    <t>土地</t>
  </si>
  <si>
    <t>その他</t>
  </si>
  <si>
    <t>合計_x000D_
(貸借対照表計上額)</t>
  </si>
  <si>
    <t>基金の明細</t>
    <phoneticPr fontId="5"/>
  </si>
  <si>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</si>
  <si>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</si>
  <si>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</si>
  <si>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</si>
  <si>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</si>
  <si>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</si>
  <si>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</si>
  <si>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</si>
  <si>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</si>
  <si>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</si>
  <si>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</si>
  <si>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</si>
  <si>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固定資産税</t>
  </si>
  <si>
    <t>軽自動車税</t>
  </si>
  <si>
    <t>長期延滞債権の明細</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</si>
  <si>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</si>
  <si>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</si>
  <si>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</si>
  <si>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</si>
  <si>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</si>
  <si>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</si>
  <si>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</si>
  <si>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</si>
  <si>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</si>
  <si>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</si>
  <si>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</si>
  <si>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</si>
  <si>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</si>
  <si>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</si>
  <si>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</si>
  <si>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</si>
  <si>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</si>
  <si>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</si>
  <si>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</si>
  <si>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</si>
  <si>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1.5%以下</t>
  </si>
  <si>
    <t>1.5%超_x000D_
2.0%以下</t>
  </si>
  <si>
    <t>2.0%超_x000D_
2.5%以下</t>
  </si>
  <si>
    <t>2.5%超_x000D_
3.0%以下</t>
  </si>
  <si>
    <t>3.0%超_x000D_
3.5%以下</t>
  </si>
  <si>
    <t>3.5%超_x000D_
4.0%以下</t>
  </si>
  <si>
    <t>4.0%超</t>
  </si>
  <si>
    <t>(参考)_x000D_
加重平均_x000D_
利率</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</si>
  <si>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</si>
  <si>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</si>
  <si>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</si>
  <si>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</si>
  <si>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</si>
  <si>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</si>
  <si>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</si>
  <si>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</si>
  <si>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</si>
  <si>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契約条項の概要</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</si>
  <si>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</si>
  <si>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</si>
  <si>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</si>
  <si>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</si>
  <si>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</si>
  <si>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</si>
  <si>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</si>
  <si>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</si>
  <si>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</si>
  <si>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</si>
  <si>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</si>
  <si>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</si>
  <si>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</si>
  <si>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</si>
  <si>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</si>
  <si>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</si>
  <si>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</si>
  <si>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</si>
  <si>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</si>
  <si>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</si>
  <si>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その他の補助金等</t>
  </si>
  <si>
    <t>資金の明細</t>
  </si>
  <si>
    <t>短期投資</t>
    <rPh sb="0" eb="2">
      <t>タンキ</t>
    </rPh>
    <rPh sb="2" eb="4">
      <t>トウシ</t>
    </rPh>
    <phoneticPr fontId="2"/>
  </si>
  <si>
    <t>会計</t>
  </si>
  <si>
    <t>財源の内容</t>
  </si>
  <si>
    <t>一般会計</t>
  </si>
  <si>
    <t>税収等</t>
  </si>
  <si>
    <t>国県等補助金</t>
  </si>
  <si>
    <t>資本的_x000D_
補助金</t>
  </si>
  <si>
    <t>経常的_x000D_
補助金</t>
  </si>
  <si>
    <t>【様式第1号】</t>
  </si>
  <si>
    <t>（単位：円）</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</si>
  <si>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</si>
  <si>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</si>
  <si>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</si>
  <si>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</si>
  <si>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</si>
  <si>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</si>
  <si>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</si>
  <si>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</si>
  <si>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</si>
  <si>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</si>
  <si>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</si>
  <si>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</si>
  <si>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</si>
  <si>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</si>
  <si>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</si>
  <si>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</si>
  <si>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</si>
  <si>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</si>
  <si>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</si>
  <si>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</si>
  <si>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</si>
  <si>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</si>
  <si>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</si>
  <si>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</si>
  <si>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</si>
  <si>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</si>
  <si>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</si>
  <si>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</si>
  <si>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</si>
  <si>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</si>
  <si>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</si>
  <si>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</si>
  <si>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</si>
  <si>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</si>
  <si>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</si>
  <si>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</si>
  <si>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</si>
  <si>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</si>
  <si>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</si>
  <si>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</si>
  <si>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</si>
  <si>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</si>
  <si>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</si>
  <si>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</si>
  <si>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</si>
  <si>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</si>
  <si>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</si>
  <si>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</si>
  <si>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</si>
  <si>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</si>
  <si>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</si>
  <si>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</si>
  <si>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</si>
  <si>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</si>
  <si>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</si>
  <si>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</si>
  <si>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</si>
  <si>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</si>
  <si>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</si>
  <si>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</si>
  <si>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</si>
  <si>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</si>
  <si>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</si>
  <si>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</si>
  <si>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</si>
  <si>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</si>
  <si>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</si>
  <si>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</si>
  <si>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</si>
  <si>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</si>
  <si>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</si>
  <si>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</si>
  <si>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</si>
  <si>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</si>
  <si>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</si>
  <si>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</si>
  <si>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</si>
  <si>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</si>
  <si>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</si>
  <si>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</si>
  <si>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</si>
  <si>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</si>
  <si>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</si>
  <si>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</si>
  <si>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</si>
  <si>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</si>
  <si>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</si>
  <si>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</si>
  <si>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</si>
  <si>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</si>
  <si>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</si>
  <si>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</si>
  <si>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</si>
  <si>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</si>
  <si>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</si>
  <si>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</si>
  <si>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</si>
  <si>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</si>
  <si>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</si>
  <si>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</si>
  <si>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</si>
  <si>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</si>
  <si>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</si>
  <si>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</si>
  <si>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</si>
  <si>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</si>
  <si>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</si>
  <si>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</si>
  <si>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</si>
  <si>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</si>
  <si>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</si>
  <si>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</si>
  <si>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</si>
  <si>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</si>
  <si>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</si>
  <si>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</si>
  <si>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</si>
  <si>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</si>
  <si>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</si>
  <si>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</si>
  <si>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</si>
  <si>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</si>
  <si>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</si>
  <si>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</si>
  <si>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</si>
  <si>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</si>
  <si>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</si>
  <si>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</si>
  <si>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</si>
  <si>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</si>
  <si>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</si>
  <si>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</si>
  <si>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</si>
  <si>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</si>
  <si>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</si>
  <si>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</si>
  <si>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</si>
  <si>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</si>
  <si>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</si>
  <si>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</si>
  <si>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</si>
  <si>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</si>
  <si>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</si>
  <si>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</si>
  <si>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</si>
  <si>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</si>
  <si>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</si>
  <si>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</si>
  <si>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</si>
  <si>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</si>
  <si>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</si>
  <si>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</si>
  <si>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</si>
  <si>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</si>
  <si>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</si>
  <si>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</si>
  <si>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</si>
  <si>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</si>
  <si>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</si>
  <si>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</si>
  <si>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5"/>
  </si>
  <si>
    <t>（１）資産項目の明細</t>
    <rPh sb="3" eb="5">
      <t>シサン</t>
    </rPh>
    <rPh sb="5" eb="7">
      <t>コウモク</t>
    </rPh>
    <rPh sb="8" eb="10">
      <t>メイサイ</t>
    </rPh>
    <phoneticPr fontId="5"/>
  </si>
  <si>
    <t>科目</t>
    <rPh sb="0" eb="2">
      <t>カモク</t>
    </rPh>
    <phoneticPr fontId="5"/>
  </si>
  <si>
    <t>附属明細書金額</t>
    <rPh sb="0" eb="5">
      <t>フゾクメイサイショ</t>
    </rPh>
    <rPh sb="5" eb="7">
      <t>キンガク</t>
    </rPh>
    <phoneticPr fontId="5"/>
  </si>
  <si>
    <t>財務諸表金額</t>
    <rPh sb="0" eb="4">
      <t>ザイムショヒョウ</t>
    </rPh>
    <rPh sb="4" eb="6">
      <t>キンガク</t>
    </rPh>
    <phoneticPr fontId="5"/>
  </si>
  <si>
    <t>チェック</t>
    <phoneticPr fontId="5"/>
  </si>
  <si>
    <t>明細書名称</t>
    <rPh sb="0" eb="3">
      <t>メイサイショ</t>
    </rPh>
    <rPh sb="3" eb="5">
      <t>メイショウ</t>
    </rPh>
    <phoneticPr fontId="5"/>
  </si>
  <si>
    <t>③</t>
    <phoneticPr fontId="5"/>
  </si>
  <si>
    <t>①</t>
    <phoneticPr fontId="5"/>
  </si>
  <si>
    <t>②</t>
    <phoneticPr fontId="5"/>
  </si>
  <si>
    <t>④</t>
    <phoneticPr fontId="5"/>
  </si>
  <si>
    <t>⑤</t>
    <phoneticPr fontId="5"/>
  </si>
  <si>
    <t>有形固定資産の明細</t>
    <rPh sb="0" eb="6">
      <t>ユウケイコテイシサン</t>
    </rPh>
    <rPh sb="7" eb="9">
      <t>メイサイ</t>
    </rPh>
    <phoneticPr fontId="5"/>
  </si>
  <si>
    <t>有形固定資産の行政目的別明細</t>
    <rPh sb="0" eb="6">
      <t>ユウケイコテイシサン</t>
    </rPh>
    <rPh sb="7" eb="9">
      <t>ギョウセイ</t>
    </rPh>
    <rPh sb="9" eb="11">
      <t>モクテキ</t>
    </rPh>
    <rPh sb="11" eb="12">
      <t>ベツ</t>
    </rPh>
    <rPh sb="12" eb="14">
      <t>メイサイ</t>
    </rPh>
    <phoneticPr fontId="5"/>
  </si>
  <si>
    <t>投資及び出資金の明細</t>
    <phoneticPr fontId="5"/>
  </si>
  <si>
    <t>財政調整基金</t>
    <rPh sb="0" eb="6">
      <t>ザイセイチョウセイキキン</t>
    </rPh>
    <phoneticPr fontId="5"/>
  </si>
  <si>
    <t>減債基金</t>
    <rPh sb="0" eb="4">
      <t>ゲンサイキキン</t>
    </rPh>
    <phoneticPr fontId="5"/>
  </si>
  <si>
    <t>その他</t>
    <rPh sb="2" eb="3">
      <t>タ</t>
    </rPh>
    <phoneticPr fontId="5"/>
  </si>
  <si>
    <t>貸付金の明細</t>
    <rPh sb="0" eb="2">
      <t>カシツケ</t>
    </rPh>
    <rPh sb="2" eb="3">
      <t>キン</t>
    </rPh>
    <rPh sb="4" eb="6">
      <t>メイサイ</t>
    </rPh>
    <phoneticPr fontId="5"/>
  </si>
  <si>
    <t>長期貸付金</t>
    <rPh sb="0" eb="5">
      <t>チョウキカシツケキン</t>
    </rPh>
    <phoneticPr fontId="5"/>
  </si>
  <si>
    <t>短期貸付金</t>
    <rPh sb="0" eb="5">
      <t>タンキカシツケキン</t>
    </rPh>
    <phoneticPr fontId="5"/>
  </si>
  <si>
    <t>⑥</t>
    <phoneticPr fontId="5"/>
  </si>
  <si>
    <t>未収金</t>
    <rPh sb="0" eb="3">
      <t>ミシュウキン</t>
    </rPh>
    <phoneticPr fontId="5"/>
  </si>
  <si>
    <t>⑦</t>
    <phoneticPr fontId="5"/>
  </si>
  <si>
    <t>長期延滞債権</t>
    <rPh sb="0" eb="6">
      <t>チョウキエンタイサイケン</t>
    </rPh>
    <phoneticPr fontId="5"/>
  </si>
  <si>
    <t>（２）負債項目の明細</t>
    <rPh sb="3" eb="5">
      <t>フサイ</t>
    </rPh>
    <rPh sb="5" eb="7">
      <t>コウモク</t>
    </rPh>
    <rPh sb="8" eb="10">
      <t>メイサイ</t>
    </rPh>
    <phoneticPr fontId="5"/>
  </si>
  <si>
    <t xml:space="preserve"> １年内償還予定地方債</t>
  </si>
  <si>
    <t>地方債</t>
    <rPh sb="0" eb="3">
      <t>チホウサイ</t>
    </rPh>
    <phoneticPr fontId="5"/>
  </si>
  <si>
    <t>地方債、 １年内償還予定地方債</t>
    <rPh sb="0" eb="3">
      <t>チホウサイ</t>
    </rPh>
    <phoneticPr fontId="5"/>
  </si>
  <si>
    <t>ー</t>
  </si>
  <si>
    <t>ー</t>
    <phoneticPr fontId="5"/>
  </si>
  <si>
    <t>２．行政コスト計算書の内容に関する明細</t>
    <rPh sb="2" eb="4">
      <t>ギョウセイ</t>
    </rPh>
    <rPh sb="7" eb="10">
      <t>ケイサンショ</t>
    </rPh>
    <rPh sb="11" eb="13">
      <t>ナイヨウ</t>
    </rPh>
    <rPh sb="14" eb="15">
      <t>カン</t>
    </rPh>
    <rPh sb="17" eb="19">
      <t>メイサイ</t>
    </rPh>
    <phoneticPr fontId="5"/>
  </si>
  <si>
    <t>（１）補助金等の明細</t>
    <rPh sb="3" eb="6">
      <t>ホジョキン</t>
    </rPh>
    <rPh sb="6" eb="7">
      <t>トウ</t>
    </rPh>
    <rPh sb="8" eb="10">
      <t>メイサイ</t>
    </rPh>
    <phoneticPr fontId="5"/>
  </si>
  <si>
    <t>補助金等</t>
    <rPh sb="0" eb="3">
      <t>ホジョキン</t>
    </rPh>
    <rPh sb="3" eb="4">
      <t>トウ</t>
    </rPh>
    <phoneticPr fontId="5"/>
  </si>
  <si>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5"/>
  </si>
  <si>
    <t>（１）財源の明細</t>
    <rPh sb="3" eb="5">
      <t>ザイゲン</t>
    </rPh>
    <rPh sb="6" eb="8">
      <t>メイサイ</t>
    </rPh>
    <phoneticPr fontId="5"/>
  </si>
  <si>
    <t>（２）財源情報の明細</t>
    <rPh sb="3" eb="5">
      <t>ザイゲン</t>
    </rPh>
    <rPh sb="5" eb="7">
      <t>ジョウホウ</t>
    </rPh>
    <rPh sb="8" eb="10">
      <t>メイサイ</t>
    </rPh>
    <phoneticPr fontId="5"/>
  </si>
  <si>
    <t>税収等</t>
    <rPh sb="0" eb="2">
      <t>ゼイシュウ</t>
    </rPh>
    <rPh sb="2" eb="3">
      <t>トウ</t>
    </rPh>
    <phoneticPr fontId="5"/>
  </si>
  <si>
    <t>国県等補助金</t>
    <phoneticPr fontId="5"/>
  </si>
  <si>
    <t>４．資金収支計算書の内容に関する明細</t>
    <rPh sb="2" eb="4">
      <t>シキン</t>
    </rPh>
    <rPh sb="4" eb="6">
      <t>シュウシ</t>
    </rPh>
    <rPh sb="6" eb="9">
      <t>ケイサンショ</t>
    </rPh>
    <rPh sb="10" eb="12">
      <t>ナイヨウ</t>
    </rPh>
    <rPh sb="13" eb="14">
      <t>カン</t>
    </rPh>
    <rPh sb="16" eb="18">
      <t>メイサイ</t>
    </rPh>
    <phoneticPr fontId="5"/>
  </si>
  <si>
    <t>（１）資金の明細</t>
    <rPh sb="3" eb="5">
      <t>シキン</t>
    </rPh>
    <rPh sb="6" eb="8">
      <t>メイサイ</t>
    </rPh>
    <phoneticPr fontId="5"/>
  </si>
  <si>
    <t>地方税</t>
    <rPh sb="0" eb="3">
      <t>チホウゼイ</t>
    </rPh>
    <phoneticPr fontId="5"/>
  </si>
  <si>
    <t>地方譲与税</t>
    <rPh sb="0" eb="2">
      <t>チホウ</t>
    </rPh>
    <rPh sb="2" eb="4">
      <t>ジョウヨ</t>
    </rPh>
    <rPh sb="4" eb="5">
      <t>ゼイ</t>
    </rPh>
    <phoneticPr fontId="5"/>
  </si>
  <si>
    <t>利子割交付金</t>
    <rPh sb="0" eb="2">
      <t>リシ</t>
    </rPh>
    <rPh sb="2" eb="3">
      <t>ワリ</t>
    </rPh>
    <rPh sb="3" eb="6">
      <t>コウフキン</t>
    </rPh>
    <phoneticPr fontId="5"/>
  </si>
  <si>
    <t>配当割交付金</t>
    <rPh sb="0" eb="2">
      <t>ハイトウ</t>
    </rPh>
    <rPh sb="2" eb="3">
      <t>ワリ</t>
    </rPh>
    <rPh sb="3" eb="6">
      <t>コウフキン</t>
    </rPh>
    <phoneticPr fontId="5"/>
  </si>
  <si>
    <t>株式等譲渡所得割交付金</t>
    <rPh sb="0" eb="2">
      <t>カブシキ</t>
    </rPh>
    <rPh sb="2" eb="3">
      <t>トウ</t>
    </rPh>
    <rPh sb="3" eb="5">
      <t>ジョウト</t>
    </rPh>
    <rPh sb="5" eb="7">
      <t>ショトク</t>
    </rPh>
    <rPh sb="7" eb="8">
      <t>ワリ</t>
    </rPh>
    <rPh sb="8" eb="11">
      <t>コウフキン</t>
    </rPh>
    <phoneticPr fontId="5"/>
  </si>
  <si>
    <t>地方消費税交付金</t>
    <rPh sb="0" eb="2">
      <t>チホウ</t>
    </rPh>
    <rPh sb="2" eb="5">
      <t>ショウヒゼイ</t>
    </rPh>
    <rPh sb="5" eb="8">
      <t>コウフキン</t>
    </rPh>
    <phoneticPr fontId="5"/>
  </si>
  <si>
    <t>自動車取得税交付金</t>
    <rPh sb="0" eb="3">
      <t>ジドウシャ</t>
    </rPh>
    <rPh sb="3" eb="5">
      <t>シュトク</t>
    </rPh>
    <rPh sb="5" eb="6">
      <t>ゼイ</t>
    </rPh>
    <rPh sb="6" eb="9">
      <t>コウフキン</t>
    </rPh>
    <phoneticPr fontId="5"/>
  </si>
  <si>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</si>
  <si>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</si>
  <si>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rPh sb="0" eb="2">
      <t>コウツウ</t>
    </rPh>
    <rPh sb="2" eb="4">
      <t>アンゼン</t>
    </rPh>
    <rPh sb="4" eb="6">
      <t>タイサク</t>
    </rPh>
    <rPh sb="6" eb="8">
      <t>トクベツ</t>
    </rPh>
    <rPh sb="8" eb="11">
      <t>コウフキン</t>
    </rPh>
    <phoneticPr fontId="5"/>
  </si>
  <si>
    <t>その他</t>
    <rPh sb="2" eb="3">
      <t>タ</t>
    </rPh>
    <phoneticPr fontId="5"/>
  </si>
  <si>
    <t>国庫支出金</t>
    <rPh sb="0" eb="5">
      <t>コッコシシュツキン</t>
    </rPh>
    <phoneticPr fontId="5"/>
  </si>
  <si>
    <t>県支出金</t>
    <rPh sb="0" eb="4">
      <t>ケンシシュツキン</t>
    </rPh>
    <phoneticPr fontId="5"/>
  </si>
  <si>
    <t>(単位：円)</t>
    <rPh sb="4" eb="5">
      <t>エン</t>
    </rPh>
    <phoneticPr fontId="5"/>
  </si>
  <si>
    <t>貸付金の明細、長期延滞債権の明細の合計</t>
    <rPh sb="0" eb="2">
      <t>カシツケ</t>
    </rPh>
    <rPh sb="2" eb="3">
      <t>キン</t>
    </rPh>
    <rPh sb="4" eb="6">
      <t>メイサイ</t>
    </rPh>
    <rPh sb="17" eb="19">
      <t>ゴウケイ</t>
    </rPh>
    <phoneticPr fontId="5"/>
  </si>
  <si>
    <t>貸付金の明細、未収金の明細の合計</t>
    <rPh sb="0" eb="2">
      <t>カシツケ</t>
    </rPh>
    <rPh sb="2" eb="3">
      <t>キン</t>
    </rPh>
    <rPh sb="4" eb="6">
      <t>メイサイ</t>
    </rPh>
    <rPh sb="7" eb="10">
      <t>ミシュウキン</t>
    </rPh>
    <rPh sb="14" eb="16">
      <t>ゴウケイ</t>
    </rPh>
    <phoneticPr fontId="5"/>
  </si>
  <si>
    <t>徴収不能引当金（流動資産）</t>
    <rPh sb="8" eb="10">
      <t>リュウドウ</t>
    </rPh>
    <phoneticPr fontId="5"/>
  </si>
  <si>
    <t>資本的_x000D_補助金</t>
    <phoneticPr fontId="5"/>
  </si>
  <si>
    <t>経常的_x000D_補助金</t>
    <phoneticPr fontId="5"/>
  </si>
  <si>
    <t xml:space="preserve">    公共施設等整備費支出</t>
  </si>
  <si>
    <t>有形固定資産の明細</t>
  </si>
  <si>
    <t>会計：一般会計等</t>
  </si>
  <si>
    <t>前年度末残高_x000D_
(A)</t>
  </si>
  <si>
    <t>本年度増加額_x000D_
(B)</t>
  </si>
  <si>
    <t>本年度減少額_x000D_
(C)</t>
  </si>
  <si>
    <t>本年度末残高_x000D_
(A)+(B)-(C)_x000D_
(D)</t>
  </si>
  <si>
    <t>本年度末_x000D_
減価償却累計額_x000D_
(E)</t>
  </si>
  <si>
    <t>本年度減価償却額_x000D_
(F)</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</si>
  <si>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</si>
  <si>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</si>
  <si>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</si>
  <si>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</si>
  <si>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</si>
  <si>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</si>
  <si>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</si>
  <si>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</si>
  <si>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</si>
  <si>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</si>
  <si>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</si>
  <si>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</si>
  <si>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</si>
  <si>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</si>
  <si>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</si>
  <si>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</si>
  <si>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</si>
  <si>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</si>
  <si>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</si>
  <si>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</si>
  <si>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5"/>
  </si>
  <si>
    <t>財源情報の明細</t>
  </si>
  <si>
    <t>内訳</t>
  </si>
  <si>
    <t>有形固定資産等の増加</t>
  </si>
  <si>
    <t>貸付金・基金等の増加</t>
  </si>
  <si>
    <t>ゴルフ場利用税交付金</t>
    <rPh sb="3" eb="4">
      <t>ジョウ</t>
    </rPh>
    <rPh sb="4" eb="6">
      <t>リヨウ</t>
    </rPh>
    <rPh sb="6" eb="7">
      <t>ゼイ</t>
    </rPh>
    <rPh sb="7" eb="10">
      <t>コウフキン</t>
    </rPh>
    <phoneticPr fontId="5"/>
  </si>
  <si>
    <t>土地取得特別会計</t>
    <phoneticPr fontId="5"/>
  </si>
  <si>
    <t>現金預金</t>
    <rPh sb="0" eb="2">
      <t>ゲンキン</t>
    </rPh>
    <rPh sb="2" eb="4">
      <t>ヨキン</t>
    </rPh>
    <phoneticPr fontId="2"/>
  </si>
  <si>
    <t>地方債（CF地方債収入と一致）</t>
    <rPh sb="0" eb="3">
      <t>チホウサイ</t>
    </rPh>
    <rPh sb="6" eb="9">
      <t>チホウサイ</t>
    </rPh>
    <rPh sb="9" eb="11">
      <t>シュウニュウ</t>
    </rPh>
    <rPh sb="12" eb="14">
      <t>イッチ</t>
    </rPh>
    <phoneticPr fontId="5"/>
  </si>
  <si>
    <t>財源内訳チェック</t>
    <rPh sb="0" eb="2">
      <t>ザイゲン</t>
    </rPh>
    <rPh sb="2" eb="4">
      <t>ウチワケ</t>
    </rPh>
    <phoneticPr fontId="5"/>
  </si>
  <si>
    <t>BS</t>
    <phoneticPr fontId="5"/>
  </si>
  <si>
    <t>NW</t>
    <phoneticPr fontId="5"/>
  </si>
  <si>
    <t>固定資産等形成分</t>
    <rPh sb="0" eb="8">
      <t>コテイシサントウケイセイブン</t>
    </rPh>
    <phoneticPr fontId="5"/>
  </si>
  <si>
    <t>余剰分（不足分）</t>
    <rPh sb="0" eb="3">
      <t>ヨジョウブン</t>
    </rPh>
    <rPh sb="4" eb="7">
      <t>フソクブン</t>
    </rPh>
    <phoneticPr fontId="5"/>
  </si>
  <si>
    <t>現金預金内訳チェック</t>
    <rPh sb="0" eb="4">
      <t>ゲンキンヨキン</t>
    </rPh>
    <rPh sb="4" eb="6">
      <t>ウチワケ</t>
    </rPh>
    <phoneticPr fontId="5"/>
  </si>
  <si>
    <t>現金預金</t>
    <phoneticPr fontId="5"/>
  </si>
  <si>
    <t>CF</t>
    <phoneticPr fontId="5"/>
  </si>
  <si>
    <t>税収等（NW税収等－CF財務活動支出）</t>
    <rPh sb="0" eb="3">
      <t>ゼイシュウトウ</t>
    </rPh>
    <rPh sb="6" eb="9">
      <t>ゼイシュウトウ</t>
    </rPh>
    <rPh sb="12" eb="14">
      <t>ザイム</t>
    </rPh>
    <rPh sb="14" eb="16">
      <t>カツドウ</t>
    </rPh>
    <rPh sb="16" eb="18">
      <t>シシュツ</t>
    </rPh>
    <phoneticPr fontId="5"/>
  </si>
  <si>
    <t>市場価格のないもののうち連結対象団体に対するもの</t>
    <phoneticPr fontId="5"/>
  </si>
  <si>
    <t>その他</t>
    <rPh sb="2" eb="3">
      <t>タ</t>
    </rPh>
    <phoneticPr fontId="9"/>
  </si>
  <si>
    <t>資本的補助金</t>
    <rPh sb="0" eb="3">
      <t>シホンテキ</t>
    </rPh>
    <phoneticPr fontId="5"/>
  </si>
  <si>
    <t>純行政コスト</t>
    <phoneticPr fontId="5"/>
  </si>
  <si>
    <t>有形固定資産等の増加</t>
    <phoneticPr fontId="5"/>
  </si>
  <si>
    <t>自治体名：尾張旭市</t>
  </si>
  <si>
    <t>自治体名：尾張旭市</t>
    <phoneticPr fontId="5"/>
  </si>
  <si>
    <t>尾張東流通センター（株）</t>
    <rPh sb="0" eb="2">
      <t>オワリ</t>
    </rPh>
    <rPh sb="2" eb="3">
      <t>ヒガシ</t>
    </rPh>
    <rPh sb="3" eb="5">
      <t>リュウツウ</t>
    </rPh>
    <rPh sb="9" eb="12">
      <t>カブ</t>
    </rPh>
    <phoneticPr fontId="3"/>
  </si>
  <si>
    <t>グリーンシティケーブルテレビ（株）</t>
    <rPh sb="14" eb="17">
      <t>カブ</t>
    </rPh>
    <phoneticPr fontId="3"/>
  </si>
  <si>
    <t>愛知県信用保証協会</t>
    <rPh sb="0" eb="3">
      <t>アイチケン</t>
    </rPh>
    <rPh sb="3" eb="5">
      <t>シンヨウ</t>
    </rPh>
    <rPh sb="5" eb="7">
      <t>ホショウ</t>
    </rPh>
    <rPh sb="7" eb="9">
      <t>キョウカイ</t>
    </rPh>
    <phoneticPr fontId="3"/>
  </si>
  <si>
    <t>（公財）愛知県国際交流協会</t>
    <rPh sb="1" eb="2">
      <t>コウ</t>
    </rPh>
    <rPh sb="2" eb="3">
      <t>ザイ</t>
    </rPh>
    <rPh sb="4" eb="7">
      <t>アイチケン</t>
    </rPh>
    <rPh sb="7" eb="9">
      <t>コクサイ</t>
    </rPh>
    <rPh sb="9" eb="11">
      <t>コウリュウ</t>
    </rPh>
    <rPh sb="11" eb="13">
      <t>キョウカイ</t>
    </rPh>
    <phoneticPr fontId="3"/>
  </si>
  <si>
    <t>（一財）地域活性化センター</t>
    <rPh sb="1" eb="2">
      <t>イチ</t>
    </rPh>
    <rPh sb="2" eb="3">
      <t>ザイ</t>
    </rPh>
    <rPh sb="4" eb="6">
      <t>チイキ</t>
    </rPh>
    <rPh sb="6" eb="9">
      <t>カッセイカ</t>
    </rPh>
    <phoneticPr fontId="3"/>
  </si>
  <si>
    <t>（一財）砂防フロンティア整備推進機構</t>
    <rPh sb="1" eb="2">
      <t>イチ</t>
    </rPh>
    <rPh sb="2" eb="3">
      <t>ザイ</t>
    </rPh>
    <rPh sb="4" eb="6">
      <t>サボウ</t>
    </rPh>
    <rPh sb="12" eb="14">
      <t>セイビ</t>
    </rPh>
    <rPh sb="14" eb="16">
      <t>スイシン</t>
    </rPh>
    <rPh sb="16" eb="18">
      <t>キコウ</t>
    </rPh>
    <phoneticPr fontId="3"/>
  </si>
  <si>
    <t>（公財）暴力追放愛知県民会議</t>
    <rPh sb="1" eb="2">
      <t>コウ</t>
    </rPh>
    <rPh sb="2" eb="3">
      <t>ザイ</t>
    </rPh>
    <rPh sb="4" eb="6">
      <t>ボウリョク</t>
    </rPh>
    <rPh sb="6" eb="8">
      <t>ツイホウ</t>
    </rPh>
    <rPh sb="8" eb="10">
      <t>アイチ</t>
    </rPh>
    <rPh sb="10" eb="12">
      <t>ケンミン</t>
    </rPh>
    <rPh sb="12" eb="14">
      <t>カイギ</t>
    </rPh>
    <phoneticPr fontId="5"/>
  </si>
  <si>
    <t>地方公共団体金融機構</t>
    <rPh sb="0" eb="2">
      <t>チホウ</t>
    </rPh>
    <rPh sb="2" eb="4">
      <t>コウキョウ</t>
    </rPh>
    <rPh sb="4" eb="6">
      <t>ダンタイ</t>
    </rPh>
    <rPh sb="6" eb="8">
      <t>キンユウ</t>
    </rPh>
    <rPh sb="8" eb="10">
      <t>キコウ</t>
    </rPh>
    <phoneticPr fontId="4"/>
  </si>
  <si>
    <t>市民税（個人）</t>
    <rPh sb="0" eb="3">
      <t>シミンゼイ</t>
    </rPh>
    <rPh sb="2" eb="3">
      <t>ゼイ</t>
    </rPh>
    <phoneticPr fontId="3"/>
  </si>
  <si>
    <t>市民税（法人）</t>
    <rPh sb="0" eb="3">
      <t>シミンゼイ</t>
    </rPh>
    <rPh sb="2" eb="3">
      <t>ゼイ</t>
    </rPh>
    <phoneticPr fontId="3"/>
  </si>
  <si>
    <t>都市計画税</t>
    <rPh sb="0" eb="2">
      <t>トシ</t>
    </rPh>
    <rPh sb="2" eb="4">
      <t>ケイカク</t>
    </rPh>
    <rPh sb="4" eb="5">
      <t>ゼイ</t>
    </rPh>
    <phoneticPr fontId="3"/>
  </si>
  <si>
    <t>分担金及び負担金</t>
    <rPh sb="0" eb="3">
      <t>ブンタンキン</t>
    </rPh>
    <rPh sb="3" eb="4">
      <t>オヨ</t>
    </rPh>
    <rPh sb="5" eb="8">
      <t>フタンキン</t>
    </rPh>
    <phoneticPr fontId="7"/>
  </si>
  <si>
    <t>使用料及び手数料</t>
    <rPh sb="0" eb="2">
      <t>シヨウ</t>
    </rPh>
    <rPh sb="2" eb="3">
      <t>リョウ</t>
    </rPh>
    <rPh sb="3" eb="4">
      <t>オヨ</t>
    </rPh>
    <rPh sb="5" eb="8">
      <t>テスウリョウ</t>
    </rPh>
    <phoneticPr fontId="7"/>
  </si>
  <si>
    <t>諸収入(雑入）</t>
    <rPh sb="0" eb="3">
      <t>ショシュウニュウ</t>
    </rPh>
    <rPh sb="4" eb="6">
      <t>ザツニュウ</t>
    </rPh>
    <phoneticPr fontId="8"/>
  </si>
  <si>
    <t>尾張旭北原山土地区画整理組合</t>
  </si>
  <si>
    <t>尾張旭市長久手市衛生組合</t>
  </si>
  <si>
    <t>旭平和墓園事業特別会計</t>
    <rPh sb="0" eb="1">
      <t>アサヒ</t>
    </rPh>
    <rPh sb="1" eb="3">
      <t>ヘイワ</t>
    </rPh>
    <rPh sb="3" eb="5">
      <t>ボエン</t>
    </rPh>
    <rPh sb="5" eb="7">
      <t>ジギョウ</t>
    </rPh>
    <rPh sb="7" eb="9">
      <t>トクベツ</t>
    </rPh>
    <rPh sb="9" eb="11">
      <t>カイケイ</t>
    </rPh>
    <phoneticPr fontId="5"/>
  </si>
  <si>
    <t>税収等</t>
    <phoneticPr fontId="5"/>
  </si>
  <si>
    <t>一般会計繰入金</t>
    <rPh sb="0" eb="2">
      <t>イッパン</t>
    </rPh>
    <rPh sb="2" eb="4">
      <t>カイケイ</t>
    </rPh>
    <rPh sb="4" eb="6">
      <t>クリイレ</t>
    </rPh>
    <rPh sb="6" eb="7">
      <t>キン</t>
    </rPh>
    <phoneticPr fontId="5"/>
  </si>
  <si>
    <t>財源の明細</t>
    <phoneticPr fontId="5"/>
  </si>
  <si>
    <t>一般会計等相殺</t>
    <rPh sb="0" eb="5">
      <t>イッパンカイケイトウ</t>
    </rPh>
    <rPh sb="5" eb="7">
      <t>ソウサイ</t>
    </rPh>
    <phoneticPr fontId="5"/>
  </si>
  <si>
    <t>一般会計等（単純合算）</t>
    <rPh sb="0" eb="2">
      <t>イッパン</t>
    </rPh>
    <rPh sb="2" eb="4">
      <t>カイケイ</t>
    </rPh>
    <rPh sb="4" eb="5">
      <t>トウ</t>
    </rPh>
    <rPh sb="6" eb="8">
      <t>タンジュン</t>
    </rPh>
    <rPh sb="8" eb="10">
      <t>ガッサン</t>
    </rPh>
    <phoneticPr fontId="5"/>
  </si>
  <si>
    <t>一般会計等</t>
    <rPh sb="0" eb="5">
      <t>イッパンカイケイトウ</t>
    </rPh>
    <phoneticPr fontId="5"/>
  </si>
  <si>
    <t>水道事業会計</t>
    <rPh sb="0" eb="2">
      <t>スイドウ</t>
    </rPh>
    <rPh sb="2" eb="4">
      <t>ジギョウ</t>
    </rPh>
    <rPh sb="4" eb="6">
      <t>カイケイ</t>
    </rPh>
    <phoneticPr fontId="11"/>
  </si>
  <si>
    <t>公共下水道事業会計</t>
    <rPh sb="0" eb="9">
      <t>コウキョウゲスイドウジギョウカイケイ</t>
    </rPh>
    <phoneticPr fontId="5"/>
  </si>
  <si>
    <t>貸借対照表</t>
  </si>
  <si>
    <t>資金収支計算書</t>
  </si>
  <si>
    <t>純資産変動計算書</t>
  </si>
  <si>
    <t>行政コスト計算書</t>
  </si>
  <si>
    <t>尾張旭市長久手市衛生組合負担金</t>
  </si>
  <si>
    <t>尾張旭市公共下水道事業</t>
  </si>
  <si>
    <t>年度：令和元年度</t>
  </si>
  <si>
    <t>（公財）愛知県スポーツ協会</t>
    <rPh sb="1" eb="2">
      <t>コウ</t>
    </rPh>
    <rPh sb="2" eb="3">
      <t>ザイ</t>
    </rPh>
    <rPh sb="4" eb="7">
      <t>アイチケン</t>
    </rPh>
    <rPh sb="11" eb="13">
      <t>キョウカイ</t>
    </rPh>
    <phoneticPr fontId="6"/>
  </si>
  <si>
    <t>財政調整基金</t>
    <rPh sb="0" eb="2">
      <t>ザイセイ</t>
    </rPh>
    <rPh sb="2" eb="4">
      <t>チョウセイ</t>
    </rPh>
    <rPh sb="4" eb="6">
      <t>キキン</t>
    </rPh>
    <phoneticPr fontId="2"/>
  </si>
  <si>
    <t>減債基金</t>
    <rPh sb="0" eb="2">
      <t>ゲンサイ</t>
    </rPh>
    <rPh sb="2" eb="4">
      <t>キキン</t>
    </rPh>
    <phoneticPr fontId="2"/>
  </si>
  <si>
    <t>緑化推進基金</t>
    <rPh sb="0" eb="2">
      <t>リョッカ</t>
    </rPh>
    <rPh sb="2" eb="4">
      <t>スイシン</t>
    </rPh>
    <rPh sb="4" eb="6">
      <t>キキン</t>
    </rPh>
    <phoneticPr fontId="2"/>
  </si>
  <si>
    <t>公共施設整備基金</t>
    <rPh sb="0" eb="2">
      <t>コウキョウ</t>
    </rPh>
    <rPh sb="2" eb="4">
      <t>シセツ</t>
    </rPh>
    <rPh sb="4" eb="6">
      <t>セイビ</t>
    </rPh>
    <rPh sb="6" eb="8">
      <t>キキン</t>
    </rPh>
    <phoneticPr fontId="2"/>
  </si>
  <si>
    <t>地域福祉基金</t>
    <rPh sb="0" eb="2">
      <t>チイキ</t>
    </rPh>
    <rPh sb="2" eb="4">
      <t>フクシ</t>
    </rPh>
    <rPh sb="4" eb="6">
      <t>キキン</t>
    </rPh>
    <phoneticPr fontId="2"/>
  </si>
  <si>
    <t>文化振興基金</t>
    <rPh sb="0" eb="2">
      <t>ブンカ</t>
    </rPh>
    <rPh sb="2" eb="4">
      <t>シンコウ</t>
    </rPh>
    <rPh sb="4" eb="6">
      <t>キキン</t>
    </rPh>
    <phoneticPr fontId="2"/>
  </si>
  <si>
    <t>まちづくり応援基金</t>
    <rPh sb="5" eb="7">
      <t>オウエン</t>
    </rPh>
    <rPh sb="7" eb="9">
      <t>キキン</t>
    </rPh>
    <phoneticPr fontId="2"/>
  </si>
  <si>
    <t>旭平和墓園管理基金</t>
    <rPh sb="0" eb="1">
      <t>アサヒ</t>
    </rPh>
    <rPh sb="1" eb="3">
      <t>ヘイワ</t>
    </rPh>
    <rPh sb="3" eb="5">
      <t>ボエン</t>
    </rPh>
    <rPh sb="5" eb="7">
      <t>カンリ</t>
    </rPh>
    <rPh sb="7" eb="9">
      <t>キキン</t>
    </rPh>
    <phoneticPr fontId="2"/>
  </si>
  <si>
    <t>土地開発基金</t>
    <rPh sb="0" eb="2">
      <t>トチ</t>
    </rPh>
    <rPh sb="2" eb="4">
      <t>カイハツ</t>
    </rPh>
    <rPh sb="4" eb="6">
      <t>キキン</t>
    </rPh>
    <phoneticPr fontId="2"/>
  </si>
  <si>
    <t>北原山土地区画整理組合補助金</t>
    <rPh sb="0" eb="2">
      <t>キタハラ</t>
    </rPh>
    <rPh sb="2" eb="3">
      <t>ヤマ</t>
    </rPh>
    <rPh sb="3" eb="5">
      <t>トチ</t>
    </rPh>
    <rPh sb="5" eb="7">
      <t>クカク</t>
    </rPh>
    <rPh sb="7" eb="9">
      <t>セイリ</t>
    </rPh>
    <rPh sb="9" eb="11">
      <t>クミアイ</t>
    </rPh>
    <rPh sb="11" eb="14">
      <t>ホジョキン</t>
    </rPh>
    <phoneticPr fontId="0"/>
  </si>
  <si>
    <t>尾張旭北原山土地区画整理組合</t>
    <rPh sb="0" eb="3">
      <t>オワリアサヒ</t>
    </rPh>
    <rPh sb="3" eb="5">
      <t>キタハラ</t>
    </rPh>
    <rPh sb="5" eb="6">
      <t>ヤマ</t>
    </rPh>
    <rPh sb="6" eb="8">
      <t>トチ</t>
    </rPh>
    <rPh sb="8" eb="10">
      <t>クカク</t>
    </rPh>
    <rPh sb="10" eb="12">
      <t>セイリ</t>
    </rPh>
    <rPh sb="12" eb="14">
      <t>クミアイ</t>
    </rPh>
    <phoneticPr fontId="0"/>
  </si>
  <si>
    <t>土地区画整理事業推進のため、組合に補助金を交付し事業を支援</t>
    <rPh sb="0" eb="2">
      <t>トチ</t>
    </rPh>
    <rPh sb="2" eb="4">
      <t>クカク</t>
    </rPh>
    <rPh sb="4" eb="6">
      <t>セイリ</t>
    </rPh>
    <rPh sb="6" eb="8">
      <t>ジギョウ</t>
    </rPh>
    <rPh sb="8" eb="10">
      <t>スイシン</t>
    </rPh>
    <rPh sb="14" eb="16">
      <t>クミアイ</t>
    </rPh>
    <rPh sb="17" eb="20">
      <t>ホジョキン</t>
    </rPh>
    <rPh sb="21" eb="23">
      <t>コウフ</t>
    </rPh>
    <rPh sb="24" eb="26">
      <t>ジギョウ</t>
    </rPh>
    <rPh sb="27" eb="29">
      <t>シエン</t>
    </rPh>
    <phoneticPr fontId="0"/>
  </si>
  <si>
    <t>北原山土地区画整理組合交付金</t>
    <rPh sb="0" eb="2">
      <t>キタハラ</t>
    </rPh>
    <rPh sb="2" eb="3">
      <t>ヤマ</t>
    </rPh>
    <rPh sb="3" eb="5">
      <t>トチ</t>
    </rPh>
    <rPh sb="5" eb="7">
      <t>クカク</t>
    </rPh>
    <rPh sb="7" eb="9">
      <t>セイリ</t>
    </rPh>
    <rPh sb="9" eb="11">
      <t>クミアイ</t>
    </rPh>
    <rPh sb="11" eb="14">
      <t>コウフキン</t>
    </rPh>
    <phoneticPr fontId="0"/>
  </si>
  <si>
    <t>土地区画整理事業推進のため、組合に交付金を交付し事業を支援</t>
    <rPh sb="0" eb="2">
      <t>トチ</t>
    </rPh>
    <rPh sb="2" eb="4">
      <t>クカク</t>
    </rPh>
    <rPh sb="4" eb="6">
      <t>セイリ</t>
    </rPh>
    <rPh sb="6" eb="8">
      <t>ジギョウ</t>
    </rPh>
    <rPh sb="8" eb="10">
      <t>スイシン</t>
    </rPh>
    <rPh sb="14" eb="16">
      <t>クミアイ</t>
    </rPh>
    <rPh sb="17" eb="20">
      <t>コウフキン</t>
    </rPh>
    <rPh sb="21" eb="23">
      <t>コウフ</t>
    </rPh>
    <rPh sb="24" eb="26">
      <t>ジギョウ</t>
    </rPh>
    <rPh sb="27" eb="29">
      <t>シエン</t>
    </rPh>
    <phoneticPr fontId="0"/>
  </si>
  <si>
    <t>北原山土地区画整理補助事業負担金</t>
    <rPh sb="0" eb="2">
      <t>キタハラ</t>
    </rPh>
    <rPh sb="2" eb="3">
      <t>ヤマ</t>
    </rPh>
    <rPh sb="3" eb="5">
      <t>トチ</t>
    </rPh>
    <rPh sb="5" eb="7">
      <t>クカク</t>
    </rPh>
    <rPh sb="7" eb="9">
      <t>セイリ</t>
    </rPh>
    <rPh sb="9" eb="11">
      <t>ホジョ</t>
    </rPh>
    <rPh sb="11" eb="13">
      <t>ジギョウ</t>
    </rPh>
    <rPh sb="13" eb="15">
      <t>フタン</t>
    </rPh>
    <rPh sb="15" eb="16">
      <t>キン</t>
    </rPh>
    <phoneticPr fontId="0"/>
  </si>
  <si>
    <t>愛知県知事</t>
    <rPh sb="0" eb="2">
      <t>アイチ</t>
    </rPh>
    <rPh sb="2" eb="3">
      <t>ケン</t>
    </rPh>
    <rPh sb="3" eb="5">
      <t>チジ</t>
    </rPh>
    <phoneticPr fontId="0"/>
  </si>
  <si>
    <t>土地区画整理事業推進のため、国庫補助事業に一部費用負担し事業を支援</t>
    <rPh sb="0" eb="2">
      <t>トチ</t>
    </rPh>
    <rPh sb="2" eb="4">
      <t>クカク</t>
    </rPh>
    <rPh sb="4" eb="6">
      <t>セイリ</t>
    </rPh>
    <rPh sb="6" eb="8">
      <t>ジギョウ</t>
    </rPh>
    <rPh sb="8" eb="10">
      <t>スイシン</t>
    </rPh>
    <rPh sb="14" eb="16">
      <t>コッコ</t>
    </rPh>
    <rPh sb="16" eb="18">
      <t>ホジョ</t>
    </rPh>
    <rPh sb="18" eb="20">
      <t>ジギョウ</t>
    </rPh>
    <rPh sb="21" eb="23">
      <t>イチブ</t>
    </rPh>
    <rPh sb="23" eb="25">
      <t>ヒヨウ</t>
    </rPh>
    <rPh sb="25" eb="27">
      <t>フタン</t>
    </rPh>
    <rPh sb="28" eb="30">
      <t>ジギョウ</t>
    </rPh>
    <rPh sb="31" eb="33">
      <t>シエン</t>
    </rPh>
    <phoneticPr fontId="0"/>
  </si>
  <si>
    <t>後期高齢者医療療養給付費負担金</t>
    <rPh sb="0" eb="2">
      <t>コウキ</t>
    </rPh>
    <rPh sb="2" eb="5">
      <t>コウレイシャ</t>
    </rPh>
    <rPh sb="5" eb="7">
      <t>イリョウ</t>
    </rPh>
    <rPh sb="7" eb="9">
      <t>リョウヨウ</t>
    </rPh>
    <rPh sb="9" eb="11">
      <t>キュウフ</t>
    </rPh>
    <rPh sb="11" eb="12">
      <t>ヒ</t>
    </rPh>
    <rPh sb="12" eb="15">
      <t>フタンキン</t>
    </rPh>
    <phoneticPr fontId="0"/>
  </si>
  <si>
    <t>愛知県後期高齢者医療広域連合</t>
    <rPh sb="0" eb="2">
      <t>アイチ</t>
    </rPh>
    <rPh sb="2" eb="3">
      <t>ケン</t>
    </rPh>
    <rPh sb="3" eb="5">
      <t>コウキ</t>
    </rPh>
    <rPh sb="5" eb="8">
      <t>コウレイシャ</t>
    </rPh>
    <rPh sb="8" eb="10">
      <t>イリョウ</t>
    </rPh>
    <rPh sb="10" eb="12">
      <t>コウイキ</t>
    </rPh>
    <rPh sb="12" eb="14">
      <t>レンゴウ</t>
    </rPh>
    <phoneticPr fontId="0"/>
  </si>
  <si>
    <t>後期高齢者医療制度の医療費の市負担分（1/12）の支出</t>
    <rPh sb="25" eb="27">
      <t>シシュツ</t>
    </rPh>
    <phoneticPr fontId="0"/>
  </si>
  <si>
    <t>公立陶生病院組合負担金</t>
  </si>
  <si>
    <t>公立陶生病院組合</t>
  </si>
  <si>
    <t>公立陶生病院組合規約に基づき支出</t>
    <rPh sb="0" eb="2">
      <t>コウリツ</t>
    </rPh>
    <rPh sb="2" eb="4">
      <t>トウオ</t>
    </rPh>
    <rPh sb="4" eb="6">
      <t>ビョウイン</t>
    </rPh>
    <rPh sb="6" eb="8">
      <t>クミアイ</t>
    </rPh>
    <rPh sb="8" eb="10">
      <t>キヤク</t>
    </rPh>
    <rPh sb="11" eb="12">
      <t>モト</t>
    </rPh>
    <rPh sb="14" eb="16">
      <t>シシュツ</t>
    </rPh>
    <phoneticPr fontId="0"/>
  </si>
  <si>
    <t>公共下水道事業会計負担金</t>
    <rPh sb="0" eb="2">
      <t>コウキョウ</t>
    </rPh>
    <rPh sb="2" eb="5">
      <t>ゲスイドウ</t>
    </rPh>
    <rPh sb="5" eb="7">
      <t>ジギョウ</t>
    </rPh>
    <rPh sb="7" eb="9">
      <t>カイケイ</t>
    </rPh>
    <rPh sb="9" eb="12">
      <t>フタンキン</t>
    </rPh>
    <phoneticPr fontId="0"/>
  </si>
  <si>
    <t>尾張旭市公共下水道事業</t>
    <rPh sb="0" eb="3">
      <t>オワリアサヒ</t>
    </rPh>
    <phoneticPr fontId="0"/>
  </si>
  <si>
    <t>総務省通知の繰出基準に定めのある経費の支出</t>
    <rPh sb="0" eb="3">
      <t>ソウムショウ</t>
    </rPh>
    <rPh sb="3" eb="5">
      <t>ツウチ</t>
    </rPh>
    <rPh sb="6" eb="7">
      <t>ク</t>
    </rPh>
    <rPh sb="7" eb="8">
      <t>ダ</t>
    </rPh>
    <rPh sb="8" eb="10">
      <t>キジュン</t>
    </rPh>
    <rPh sb="11" eb="12">
      <t>サダ</t>
    </rPh>
    <rPh sb="16" eb="18">
      <t>ケイヒ</t>
    </rPh>
    <rPh sb="19" eb="21">
      <t>シシュツ</t>
    </rPh>
    <phoneticPr fontId="0"/>
  </si>
  <si>
    <t>尾張東部衛生組合負担金</t>
    <rPh sb="0" eb="2">
      <t>オワリ</t>
    </rPh>
    <rPh sb="2" eb="4">
      <t>トウブ</t>
    </rPh>
    <rPh sb="4" eb="6">
      <t>エイセイ</t>
    </rPh>
    <rPh sb="6" eb="8">
      <t>クミアイ</t>
    </rPh>
    <rPh sb="8" eb="11">
      <t>フタンキン</t>
    </rPh>
    <phoneticPr fontId="0"/>
  </si>
  <si>
    <t>尾張東部衛生組合</t>
    <rPh sb="0" eb="2">
      <t>オワリ</t>
    </rPh>
    <rPh sb="2" eb="4">
      <t>トウブ</t>
    </rPh>
    <rPh sb="4" eb="6">
      <t>エイセイ</t>
    </rPh>
    <rPh sb="6" eb="8">
      <t>クミアイ</t>
    </rPh>
    <phoneticPr fontId="0"/>
  </si>
  <si>
    <t>人件費等の経費の支出及び廃棄物処理施設建設経費の積立てのため</t>
  </si>
  <si>
    <t>公共下水道事業会計補助金</t>
  </si>
  <si>
    <t>下水道普及のため汚水処理事業と建設改良事業の経費を補助</t>
    <rPh sb="0" eb="3">
      <t>ゲスイドウ</t>
    </rPh>
    <rPh sb="3" eb="5">
      <t>フキュウ</t>
    </rPh>
    <rPh sb="8" eb="10">
      <t>オスイ</t>
    </rPh>
    <rPh sb="10" eb="12">
      <t>ショリ</t>
    </rPh>
    <rPh sb="12" eb="14">
      <t>ジギョウ</t>
    </rPh>
    <rPh sb="15" eb="17">
      <t>ケンセツ</t>
    </rPh>
    <rPh sb="17" eb="19">
      <t>カイリョウ</t>
    </rPh>
    <rPh sb="19" eb="21">
      <t>ジギョウ</t>
    </rPh>
    <rPh sb="22" eb="24">
      <t>ケイヒ</t>
    </rPh>
    <rPh sb="25" eb="27">
      <t>ホジョ</t>
    </rPh>
    <phoneticPr fontId="0"/>
  </si>
  <si>
    <t>人件費等の経費を支出するため</t>
    <rPh sb="0" eb="3">
      <t>ジンケンヒ</t>
    </rPh>
    <phoneticPr fontId="0"/>
  </si>
  <si>
    <t>瀬戸旭看護専門学校組合負担金</t>
    <rPh sb="0" eb="2">
      <t>セト</t>
    </rPh>
    <rPh sb="2" eb="3">
      <t>アサヒ</t>
    </rPh>
    <rPh sb="3" eb="5">
      <t>カンゴ</t>
    </rPh>
    <rPh sb="5" eb="7">
      <t>センモン</t>
    </rPh>
    <rPh sb="7" eb="9">
      <t>ガッコウ</t>
    </rPh>
    <rPh sb="9" eb="11">
      <t>クミアイ</t>
    </rPh>
    <rPh sb="11" eb="14">
      <t>フタンキン</t>
    </rPh>
    <phoneticPr fontId="0"/>
  </si>
  <si>
    <t>瀬戸旭看護専門学校組合</t>
    <rPh sb="0" eb="2">
      <t>セト</t>
    </rPh>
    <rPh sb="2" eb="3">
      <t>アサヒ</t>
    </rPh>
    <rPh sb="3" eb="5">
      <t>カンゴ</t>
    </rPh>
    <rPh sb="5" eb="7">
      <t>センモン</t>
    </rPh>
    <rPh sb="7" eb="9">
      <t>ガッコウ</t>
    </rPh>
    <rPh sb="9" eb="11">
      <t>クミアイ</t>
    </rPh>
    <phoneticPr fontId="0"/>
  </si>
  <si>
    <t>瀬戸旭看護専門学校組合規約に基づき支出</t>
    <rPh sb="0" eb="2">
      <t>セト</t>
    </rPh>
    <rPh sb="2" eb="3">
      <t>アサヒ</t>
    </rPh>
    <rPh sb="3" eb="5">
      <t>カンゴ</t>
    </rPh>
    <rPh sb="5" eb="7">
      <t>センモン</t>
    </rPh>
    <rPh sb="7" eb="9">
      <t>ガッコウ</t>
    </rPh>
    <rPh sb="9" eb="11">
      <t>クミアイ</t>
    </rPh>
    <rPh sb="11" eb="13">
      <t>キヤク</t>
    </rPh>
    <rPh sb="14" eb="15">
      <t>モト</t>
    </rPh>
    <rPh sb="17" eb="19">
      <t>シシュツ</t>
    </rPh>
    <phoneticPr fontId="0"/>
  </si>
  <si>
    <t>その他</t>
    <rPh sb="2" eb="3">
      <t>タ</t>
    </rPh>
    <phoneticPr fontId="22"/>
  </si>
  <si>
    <t>環境性能割交付金</t>
    <rPh sb="0" eb="2">
      <t>カンキョウ</t>
    </rPh>
    <rPh sb="2" eb="4">
      <t>セイノウ</t>
    </rPh>
    <rPh sb="4" eb="5">
      <t>ワリ</t>
    </rPh>
    <rPh sb="5" eb="8">
      <t>コウフキン</t>
    </rPh>
    <phoneticPr fontId="5"/>
  </si>
  <si>
    <t>投資及び出資金</t>
    <rPh sb="0" eb="3">
      <t>トウシオヨ</t>
    </rPh>
    <rPh sb="4" eb="7">
      <t>シュッシキン</t>
    </rPh>
    <phoneticPr fontId="5"/>
  </si>
  <si>
    <t>投資損失引当金</t>
    <rPh sb="0" eb="2">
      <t>トウシ</t>
    </rPh>
    <rPh sb="2" eb="4">
      <t>ソンシツ</t>
    </rPh>
    <rPh sb="4" eb="6">
      <t>ヒキアテ</t>
    </rPh>
    <rPh sb="6" eb="7">
      <t>キン</t>
    </rPh>
    <phoneticPr fontId="5"/>
  </si>
  <si>
    <t>地方債（借入先別）の明細</t>
  </si>
  <si>
    <t>地方債（利率別）の明細</t>
  </si>
  <si>
    <t>地方債（返済期間別）の明細</t>
  </si>
  <si>
    <t>特定の契約条項が付された地方債の概要</t>
  </si>
  <si>
    <t>地方債残高</t>
  </si>
  <si>
    <t>特定の契約条項が_x000D_
付された地方債残高</t>
  </si>
  <si>
    <t>地方債</t>
  </si>
  <si>
    <t>（令和2年3月31日現在）</t>
  </si>
  <si>
    <t>自　平成31年4月1日</t>
  </si>
  <si>
    <t>至　令和2年3月31日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</si>
</sst>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0"/>
  </numFmts>
  <fonts count="27">
    <font>
      <sz val="11"/>
      <color theme="1"/>
      <name val="游ゴシック"/>
      <family val="2"/>
      <scheme val="minor"/>
    </font>
    <font>
      <sz val="11"/>
      <color theme="1"/>
      <name val="游ゴシック"/>
      <family val="2"/>
      <charset val="128"/>
      <scheme val="minor"/>
    </font>
    <font>
      <b/>
      <sz val="13"/>
      <color theme="3"/>
      <name val="游ゴシック"/>
      <family val="2"/>
      <charset val="128"/>
      <scheme val="minor"/>
    </font>
    <font>
      <sz val="11"/>
      <color rgb="FF3F3F76"/>
      <name val="游ゴシック"/>
      <family val="2"/>
      <charset val="128"/>
      <scheme val="minor"/>
    </font>
    <font>
      <b/>
      <sz val="18"/>
      <color theme="1"/>
      <name val="游ゴシック"/>
      <family val="2"/>
      <scheme val="minor"/>
    </font>
    <font>
      <sz val="6"/>
      <name val="游ゴシック"/>
      <family val="3"/>
      <charset val="128"/>
      <scheme val="minor"/>
    </font>
    <font>
      <sz val="9"/>
      <color theme="1"/>
      <name val="游ゴシック"/>
      <family val="2"/>
      <scheme val="minor"/>
    </font>
    <font>
      <sz val="10"/>
      <color theme="1"/>
      <name val="游ゴシック"/>
      <family val="2"/>
      <scheme val="minor"/>
    </font>
    <font>
      <sz val="8"/>
      <color theme="1"/>
      <name val="ＭＳ ゴシック"/>
      <family val="3"/>
      <charset val="128"/>
    </font>
    <font>
      <sz val="11"/>
      <color rgb="FFFF0000"/>
      <name val="游ゴシック"/>
      <family val="2"/>
      <charset val="128"/>
      <scheme val="minor"/>
    </font>
    <font>
      <sz val="11"/>
      <color theme="1"/>
      <name val="游ゴシック"/>
      <family val="2"/>
      <scheme val="minor"/>
    </font>
    <font>
      <sz val="18"/>
      <color theme="3"/>
      <name val="游ゴシック Light"/>
      <family val="2"/>
      <charset val="128"/>
      <scheme val="major"/>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b/>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sz val="11"/>
      <color rgb="FF9C5700"/>
      <name val="游ゴシック"/>
      <family val="2"/>
      <charset val="128"/>
      <scheme val="minor"/>
    </font>
    <font>
      <sz val="9"/>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s>
  <cellStyleXfs count="4">
    <xf numFmtId="0" fontId="0" fillId="0" borderId="0"/>
    <xf numFmtId="9" fontId="10"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125">
    <xf numFmtId="0" fontId="0" fillId="0" borderId="0" xfId="0"/>
    <xf numFmtId="0" fontId="0" fillId="0" borderId="1" xfId="0" applyBorder="1" applyAlignment="1">
      <alignment vertical="center"/>
    </xf>
    <xf numFmtId="0" fontId="8" fillId="0" borderId="0" xfId="0" applyFont="1" applyAlignment="1">
      <alignment horizontal="left" vertical="center"/>
    </xf>
    <xf numFmtId="0" fontId="0" fillId="0" borderId="0" xfId="0"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1" xfId="0" applyBorder="1"/>
    <xf numFmtId="0" fontId="0" fillId="0" borderId="6" xfId="0" applyBorder="1" applyAlignment="1">
      <alignment horizontal="center" vertical="center"/>
    </xf>
    <xf numFmtId="0" fontId="13" fillId="0" borderId="0" xfId="0" applyFont="1" applyAlignment="1">
      <alignment horizontal="right" vertical="center"/>
    </xf>
    <xf numFmtId="0" fontId="15" fillId="0" borderId="0" xfId="0" applyFont="1" applyAlignment="1">
      <alignment horizontal="right" vertical="center"/>
    </xf>
    <xf numFmtId="0" fontId="12" fillId="0" borderId="10" xfId="0" applyFont="1" applyBorder="1"/>
    <xf numFmtId="0" fontId="0" fillId="5" borderId="1" xfId="0" applyFill="1" applyBorder="1"/>
    <xf numFmtId="0" fontId="0" fillId="0" borderId="3" xfId="0" applyBorder="1" applyAlignment="1">
      <alignment vertical="center"/>
    </xf>
    <xf numFmtId="3" fontId="19" fillId="0" borderId="0" xfId="0" applyNumberFormat="1" applyFont="1"/>
    <xf numFmtId="3" fontId="19" fillId="0" borderId="0" xfId="0" applyNumberFormat="1" applyFont="1" applyAlignment="1">
      <alignment horizontal="right"/>
    </xf>
    <xf numFmtId="3" fontId="20" fillId="2" borderId="1" xfId="0" applyNumberFormat="1" applyFont="1" applyFill="1" applyBorder="1" applyAlignment="1">
      <alignment horizontal="center" vertical="center"/>
    </xf>
    <xf numFmtId="3" fontId="20" fillId="2" borderId="1" xfId="0" applyNumberFormat="1" applyFont="1" applyFill="1" applyBorder="1" applyAlignment="1">
      <alignment horizontal="center" vertical="center" wrapText="1"/>
    </xf>
    <xf numFmtId="3" fontId="21" fillId="0" borderId="1" xfId="0" applyNumberFormat="1" applyFont="1" applyBorder="1" applyAlignment="1">
      <alignment horizontal="left" vertical="center"/>
    </xf>
    <xf numFmtId="3" fontId="21" fillId="0" borderId="1" xfId="0" applyNumberFormat="1" applyFont="1" applyBorder="1" applyAlignment="1">
      <alignment horizontal="right" vertical="center"/>
    </xf>
    <xf numFmtId="3" fontId="21" fillId="0" borderId="0" xfId="0" applyNumberFormat="1" applyFont="1"/>
    <xf numFmtId="0" fontId="0" fillId="3" borderId="1" xfId="0" applyFill="1" applyBorder="1" applyAlignment="1">
      <alignment horizontal="center" vertical="center"/>
    </xf>
    <xf numFmtId="3" fontId="23" fillId="0" borderId="1" xfId="0" applyNumberFormat="1" applyFont="1" applyBorder="1" applyAlignment="1">
      <alignment horizontal="left" vertical="center"/>
    </xf>
    <xf numFmtId="38" fontId="0" fillId="3" borderId="1" xfId="3" applyFont="1" applyFill="1" applyBorder="1" applyAlignment="1">
      <alignment horizontal="center" vertical="center"/>
    </xf>
    <xf numFmtId="38" fontId="0" fillId="0" borderId="1" xfId="3" applyFont="1" applyBorder="1">
      <alignment vertical="center"/>
    </xf>
    <xf numFmtId="3" fontId="0" fillId="0" borderId="1" xfId="3" applyNumberFormat="1" applyFont="1" applyBorder="1">
      <alignment vertical="center"/>
    </xf>
    <xf numFmtId="38" fontId="0" fillId="0" borderId="0" xfId="3" applyFont="1" applyAlignment="1"/>
    <xf numFmtId="38" fontId="0" fillId="0" borderId="1" xfId="3" applyFont="1" applyBorder="1" applyAlignment="1">
      <alignment horizontal="center"/>
    </xf>
    <xf numFmtId="38" fontId="0" fillId="0" borderId="1" xfId="3" applyFont="1" applyBorder="1" applyAlignment="1"/>
    <xf numFmtId="0" fontId="15" fillId="0" borderId="0" xfId="0" applyFont="1" applyAlignment="1">
      <alignment horizontal="left" vertical="center"/>
    </xf>
    <xf numFmtId="0" fontId="12" fillId="0" borderId="0" xfId="0" applyFont="1"/>
    <xf numFmtId="0" fontId="16" fillId="0" borderId="1" xfId="0" applyFont="1" applyBorder="1" applyAlignment="1">
      <alignment horizontal="left" vertical="center"/>
    </xf>
    <xf numFmtId="3" fontId="16" fillId="0" borderId="1" xfId="0" applyNumberFormat="1" applyFont="1" applyBorder="1" applyAlignment="1">
      <alignment horizontal="right"/>
    </xf>
    <xf numFmtId="0" fontId="16" fillId="0" borderId="1" xfId="0" applyFont="1" applyBorder="1"/>
    <xf numFmtId="0" fontId="16" fillId="0" borderId="9" xfId="0" applyFont="1" applyBorder="1" applyAlignment="1">
      <alignment horizontal="left" vertical="center"/>
    </xf>
    <xf numFmtId="3" fontId="16" fillId="0" borderId="9" xfId="0" applyNumberFormat="1" applyFont="1" applyBorder="1" applyAlignment="1">
      <alignment horizontal="right"/>
    </xf>
    <xf numFmtId="0" fontId="16" fillId="0" borderId="9" xfId="0" applyFont="1" applyBorder="1"/>
    <xf numFmtId="0" fontId="13" fillId="2" borderId="1" xfId="0" applyFont="1" applyFill="1" applyBorder="1" applyAlignment="1">
      <alignment horizontal="center" vertical="center"/>
    </xf>
    <xf numFmtId="37" fontId="21" fillId="0" borderId="1" xfId="0" applyNumberFormat="1" applyFont="1" applyBorder="1" applyAlignment="1">
      <alignment horizontal="right" vertical="center"/>
    </xf>
    <xf numFmtId="3" fontId="18" fillId="0" borderId="0" xfId="0" applyNumberFormat="1" applyFont="1"/>
    <xf numFmtId="3" fontId="24" fillId="0" borderId="0" xfId="0" applyNumberFormat="1" applyFont="1"/>
    <xf numFmtId="3" fontId="21"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1" fillId="0" borderId="1" xfId="0" applyNumberFormat="1" applyFont="1" applyBorder="1" applyAlignment="1">
      <alignment horizontal="center" vertical="center"/>
    </xf>
    <xf numFmtId="10" fontId="21" fillId="0" borderId="1" xfId="1" applyNumberFormat="1" applyFont="1" applyBorder="1" applyAlignment="1">
      <alignment horizontal="right" vertical="center"/>
    </xf>
    <xf numFmtId="10" fontId="21" fillId="0" borderId="1" xfId="0" applyNumberFormat="1" applyFont="1" applyBorder="1" applyAlignment="1">
      <alignment horizontal="right" vertical="center"/>
    </xf>
    <xf numFmtId="3" fontId="21" fillId="0" borderId="2" xfId="0" applyNumberFormat="1" applyFont="1" applyBorder="1" applyAlignment="1">
      <alignment horizontal="center" vertical="center"/>
    </xf>
    <xf numFmtId="37" fontId="21" fillId="0" borderId="2" xfId="0" applyNumberFormat="1" applyFont="1" applyBorder="1" applyAlignment="1">
      <alignment horizontal="right" vertical="center"/>
    </xf>
    <xf numFmtId="3" fontId="21" fillId="2" borderId="4" xfId="0" applyNumberFormat="1" applyFont="1" applyFill="1" applyBorder="1" applyAlignment="1">
      <alignment horizontal="center" vertical="center"/>
    </xf>
    <xf numFmtId="3" fontId="21" fillId="2" borderId="5" xfId="0" applyNumberFormat="1" applyFont="1" applyFill="1" applyBorder="1" applyAlignment="1">
      <alignment horizontal="center" vertical="center"/>
    </xf>
    <xf numFmtId="3" fontId="21" fillId="2" borderId="6" xfId="0" applyNumberFormat="1" applyFont="1" applyFill="1" applyBorder="1" applyAlignment="1">
      <alignment horizontal="center" vertical="center"/>
    </xf>
    <xf numFmtId="3" fontId="21" fillId="2" borderId="7" xfId="0" applyNumberFormat="1" applyFont="1" applyFill="1" applyBorder="1" applyAlignment="1">
      <alignment horizontal="center" vertical="center"/>
    </xf>
    <xf numFmtId="176" fontId="21" fillId="0" borderId="1" xfId="0" applyNumberFormat="1" applyFont="1" applyBorder="1" applyAlignment="1">
      <alignment horizontal="left" vertical="center"/>
    </xf>
    <xf numFmtId="37" fontId="21" fillId="0" borderId="7" xfId="0" applyNumberFormat="1" applyFont="1" applyBorder="1" applyAlignment="1">
      <alignment horizontal="right" vertical="center"/>
    </xf>
    <xf numFmtId="176" fontId="21" fillId="0" borderId="1" xfId="0" applyNumberFormat="1" applyFont="1" applyBorder="1" applyAlignment="1">
      <alignment horizontal="center" vertical="center"/>
    </xf>
    <xf numFmtId="176" fontId="21" fillId="0" borderId="1" xfId="0" applyNumberFormat="1" applyFont="1" applyBorder="1" applyAlignment="1">
      <alignment horizontal="right" vertical="center"/>
    </xf>
    <xf numFmtId="3" fontId="21" fillId="2" borderId="7" xfId="0" applyNumberFormat="1" applyFont="1" applyFill="1" applyBorder="1" applyAlignment="1">
      <alignment horizontal="center" vertical="center" wrapText="1"/>
    </xf>
    <xf numFmtId="3" fontId="21" fillId="0" borderId="7" xfId="0" applyNumberFormat="1" applyFont="1" applyBorder="1" applyAlignment="1">
      <alignment horizontal="left" vertical="center"/>
    </xf>
    <xf numFmtId="37" fontId="21" fillId="0" borderId="1" xfId="0" applyNumberFormat="1" applyFont="1" applyBorder="1" applyAlignment="1">
      <alignment vertical="center"/>
    </xf>
    <xf numFmtId="3" fontId="21" fillId="0" borderId="8" xfId="0" applyNumberFormat="1" applyFont="1" applyBorder="1" applyAlignment="1">
      <alignment horizontal="center" vertical="center"/>
    </xf>
    <xf numFmtId="177" fontId="21" fillId="0" borderId="1" xfId="0" applyNumberFormat="1" applyFont="1" applyBorder="1" applyAlignment="1">
      <alignment horizontal="right" vertical="center"/>
    </xf>
    <xf numFmtId="177" fontId="21" fillId="0" borderId="2" xfId="0" applyNumberFormat="1" applyFont="1" applyBorder="1" applyAlignment="1">
      <alignment horizontal="right" vertical="center"/>
    </xf>
    <xf numFmtId="177" fontId="21" fillId="0" borderId="12" xfId="0" applyNumberFormat="1" applyFont="1" applyBorder="1" applyAlignment="1">
      <alignment horizontal="right" vertical="center"/>
    </xf>
    <xf numFmtId="3" fontId="21" fillId="0" borderId="11" xfId="0" applyNumberFormat="1" applyFont="1" applyBorder="1" applyAlignment="1">
      <alignment horizontal="center" vertical="center" wrapText="1"/>
    </xf>
    <xf numFmtId="3" fontId="19" fillId="0" borderId="0" xfId="0" applyNumberFormat="1" applyFont="1" applyAlignment="1">
      <alignment vertical="center"/>
    </xf>
    <xf numFmtId="3" fontId="19" fillId="0" borderId="0" xfId="0" applyNumberFormat="1" applyFont="1" applyAlignment="1">
      <alignment horizontal="right" vertical="center"/>
    </xf>
    <xf numFmtId="3" fontId="25" fillId="0" borderId="7" xfId="0" applyNumberFormat="1" applyFont="1" applyBorder="1" applyAlignment="1">
      <alignment vertical="center"/>
    </xf>
    <xf numFmtId="37" fontId="26" fillId="0" borderId="1" xfId="0" applyNumberFormat="1" applyFont="1" applyBorder="1" applyAlignment="1">
      <alignment horizontal="right" vertical="center"/>
    </xf>
    <xf numFmtId="3" fontId="25" fillId="0" borderId="7" xfId="0" applyNumberFormat="1" applyFont="1" applyBorder="1" applyAlignment="1">
      <alignment horizontal="center" vertical="center"/>
    </xf>
    <xf numFmtId="3" fontId="18" fillId="0" borderId="0" xfId="0" applyNumberFormat="1" applyFont="1" applyAlignment="1">
      <alignment horizontal="center" vertical="center"/>
    </xf>
    <xf numFmtId="3" fontId="21"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1" fillId="2" borderId="3" xfId="0" applyNumberFormat="1" applyFont="1" applyFill="1" applyBorder="1" applyAlignment="1">
      <alignment horizontal="center" vertical="center"/>
    </xf>
    <xf numFmtId="3" fontId="21" fillId="0" borderId="1" xfId="0" applyNumberFormat="1" applyFont="1" applyBorder="1" applyAlignment="1">
      <alignment horizontal="left" vertical="center" wrapText="1"/>
    </xf>
    <xf numFmtId="3" fontId="21" fillId="0" borderId="1" xfId="0" applyNumberFormat="1" applyFont="1" applyBorder="1" applyAlignment="1">
      <alignment horizontal="left" vertical="center"/>
    </xf>
    <xf numFmtId="3" fontId="21" fillId="0" borderId="1" xfId="0" applyNumberFormat="1" applyFont="1" applyBorder="1" applyAlignment="1">
      <alignment horizontal="center" vertical="center"/>
    </xf>
    <xf numFmtId="3" fontId="21" fillId="0" borderId="1" xfId="0" applyNumberFormat="1" applyFont="1" applyBorder="1" applyAlignment="1">
      <alignment vertical="center"/>
    </xf>
    <xf numFmtId="3" fontId="21" fillId="0" borderId="2" xfId="0" applyNumberFormat="1" applyFont="1" applyBorder="1" applyAlignment="1">
      <alignment vertical="center"/>
    </xf>
    <xf numFmtId="3" fontId="21" fillId="0" borderId="1" xfId="0" applyNumberFormat="1" applyFont="1" applyBorder="1" applyAlignment="1">
      <alignment horizontal="center" vertical="center" wrapText="1"/>
    </xf>
    <xf numFmtId="3" fontId="21" fillId="0" borderId="2" xfId="0" applyNumberFormat="1" applyFont="1" applyBorder="1" applyAlignment="1">
      <alignment horizontal="center" vertical="center"/>
    </xf>
    <xf numFmtId="3" fontId="21" fillId="0" borderId="9" xfId="0" applyNumberFormat="1" applyFont="1" applyBorder="1" applyAlignment="1">
      <alignment horizontal="center" vertical="center" wrapText="1"/>
    </xf>
    <xf numFmtId="3" fontId="21" fillId="0" borderId="12" xfId="0" applyNumberFormat="1" applyFont="1" applyBorder="1" applyAlignment="1">
      <alignment horizontal="center" vertical="center" wrapText="1"/>
    </xf>
    <xf numFmtId="3" fontId="21" fillId="0" borderId="18" xfId="0" applyNumberFormat="1" applyFont="1" applyBorder="1" applyAlignment="1">
      <alignment horizontal="center" vertical="center"/>
    </xf>
    <xf numFmtId="3" fontId="21" fillId="0" borderId="19" xfId="0" applyNumberFormat="1" applyFont="1" applyBorder="1" applyAlignment="1">
      <alignment horizontal="center" vertical="center"/>
    </xf>
    <xf numFmtId="3" fontId="21" fillId="0" borderId="20" xfId="0" applyNumberFormat="1" applyFont="1" applyBorder="1" applyAlignment="1">
      <alignment horizontal="center" vertical="center"/>
    </xf>
    <xf numFmtId="3" fontId="21" fillId="0" borderId="3" xfId="0" applyNumberFormat="1" applyFont="1" applyBorder="1" applyAlignment="1">
      <alignment horizontal="center" vertical="center" wrapText="1"/>
    </xf>
    <xf numFmtId="3" fontId="21" fillId="0" borderId="6" xfId="0" applyNumberFormat="1" applyFont="1" applyBorder="1" applyAlignment="1">
      <alignment horizontal="center" vertical="center" wrapText="1"/>
    </xf>
    <xf numFmtId="3" fontId="21" fillId="0" borderId="3" xfId="0" applyNumberFormat="1" applyFont="1" applyBorder="1" applyAlignment="1">
      <alignment horizontal="center" vertical="center"/>
    </xf>
    <xf numFmtId="3" fontId="21" fillId="0" borderId="6" xfId="0" applyNumberFormat="1" applyFont="1" applyBorder="1" applyAlignment="1">
      <alignment horizontal="center" vertical="center"/>
    </xf>
    <xf numFmtId="3" fontId="21" fillId="0" borderId="5" xfId="0" applyNumberFormat="1" applyFont="1" applyBorder="1" applyAlignment="1">
      <alignment horizontal="center" vertical="center"/>
    </xf>
    <xf numFmtId="3" fontId="21" fillId="0" borderId="11" xfId="0" applyNumberFormat="1" applyFont="1" applyBorder="1" applyAlignment="1">
      <alignment horizontal="center" vertical="center" wrapText="1"/>
    </xf>
    <xf numFmtId="3" fontId="21" fillId="0" borderId="21" xfId="0" applyNumberFormat="1" applyFont="1" applyBorder="1" applyAlignment="1">
      <alignment horizontal="center" vertical="center" wrapText="1"/>
    </xf>
    <xf numFmtId="3" fontId="4" fillId="0" borderId="0" xfId="0" applyNumberFormat="1" applyFont="1" applyAlignment="1">
      <alignment horizontal="center" vertical="center"/>
    </xf>
    <xf numFmtId="3" fontId="19" fillId="0" borderId="0" xfId="0" applyNumberFormat="1" applyFont="1" applyAlignment="1">
      <alignment vertical="center"/>
    </xf>
    <xf numFmtId="3" fontId="25" fillId="2" borderId="7" xfId="0" applyNumberFormat="1" applyFont="1" applyFill="1" applyBorder="1" applyAlignment="1">
      <alignment horizontal="center" vertical="center"/>
    </xf>
    <xf numFmtId="3" fontId="25" fillId="0" borderId="13" xfId="0" applyNumberFormat="1" applyFont="1" applyBorder="1" applyAlignment="1">
      <alignment vertical="center"/>
    </xf>
    <xf numFmtId="3" fontId="25" fillId="2" borderId="1" xfId="0" applyNumberFormat="1" applyFont="1" applyFill="1" applyBorder="1" applyAlignment="1">
      <alignment horizontal="center" vertical="center"/>
    </xf>
    <xf numFmtId="3" fontId="25" fillId="0" borderId="2" xfId="0" applyNumberFormat="1" applyFont="1" applyBorder="1" applyAlignment="1">
      <alignment vertical="center"/>
    </xf>
    <xf numFmtId="0" fontId="14" fillId="0" borderId="0" xfId="0" applyFont="1" applyAlignment="1">
      <alignment horizontal="center" vertical="center"/>
    </xf>
    <xf numFmtId="0" fontId="12" fillId="0" borderId="0" xfId="0" applyFont="1"/>
    <xf numFmtId="0" fontId="15" fillId="0" borderId="0" xfId="0" applyFont="1" applyAlignment="1">
      <alignment horizontal="center" vertical="center"/>
    </xf>
    <xf numFmtId="0" fontId="16" fillId="0" borderId="1" xfId="0" applyFont="1" applyBorder="1" applyAlignment="1">
      <alignment horizontal="left" vertical="center"/>
    </xf>
    <xf numFmtId="3" fontId="16" fillId="0" borderId="1" xfId="0" applyNumberFormat="1" applyFont="1" applyBorder="1" applyAlignment="1">
      <alignment horizontal="right"/>
    </xf>
    <xf numFmtId="0" fontId="16" fillId="0" borderId="1" xfId="0" applyFont="1" applyBorder="1"/>
    <xf numFmtId="0" fontId="16" fillId="0" borderId="9" xfId="0" applyFont="1" applyBorder="1" applyAlignment="1">
      <alignment horizontal="left" vertical="center"/>
    </xf>
    <xf numFmtId="3" fontId="16" fillId="0" borderId="9" xfId="0" applyNumberFormat="1" applyFont="1" applyBorder="1" applyAlignment="1">
      <alignment horizontal="right"/>
    </xf>
    <xf numFmtId="0" fontId="16" fillId="0" borderId="9" xfId="0" applyFont="1" applyBorder="1"/>
    <xf numFmtId="0" fontId="13" fillId="2" borderId="1" xfId="0" applyFont="1" applyFill="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38" fontId="0" fillId="0" borderId="11" xfId="3" applyFont="1" applyBorder="1" applyAlignment="1">
      <alignment horizontal="right" vertical="center"/>
    </xf>
    <xf numFmtId="38" fontId="0" fillId="0" borderId="12" xfId="3" applyFont="1" applyBorder="1" applyAlignment="1">
      <alignment horizontal="right" vertical="center"/>
    </xf>
    <xf numFmtId="0" fontId="0" fillId="0" borderId="1" xfId="0" applyBorder="1" applyAlignment="1">
      <alignment horizontal="left" vertical="center"/>
    </xf>
    <xf numFmtId="0" fontId="0" fillId="3" borderId="1" xfId="0"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cellXfs>
  <cellStyles count="4">
    <cellStyle name="パーセント" xfId="1" builtinId="5"/>
    <cellStyle name="桁区切り 6" xfId="3" xr:uid="{5BD1CB87-59E6-485F-80DD-ABA46FB7D6FC}"/>
    <cellStyle name="標準" xfId="0" builtinId="0"/>
    <cellStyle name="標準 2 4" xfId="2" xr:uid="{EF202D87-2A84-4A5C-B251-057927B34D98}"/>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3"/>
  <sheetViews>
    <sheetView tabSelected="1" workbookViewId="0">
      <selection sqref="A1:H1"/>
    </sheetView>
  </sheetViews>
  <sheetFormatPr defaultColWidth="8.875" defaultRowHeight="15.75"/>
  <cols>
    <col min="1" max="1" width="28" style="19" customWidth="1"/>
    <col min="2" max="8" width="15.875" style="19" customWidth="1"/>
    <col min="9" max="16384" width="8.875" style="19"/>
  </cols>
  <sheetData>
    <row r="1" spans="1:8" ht="30">
      <c r="A1" s="68" t="s">
        <v>339</v>
      </c>
      <c r="B1" s="68"/>
      <c r="C1" s="68"/>
      <c r="D1" s="68"/>
      <c r="E1" s="68"/>
      <c r="F1" s="68"/>
      <c r="G1" s="68"/>
      <c r="H1" s="68"/>
    </row>
    <row r="2" spans="1:8" ht="18.75">
      <c r="A2" s="13" t="s">
        <v>390</v>
      </c>
      <c r="B2" s="13"/>
      <c r="C2" s="13"/>
      <c r="D2" s="13"/>
      <c r="E2" s="13"/>
      <c r="F2" s="13"/>
      <c r="G2" s="13"/>
      <c r="H2" s="14" t="s">
        <v>423</v>
      </c>
    </row>
    <row r="3" spans="1:8" ht="18.75">
      <c r="A3" s="13" t="s">
        <v>340</v>
      </c>
      <c r="B3" s="13"/>
      <c r="C3" s="13"/>
      <c r="D3" s="13"/>
      <c r="E3" s="13"/>
      <c r="F3" s="13"/>
      <c r="G3" s="13"/>
      <c r="H3" s="13"/>
    </row>
    <row r="4" spans="1:8" ht="18.75">
      <c r="A4" s="13"/>
      <c r="B4" s="13"/>
      <c r="C4" s="13"/>
      <c r="D4" s="13"/>
      <c r="E4" s="13"/>
      <c r="F4" s="13"/>
      <c r="G4" s="13"/>
      <c r="H4" s="14" t="s">
        <v>117</v>
      </c>
    </row>
    <row r="5" spans="1:8" ht="47.25">
      <c r="A5" s="15" t="s">
        <v>87</v>
      </c>
      <c r="B5" s="16" t="s">
        <v>341</v>
      </c>
      <c r="C5" s="16" t="s">
        <v>342</v>
      </c>
      <c r="D5" s="16" t="s">
        <v>343</v>
      </c>
      <c r="E5" s="16" t="s">
        <v>344</v>
      </c>
      <c r="F5" s="16" t="s">
        <v>345</v>
      </c>
      <c r="G5" s="16" t="s">
        <v>346</v>
      </c>
      <c r="H5" s="16" t="s">
        <v>347</v>
      </c>
    </row>
    <row r="6" spans="1:8">
      <c r="A6" s="17" t="s">
        <v>348</v>
      </c>
      <c r="B6" s="37">
        <v>80620752594</v>
      </c>
      <c r="C6" s="37">
        <v>1636079609</v>
      </c>
      <c r="D6" s="37">
        <v>347651226</v>
      </c>
      <c r="E6" s="37">
        <v>81909180977</v>
      </c>
      <c r="F6" s="37">
        <v>27755632532</v>
      </c>
      <c r="G6" s="37">
        <v>939543658</v>
      </c>
      <c r="H6" s="37">
        <v>54153548445</v>
      </c>
    </row>
    <row r="7" spans="1:8">
      <c r="A7" s="17" t="s">
        <v>349</v>
      </c>
      <c r="B7" s="37">
        <v>37868825874</v>
      </c>
      <c r="C7" s="37">
        <v>589874126</v>
      </c>
      <c r="D7" s="37">
        <v>300781467</v>
      </c>
      <c r="E7" s="37">
        <v>38157918533</v>
      </c>
      <c r="F7" s="37" t="s">
        <v>24</v>
      </c>
      <c r="G7" s="37" t="s">
        <v>24</v>
      </c>
      <c r="H7" s="37">
        <v>38157918533</v>
      </c>
    </row>
    <row r="8" spans="1:8">
      <c r="A8" s="17" t="s">
        <v>350</v>
      </c>
      <c r="B8" s="37" t="s">
        <v>24</v>
      </c>
      <c r="C8" s="37" t="s">
        <v>24</v>
      </c>
      <c r="D8" s="37" t="s">
        <v>24</v>
      </c>
      <c r="E8" s="37" t="s">
        <v>24</v>
      </c>
      <c r="F8" s="37" t="s">
        <v>24</v>
      </c>
      <c r="G8" s="37" t="s">
        <v>24</v>
      </c>
      <c r="H8" s="37" t="s">
        <v>24</v>
      </c>
    </row>
    <row r="9" spans="1:8">
      <c r="A9" s="17" t="s">
        <v>351</v>
      </c>
      <c r="B9" s="37">
        <v>39843267466</v>
      </c>
      <c r="C9" s="37">
        <v>862996383</v>
      </c>
      <c r="D9" s="37" t="s">
        <v>24</v>
      </c>
      <c r="E9" s="37">
        <v>40706263849</v>
      </c>
      <c r="F9" s="37">
        <v>25336451298</v>
      </c>
      <c r="G9" s="37">
        <v>887692897</v>
      </c>
      <c r="H9" s="37">
        <v>15369812551</v>
      </c>
    </row>
    <row r="10" spans="1:8">
      <c r="A10" s="17" t="s">
        <v>352</v>
      </c>
      <c r="B10" s="37">
        <v>2860147892</v>
      </c>
      <c r="C10" s="37">
        <v>160082900</v>
      </c>
      <c r="D10" s="37" t="s">
        <v>24</v>
      </c>
      <c r="E10" s="37">
        <v>3020230792</v>
      </c>
      <c r="F10" s="37">
        <v>2419181234</v>
      </c>
      <c r="G10" s="37">
        <v>51850761</v>
      </c>
      <c r="H10" s="37">
        <v>601049558</v>
      </c>
    </row>
    <row r="11" spans="1:8">
      <c r="A11" s="17" t="s">
        <v>353</v>
      </c>
      <c r="B11" s="37" t="s">
        <v>24</v>
      </c>
      <c r="C11" s="37" t="s">
        <v>24</v>
      </c>
      <c r="D11" s="37" t="s">
        <v>24</v>
      </c>
      <c r="E11" s="37" t="s">
        <v>24</v>
      </c>
      <c r="F11" s="37" t="s">
        <v>24</v>
      </c>
      <c r="G11" s="37" t="s">
        <v>24</v>
      </c>
      <c r="H11" s="37" t="s">
        <v>24</v>
      </c>
    </row>
    <row r="12" spans="1:8">
      <c r="A12" s="17" t="s">
        <v>354</v>
      </c>
      <c r="B12" s="37" t="s">
        <v>24</v>
      </c>
      <c r="C12" s="37" t="s">
        <v>24</v>
      </c>
      <c r="D12" s="37" t="s">
        <v>24</v>
      </c>
      <c r="E12" s="37" t="s">
        <v>24</v>
      </c>
      <c r="F12" s="37" t="s">
        <v>24</v>
      </c>
      <c r="G12" s="37" t="s">
        <v>24</v>
      </c>
      <c r="H12" s="37" t="s">
        <v>24</v>
      </c>
    </row>
    <row r="13" spans="1:8">
      <c r="A13" s="17" t="s">
        <v>355</v>
      </c>
      <c r="B13" s="37" t="s">
        <v>24</v>
      </c>
      <c r="C13" s="37" t="s">
        <v>24</v>
      </c>
      <c r="D13" s="37" t="s">
        <v>24</v>
      </c>
      <c r="E13" s="37" t="s">
        <v>24</v>
      </c>
      <c r="F13" s="37" t="s">
        <v>24</v>
      </c>
      <c r="G13" s="37" t="s">
        <v>24</v>
      </c>
      <c r="H13" s="37" t="s">
        <v>24</v>
      </c>
    </row>
    <row r="14" spans="1:8">
      <c r="A14" s="17" t="s">
        <v>62</v>
      </c>
      <c r="B14" s="37" t="s">
        <v>24</v>
      </c>
      <c r="C14" s="37" t="s">
        <v>24</v>
      </c>
      <c r="D14" s="37" t="s">
        <v>24</v>
      </c>
      <c r="E14" s="37" t="s">
        <v>24</v>
      </c>
      <c r="F14" s="37" t="s">
        <v>24</v>
      </c>
      <c r="G14" s="37" t="s">
        <v>24</v>
      </c>
      <c r="H14" s="37" t="s">
        <v>24</v>
      </c>
    </row>
    <row r="15" spans="1:8">
      <c r="A15" s="17" t="s">
        <v>356</v>
      </c>
      <c r="B15" s="37">
        <v>48511362</v>
      </c>
      <c r="C15" s="37">
        <v>23126200</v>
      </c>
      <c r="D15" s="37">
        <v>46869759</v>
      </c>
      <c r="E15" s="37">
        <v>24767803</v>
      </c>
      <c r="F15" s="37" t="s">
        <v>24</v>
      </c>
      <c r="G15" s="37" t="s">
        <v>24</v>
      </c>
      <c r="H15" s="37">
        <v>24767803</v>
      </c>
    </row>
    <row r="16" spans="1:8">
      <c r="A16" s="17" t="s">
        <v>357</v>
      </c>
      <c r="B16" s="37">
        <v>95830932772</v>
      </c>
      <c r="C16" s="37">
        <v>553728121</v>
      </c>
      <c r="D16" s="37">
        <v>301066083</v>
      </c>
      <c r="E16" s="37">
        <v>96083594810</v>
      </c>
      <c r="F16" s="37">
        <v>35721548745</v>
      </c>
      <c r="G16" s="37">
        <v>1164881201</v>
      </c>
      <c r="H16" s="37">
        <v>60362046065</v>
      </c>
    </row>
    <row r="17" spans="1:8">
      <c r="A17" s="17" t="s">
        <v>349</v>
      </c>
      <c r="B17" s="37">
        <v>33402777242</v>
      </c>
      <c r="C17" s="37">
        <v>49780425</v>
      </c>
      <c r="D17" s="37">
        <v>276639763</v>
      </c>
      <c r="E17" s="37">
        <v>33175917904</v>
      </c>
      <c r="F17" s="37" t="s">
        <v>24</v>
      </c>
      <c r="G17" s="37" t="s">
        <v>24</v>
      </c>
      <c r="H17" s="37">
        <v>33175917904</v>
      </c>
    </row>
    <row r="18" spans="1:8">
      <c r="A18" s="17" t="s">
        <v>351</v>
      </c>
      <c r="B18" s="37">
        <v>674825192</v>
      </c>
      <c r="C18" s="37">
        <v>605000</v>
      </c>
      <c r="D18" s="37" t="s">
        <v>24</v>
      </c>
      <c r="E18" s="37">
        <v>675430192</v>
      </c>
      <c r="F18" s="37">
        <v>397957729</v>
      </c>
      <c r="G18" s="37">
        <v>15680765</v>
      </c>
      <c r="H18" s="37">
        <v>277472463</v>
      </c>
    </row>
    <row r="19" spans="1:8">
      <c r="A19" s="17" t="s">
        <v>352</v>
      </c>
      <c r="B19" s="37">
        <v>61724965258</v>
      </c>
      <c r="C19" s="37">
        <v>485544696</v>
      </c>
      <c r="D19" s="37" t="s">
        <v>24</v>
      </c>
      <c r="E19" s="37">
        <v>62210509954</v>
      </c>
      <c r="F19" s="37">
        <v>35323591016</v>
      </c>
      <c r="G19" s="37">
        <v>1149200436</v>
      </c>
      <c r="H19" s="37">
        <v>26886918938</v>
      </c>
    </row>
    <row r="20" spans="1:8">
      <c r="A20" s="17" t="s">
        <v>62</v>
      </c>
      <c r="B20" s="37" t="s">
        <v>24</v>
      </c>
      <c r="C20" s="37" t="s">
        <v>24</v>
      </c>
      <c r="D20" s="37" t="s">
        <v>24</v>
      </c>
      <c r="E20" s="37" t="s">
        <v>24</v>
      </c>
      <c r="F20" s="37" t="s">
        <v>24</v>
      </c>
      <c r="G20" s="37" t="s">
        <v>24</v>
      </c>
      <c r="H20" s="37" t="s">
        <v>24</v>
      </c>
    </row>
    <row r="21" spans="1:8">
      <c r="A21" s="17" t="s">
        <v>356</v>
      </c>
      <c r="B21" s="37">
        <v>28365080</v>
      </c>
      <c r="C21" s="37">
        <v>17798000</v>
      </c>
      <c r="D21" s="37">
        <v>24426320</v>
      </c>
      <c r="E21" s="37">
        <v>21736760</v>
      </c>
      <c r="F21" s="37" t="s">
        <v>24</v>
      </c>
      <c r="G21" s="37" t="s">
        <v>24</v>
      </c>
      <c r="H21" s="37">
        <v>21736760</v>
      </c>
    </row>
    <row r="22" spans="1:8">
      <c r="A22" s="17" t="s">
        <v>358</v>
      </c>
      <c r="B22" s="37">
        <v>2396256230</v>
      </c>
      <c r="C22" s="37">
        <v>503296456</v>
      </c>
      <c r="D22" s="37">
        <v>17176751</v>
      </c>
      <c r="E22" s="37">
        <v>2882375935</v>
      </c>
      <c r="F22" s="37">
        <v>1666823633</v>
      </c>
      <c r="G22" s="37">
        <v>137958963</v>
      </c>
      <c r="H22" s="37">
        <v>1215552302</v>
      </c>
    </row>
    <row r="23" spans="1:8">
      <c r="A23" s="17" t="s">
        <v>10</v>
      </c>
      <c r="B23" s="37">
        <v>178847941596</v>
      </c>
      <c r="C23" s="37">
        <v>2693104186</v>
      </c>
      <c r="D23" s="37">
        <v>665894060</v>
      </c>
      <c r="E23" s="37">
        <v>180875151722</v>
      </c>
      <c r="F23" s="37">
        <v>65144004910</v>
      </c>
      <c r="G23" s="37">
        <v>2242383822</v>
      </c>
      <c r="H23" s="37">
        <v>115731146812</v>
      </c>
    </row>
  </sheetData>
  <mergeCells count="1">
    <mergeCell ref="A1:H1"/>
  </mergeCells>
  <phoneticPr fontId="5"/>
  <printOptions horizontalCentered="1"/>
  <pageMargins left="0.59055118110236227" right="0.39370078740157483" top="0.39370078740157483" bottom="0.39370078740157483" header="0.19685039370078741" footer="0.19685039370078741"/>
  <pageSetup paperSize="9" scale="58" orientation="portrait" r:id="rId1"/>
  <headerFoot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J7"/>
  <sheetViews>
    <sheetView workbookViewId="0"/>
  </sheetViews>
  <sheetFormatPr defaultColWidth="8.875" defaultRowHeight="15.75"/>
  <cols>
    <col min="1" max="1" width="22.875" style="19" customWidth="1"/>
    <col min="2" max="10" width="12.875" style="19" customWidth="1"/>
    <col min="11" max="16384" width="8.875" style="19"/>
  </cols>
  <sheetData>
    <row r="1" spans="1:10" ht="30">
      <c r="A1" s="38" t="s">
        <v>466</v>
      </c>
    </row>
    <row r="2" spans="1:10" ht="18.75">
      <c r="A2" s="13" t="s">
        <v>390</v>
      </c>
    </row>
    <row r="3" spans="1:10" ht="18.75">
      <c r="A3" s="13" t="s">
        <v>423</v>
      </c>
    </row>
    <row r="4" spans="1:10" ht="18.75">
      <c r="A4" s="13" t="s">
        <v>340</v>
      </c>
    </row>
    <row r="5" spans="1:10" ht="18.75">
      <c r="J5" s="14" t="s">
        <v>25</v>
      </c>
    </row>
    <row r="6" spans="1:10" ht="31.5">
      <c r="A6" s="50" t="s">
        <v>468</v>
      </c>
      <c r="B6" s="40" t="s">
        <v>76</v>
      </c>
      <c r="C6" s="41" t="s">
        <v>77</v>
      </c>
      <c r="D6" s="41" t="s">
        <v>78</v>
      </c>
      <c r="E6" s="41" t="s">
        <v>79</v>
      </c>
      <c r="F6" s="41" t="s">
        <v>80</v>
      </c>
      <c r="G6" s="41" t="s">
        <v>81</v>
      </c>
      <c r="H6" s="41" t="s">
        <v>82</v>
      </c>
      <c r="I6" s="41" t="s">
        <v>83</v>
      </c>
      <c r="J6" s="40" t="s">
        <v>84</v>
      </c>
    </row>
    <row r="7" spans="1:10" ht="18" customHeight="1">
      <c r="A7" s="52">
        <v>19189577637</v>
      </c>
      <c r="B7" s="37">
        <v>1709372430</v>
      </c>
      <c r="C7" s="37">
        <v>1796030500</v>
      </c>
      <c r="D7" s="37">
        <v>1944850559</v>
      </c>
      <c r="E7" s="37">
        <v>1861182849</v>
      </c>
      <c r="F7" s="37">
        <v>1694854564</v>
      </c>
      <c r="G7" s="37">
        <v>6406197199</v>
      </c>
      <c r="H7" s="37">
        <v>2839489391</v>
      </c>
      <c r="I7" s="37">
        <v>937600145</v>
      </c>
      <c r="J7" s="37" t="s">
        <v>24</v>
      </c>
    </row>
  </sheetData>
  <phoneticPr fontId="5"/>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7"/>
  <sheetViews>
    <sheetView workbookViewId="0"/>
  </sheetViews>
  <sheetFormatPr defaultColWidth="8.875" defaultRowHeight="15.75"/>
  <cols>
    <col min="1" max="1" width="22.875" style="19" customWidth="1"/>
    <col min="2" max="2" width="112.875" style="19" customWidth="1"/>
    <col min="3" max="16384" width="8.875" style="19"/>
  </cols>
  <sheetData>
    <row r="1" spans="1:2" ht="30">
      <c r="A1" s="38" t="s">
        <v>467</v>
      </c>
    </row>
    <row r="2" spans="1:2" ht="18.75">
      <c r="A2" s="13" t="s">
        <v>390</v>
      </c>
    </row>
    <row r="3" spans="1:2" ht="18.75">
      <c r="A3" s="13" t="s">
        <v>423</v>
      </c>
    </row>
    <row r="4" spans="1:2" ht="18.75">
      <c r="A4" s="13" t="s">
        <v>340</v>
      </c>
    </row>
    <row r="5" spans="1:2" ht="18.75">
      <c r="B5" s="14" t="s">
        <v>25</v>
      </c>
    </row>
    <row r="6" spans="1:2" ht="31.5">
      <c r="A6" s="55" t="s">
        <v>469</v>
      </c>
      <c r="B6" s="40" t="s">
        <v>85</v>
      </c>
    </row>
    <row r="7" spans="1:2" ht="18" customHeight="1">
      <c r="A7" s="56"/>
      <c r="B7" s="18"/>
    </row>
  </sheetData>
  <phoneticPr fontId="5"/>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14"/>
  <sheetViews>
    <sheetView workbookViewId="0"/>
  </sheetViews>
  <sheetFormatPr defaultColWidth="8.875" defaultRowHeight="15.75"/>
  <cols>
    <col min="1" max="1" width="22.25" style="19" bestFit="1" customWidth="1"/>
    <col min="2" max="6" width="16.625" style="19" customWidth="1"/>
    <col min="7" max="16384" width="8.875" style="19"/>
  </cols>
  <sheetData>
    <row r="1" spans="1:6" ht="30">
      <c r="A1" s="38" t="s">
        <v>86</v>
      </c>
    </row>
    <row r="2" spans="1:6" ht="18.75">
      <c r="A2" s="13" t="s">
        <v>390</v>
      </c>
    </row>
    <row r="3" spans="1:6" ht="18.75">
      <c r="A3" s="13" t="s">
        <v>423</v>
      </c>
    </row>
    <row r="4" spans="1:6" ht="18.75">
      <c r="A4" s="13" t="s">
        <v>340</v>
      </c>
    </row>
    <row r="5" spans="1:6" ht="18.75">
      <c r="F5" s="14" t="s">
        <v>25</v>
      </c>
    </row>
    <row r="6" spans="1:6" ht="22.5" customHeight="1">
      <c r="A6" s="69" t="s">
        <v>87</v>
      </c>
      <c r="B6" s="69" t="s">
        <v>88</v>
      </c>
      <c r="C6" s="69" t="s">
        <v>89</v>
      </c>
      <c r="D6" s="69" t="s">
        <v>90</v>
      </c>
      <c r="E6" s="69"/>
      <c r="F6" s="69" t="s">
        <v>91</v>
      </c>
    </row>
    <row r="7" spans="1:6" ht="22.5" customHeight="1">
      <c r="A7" s="69"/>
      <c r="B7" s="69"/>
      <c r="C7" s="69"/>
      <c r="D7" s="40" t="s">
        <v>92</v>
      </c>
      <c r="E7" s="40" t="s">
        <v>30</v>
      </c>
      <c r="F7" s="69"/>
    </row>
    <row r="8" spans="1:6" ht="18" customHeight="1">
      <c r="A8" s="51" t="s">
        <v>93</v>
      </c>
      <c r="B8" s="37">
        <v>11742336</v>
      </c>
      <c r="C8" s="37">
        <v>15865150</v>
      </c>
      <c r="D8" s="37">
        <v>16302842</v>
      </c>
      <c r="E8" s="37">
        <v>281641</v>
      </c>
      <c r="F8" s="37">
        <v>11023003</v>
      </c>
    </row>
    <row r="9" spans="1:6" ht="18" customHeight="1">
      <c r="A9" s="51" t="s">
        <v>94</v>
      </c>
      <c r="B9" s="37">
        <v>5447755</v>
      </c>
      <c r="C9" s="37">
        <v>6115122</v>
      </c>
      <c r="D9" s="37" t="s">
        <v>24</v>
      </c>
      <c r="E9" s="37">
        <v>5447755</v>
      </c>
      <c r="F9" s="37">
        <v>6115122</v>
      </c>
    </row>
    <row r="10" spans="1:6" ht="18" customHeight="1">
      <c r="A10" s="51" t="s">
        <v>95</v>
      </c>
      <c r="B10" s="37" t="s">
        <v>24</v>
      </c>
      <c r="C10" s="37" t="s">
        <v>24</v>
      </c>
      <c r="D10" s="37" t="s">
        <v>24</v>
      </c>
      <c r="E10" s="37" t="s">
        <v>24</v>
      </c>
      <c r="F10" s="37" t="s">
        <v>24</v>
      </c>
    </row>
    <row r="11" spans="1:6" ht="18" customHeight="1">
      <c r="A11" s="51" t="s">
        <v>96</v>
      </c>
      <c r="B11" s="37">
        <v>3084850791</v>
      </c>
      <c r="C11" s="37">
        <v>227623209</v>
      </c>
      <c r="D11" s="37" t="s">
        <v>24</v>
      </c>
      <c r="E11" s="37">
        <v>316148976</v>
      </c>
      <c r="F11" s="37">
        <v>2996325024</v>
      </c>
    </row>
    <row r="12" spans="1:6" ht="18" customHeight="1">
      <c r="A12" s="51" t="s">
        <v>97</v>
      </c>
      <c r="B12" s="37" t="s">
        <v>24</v>
      </c>
      <c r="C12" s="37" t="s">
        <v>24</v>
      </c>
      <c r="D12" s="37" t="s">
        <v>24</v>
      </c>
      <c r="E12" s="37" t="s">
        <v>24</v>
      </c>
      <c r="F12" s="37" t="s">
        <v>24</v>
      </c>
    </row>
    <row r="13" spans="1:6" ht="18" customHeight="1">
      <c r="A13" s="51" t="s">
        <v>98</v>
      </c>
      <c r="B13" s="37">
        <v>322695578</v>
      </c>
      <c r="C13" s="37">
        <v>343087646</v>
      </c>
      <c r="D13" s="37">
        <v>322695578</v>
      </c>
      <c r="E13" s="37" t="s">
        <v>24</v>
      </c>
      <c r="F13" s="37">
        <v>343087646</v>
      </c>
    </row>
    <row r="14" spans="1:6" ht="18" customHeight="1">
      <c r="A14" s="53" t="s">
        <v>10</v>
      </c>
      <c r="B14" s="57">
        <v>3424736460</v>
      </c>
      <c r="C14" s="57">
        <v>592691127</v>
      </c>
      <c r="D14" s="57">
        <v>338998420</v>
      </c>
      <c r="E14" s="57">
        <v>321878372</v>
      </c>
      <c r="F14" s="57">
        <v>3356550795</v>
      </c>
    </row>
  </sheetData>
  <mergeCells count="5">
    <mergeCell ref="A6:A7"/>
    <mergeCell ref="B6:B7"/>
    <mergeCell ref="C6:C7"/>
    <mergeCell ref="D6:E6"/>
    <mergeCell ref="F6:F7"/>
  </mergeCells>
  <phoneticPr fontId="5"/>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23"/>
  <sheetViews>
    <sheetView workbookViewId="0"/>
  </sheetViews>
  <sheetFormatPr defaultColWidth="8.875" defaultRowHeight="15.75"/>
  <cols>
    <col min="1" max="1" width="25.875" style="19" customWidth="1"/>
    <col min="2" max="2" width="28.875" style="19" bestFit="1" customWidth="1"/>
    <col min="3" max="3" width="23.875" style="19" bestFit="1" customWidth="1"/>
    <col min="4" max="4" width="16.875" style="19" customWidth="1"/>
    <col min="5" max="5" width="55.5" style="19" bestFit="1" customWidth="1"/>
    <col min="6" max="16384" width="8.875" style="19"/>
  </cols>
  <sheetData>
    <row r="1" spans="1:5" ht="30">
      <c r="A1" s="38" t="s">
        <v>99</v>
      </c>
    </row>
    <row r="2" spans="1:5" ht="18.75">
      <c r="A2" s="13" t="s">
        <v>390</v>
      </c>
    </row>
    <row r="3" spans="1:5" ht="18.75">
      <c r="A3" s="13" t="s">
        <v>423</v>
      </c>
    </row>
    <row r="4" spans="1:5" ht="18.75">
      <c r="A4" s="13" t="s">
        <v>340</v>
      </c>
    </row>
    <row r="5" spans="1:5" ht="18.75">
      <c r="E5" s="14" t="s">
        <v>25</v>
      </c>
    </row>
    <row r="6" spans="1:5" ht="22.5" customHeight="1">
      <c r="A6" s="40" t="s">
        <v>87</v>
      </c>
      <c r="B6" s="40" t="s">
        <v>100</v>
      </c>
      <c r="C6" s="40" t="s">
        <v>101</v>
      </c>
      <c r="D6" s="40" t="s">
        <v>102</v>
      </c>
      <c r="E6" s="40" t="s">
        <v>103</v>
      </c>
    </row>
    <row r="7" spans="1:5" ht="18" customHeight="1">
      <c r="A7" s="72" t="s">
        <v>104</v>
      </c>
      <c r="B7" s="17" t="s">
        <v>434</v>
      </c>
      <c r="C7" s="17" t="s">
        <v>435</v>
      </c>
      <c r="D7" s="37">
        <v>680000000</v>
      </c>
      <c r="E7" s="17" t="s">
        <v>436</v>
      </c>
    </row>
    <row r="8" spans="1:5" ht="18" customHeight="1">
      <c r="A8" s="72"/>
      <c r="B8" s="17" t="s">
        <v>437</v>
      </c>
      <c r="C8" s="17" t="s">
        <v>406</v>
      </c>
      <c r="D8" s="37">
        <v>149556000</v>
      </c>
      <c r="E8" s="17" t="s">
        <v>438</v>
      </c>
    </row>
    <row r="9" spans="1:5" ht="18" customHeight="1">
      <c r="A9" s="72"/>
      <c r="B9" s="17" t="s">
        <v>439</v>
      </c>
      <c r="C9" s="17" t="s">
        <v>440</v>
      </c>
      <c r="D9" s="37">
        <v>100000000</v>
      </c>
      <c r="E9" s="17" t="s">
        <v>441</v>
      </c>
    </row>
    <row r="10" spans="1:5" ht="18" customHeight="1">
      <c r="A10" s="72"/>
      <c r="B10" s="18"/>
      <c r="C10" s="18"/>
      <c r="D10" s="37"/>
      <c r="E10" s="18"/>
    </row>
    <row r="11" spans="1:5" ht="18" customHeight="1">
      <c r="A11" s="72"/>
      <c r="B11" s="18"/>
      <c r="C11" s="18"/>
      <c r="D11" s="37"/>
      <c r="E11" s="18"/>
    </row>
    <row r="12" spans="1:5" ht="18" customHeight="1">
      <c r="A12" s="73"/>
      <c r="B12" s="18" t="s">
        <v>386</v>
      </c>
      <c r="C12" s="18"/>
      <c r="D12" s="37" t="s">
        <v>24</v>
      </c>
      <c r="E12" s="18"/>
    </row>
    <row r="13" spans="1:5" ht="18" customHeight="1">
      <c r="A13" s="74"/>
      <c r="B13" s="42" t="s">
        <v>105</v>
      </c>
      <c r="C13" s="58"/>
      <c r="D13" s="37">
        <v>929556000</v>
      </c>
      <c r="E13" s="58"/>
    </row>
    <row r="14" spans="1:5" ht="18" customHeight="1">
      <c r="A14" s="73" t="s">
        <v>106</v>
      </c>
      <c r="B14" s="17" t="s">
        <v>442</v>
      </c>
      <c r="C14" s="17" t="s">
        <v>443</v>
      </c>
      <c r="D14" s="37">
        <v>782751862</v>
      </c>
      <c r="E14" s="17" t="s">
        <v>444</v>
      </c>
    </row>
    <row r="15" spans="1:5" ht="18" customHeight="1">
      <c r="A15" s="73"/>
      <c r="B15" s="17" t="s">
        <v>445</v>
      </c>
      <c r="C15" s="17" t="s">
        <v>446</v>
      </c>
      <c r="D15" s="37">
        <v>374000000</v>
      </c>
      <c r="E15" s="17" t="s">
        <v>447</v>
      </c>
    </row>
    <row r="16" spans="1:5" ht="18" customHeight="1">
      <c r="A16" s="73"/>
      <c r="B16" s="17" t="s">
        <v>448</v>
      </c>
      <c r="C16" s="17" t="s">
        <v>449</v>
      </c>
      <c r="D16" s="37">
        <v>291323000</v>
      </c>
      <c r="E16" s="17" t="s">
        <v>450</v>
      </c>
    </row>
    <row r="17" spans="1:5" ht="18" customHeight="1">
      <c r="A17" s="73"/>
      <c r="B17" s="17" t="s">
        <v>451</v>
      </c>
      <c r="C17" s="17" t="s">
        <v>452</v>
      </c>
      <c r="D17" s="37">
        <v>268824776</v>
      </c>
      <c r="E17" s="17" t="s">
        <v>453</v>
      </c>
    </row>
    <row r="18" spans="1:5" ht="18" customHeight="1">
      <c r="A18" s="73"/>
      <c r="B18" s="17" t="s">
        <v>454</v>
      </c>
      <c r="C18" s="17" t="s">
        <v>422</v>
      </c>
      <c r="D18" s="37">
        <v>241257000</v>
      </c>
      <c r="E18" s="17" t="s">
        <v>455</v>
      </c>
    </row>
    <row r="19" spans="1:5" ht="18" customHeight="1">
      <c r="A19" s="73"/>
      <c r="B19" s="17" t="s">
        <v>421</v>
      </c>
      <c r="C19" s="17" t="s">
        <v>407</v>
      </c>
      <c r="D19" s="37">
        <v>172397000</v>
      </c>
      <c r="E19" s="17" t="s">
        <v>456</v>
      </c>
    </row>
    <row r="20" spans="1:5" ht="18" customHeight="1">
      <c r="A20" s="73"/>
      <c r="B20" s="17" t="s">
        <v>457</v>
      </c>
      <c r="C20" s="17" t="s">
        <v>458</v>
      </c>
      <c r="D20" s="37">
        <v>86576000</v>
      </c>
      <c r="E20" s="17" t="s">
        <v>459</v>
      </c>
    </row>
    <row r="21" spans="1:5" ht="18" customHeight="1">
      <c r="A21" s="73"/>
      <c r="B21" s="17" t="s">
        <v>460</v>
      </c>
      <c r="C21" s="17"/>
      <c r="D21" s="37">
        <v>1084530732</v>
      </c>
      <c r="E21" s="17"/>
    </row>
    <row r="22" spans="1:5" ht="18" customHeight="1">
      <c r="A22" s="74"/>
      <c r="B22" s="42" t="s">
        <v>105</v>
      </c>
      <c r="C22" s="58"/>
      <c r="D22" s="37">
        <v>3301660370</v>
      </c>
      <c r="E22" s="58"/>
    </row>
    <row r="23" spans="1:5" ht="18" customHeight="1">
      <c r="A23" s="42" t="s">
        <v>10</v>
      </c>
      <c r="B23" s="58"/>
      <c r="C23" s="58"/>
      <c r="D23" s="37">
        <v>4231216370</v>
      </c>
      <c r="E23" s="58"/>
    </row>
  </sheetData>
  <mergeCells count="2">
    <mergeCell ref="A7:A13"/>
    <mergeCell ref="A14:A22"/>
  </mergeCells>
  <phoneticPr fontId="5"/>
  <printOptions horizontalCentered="1" verticalCentered="1"/>
  <pageMargins left="0.59055118110236227" right="0.39370078740157483" top="0.39370078740157483" bottom="0.39370078740157483" header="0.19685039370078741" footer="0.19685039370078741"/>
  <pageSetup paperSize="9" scale="75" orientation="landscape" r:id="rId1"/>
  <headerFoot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E56"/>
  <sheetViews>
    <sheetView workbookViewId="0"/>
  </sheetViews>
  <sheetFormatPr defaultColWidth="8.875" defaultRowHeight="15.75"/>
  <cols>
    <col min="1" max="1" width="27.375" style="19" customWidth="1"/>
    <col min="2" max="2" width="19.625" style="19" customWidth="1"/>
    <col min="3" max="3" width="16.625" style="19" customWidth="1"/>
    <col min="4" max="5" width="19.625" style="19" customWidth="1"/>
    <col min="6" max="16384" width="8.875" style="19"/>
  </cols>
  <sheetData>
    <row r="1" spans="1:5" ht="30">
      <c r="A1" s="38" t="s">
        <v>411</v>
      </c>
    </row>
    <row r="2" spans="1:5" ht="18.75">
      <c r="A2" s="13" t="s">
        <v>390</v>
      </c>
    </row>
    <row r="3" spans="1:5" ht="18.75">
      <c r="A3" s="13" t="s">
        <v>423</v>
      </c>
    </row>
    <row r="4" spans="1:5" ht="18.75">
      <c r="A4" s="13" t="s">
        <v>340</v>
      </c>
    </row>
    <row r="5" spans="1:5" ht="18.75">
      <c r="E5" s="14" t="s">
        <v>332</v>
      </c>
    </row>
    <row r="6" spans="1:5" ht="22.5" customHeight="1">
      <c r="A6" s="40" t="s">
        <v>109</v>
      </c>
      <c r="B6" s="40" t="s">
        <v>87</v>
      </c>
      <c r="C6" s="69" t="s">
        <v>110</v>
      </c>
      <c r="D6" s="69"/>
      <c r="E6" s="40" t="s">
        <v>102</v>
      </c>
    </row>
    <row r="7" spans="1:5" ht="18" customHeight="1">
      <c r="A7" s="74" t="s">
        <v>111</v>
      </c>
      <c r="B7" s="74" t="s">
        <v>112</v>
      </c>
      <c r="C7" s="73" t="s">
        <v>319</v>
      </c>
      <c r="D7" s="75"/>
      <c r="E7" s="59">
        <v>12525845996</v>
      </c>
    </row>
    <row r="8" spans="1:5" ht="18" customHeight="1">
      <c r="A8" s="74"/>
      <c r="B8" s="74"/>
      <c r="C8" s="73" t="s">
        <v>320</v>
      </c>
      <c r="D8" s="75"/>
      <c r="E8" s="59">
        <v>176203017</v>
      </c>
    </row>
    <row r="9" spans="1:5" ht="18" customHeight="1">
      <c r="A9" s="74"/>
      <c r="B9" s="74"/>
      <c r="C9" s="73" t="s">
        <v>321</v>
      </c>
      <c r="D9" s="75"/>
      <c r="E9" s="59">
        <v>12700000</v>
      </c>
    </row>
    <row r="10" spans="1:5" ht="18" customHeight="1">
      <c r="A10" s="74"/>
      <c r="B10" s="74"/>
      <c r="C10" s="73" t="s">
        <v>322</v>
      </c>
      <c r="D10" s="75"/>
      <c r="E10" s="59">
        <v>88293000</v>
      </c>
    </row>
    <row r="11" spans="1:5" ht="18" customHeight="1">
      <c r="A11" s="74"/>
      <c r="B11" s="74"/>
      <c r="C11" s="73" t="s">
        <v>323</v>
      </c>
      <c r="D11" s="75"/>
      <c r="E11" s="59">
        <v>45563000</v>
      </c>
    </row>
    <row r="12" spans="1:5" ht="18" customHeight="1">
      <c r="A12" s="74"/>
      <c r="B12" s="74"/>
      <c r="C12" s="73" t="s">
        <v>324</v>
      </c>
      <c r="D12" s="75"/>
      <c r="E12" s="59">
        <v>1331147000</v>
      </c>
    </row>
    <row r="13" spans="1:5" ht="18" customHeight="1">
      <c r="A13" s="74"/>
      <c r="B13" s="74"/>
      <c r="C13" s="73" t="s">
        <v>372</v>
      </c>
      <c r="D13" s="75"/>
      <c r="E13" s="59">
        <v>19187248</v>
      </c>
    </row>
    <row r="14" spans="1:5" ht="18" customHeight="1">
      <c r="A14" s="74"/>
      <c r="B14" s="74"/>
      <c r="C14" s="73" t="s">
        <v>325</v>
      </c>
      <c r="D14" s="75"/>
      <c r="E14" s="59">
        <v>51981766</v>
      </c>
    </row>
    <row r="15" spans="1:5" ht="18" customHeight="1">
      <c r="A15" s="74"/>
      <c r="B15" s="74"/>
      <c r="C15" s="73" t="s">
        <v>461</v>
      </c>
      <c r="D15" s="75"/>
      <c r="E15" s="59">
        <v>16032000</v>
      </c>
    </row>
    <row r="16" spans="1:5" ht="18" customHeight="1">
      <c r="A16" s="74"/>
      <c r="B16" s="74"/>
      <c r="C16" s="73" t="s">
        <v>326</v>
      </c>
      <c r="D16" s="75"/>
      <c r="E16" s="59">
        <v>342985000</v>
      </c>
    </row>
    <row r="17" spans="1:5" ht="18" customHeight="1">
      <c r="A17" s="74"/>
      <c r="B17" s="74"/>
      <c r="C17" s="73" t="s">
        <v>327</v>
      </c>
      <c r="D17" s="75"/>
      <c r="E17" s="59">
        <v>1033559000</v>
      </c>
    </row>
    <row r="18" spans="1:5" ht="18" customHeight="1">
      <c r="A18" s="74"/>
      <c r="B18" s="74"/>
      <c r="C18" s="73" t="s">
        <v>328</v>
      </c>
      <c r="D18" s="75"/>
      <c r="E18" s="59">
        <v>12190000</v>
      </c>
    </row>
    <row r="19" spans="1:5" ht="18" customHeight="1">
      <c r="A19" s="74"/>
      <c r="B19" s="74"/>
      <c r="C19" s="73" t="s">
        <v>329</v>
      </c>
      <c r="D19" s="75"/>
      <c r="E19" s="59">
        <v>91025351</v>
      </c>
    </row>
    <row r="20" spans="1:5" ht="18" customHeight="1">
      <c r="A20" s="74"/>
      <c r="B20" s="74"/>
      <c r="C20" s="74" t="s">
        <v>43</v>
      </c>
      <c r="D20" s="75"/>
      <c r="E20" s="59">
        <v>15746712378</v>
      </c>
    </row>
    <row r="21" spans="1:5" ht="18" customHeight="1">
      <c r="A21" s="74"/>
      <c r="B21" s="74" t="s">
        <v>113</v>
      </c>
      <c r="C21" s="77" t="s">
        <v>114</v>
      </c>
      <c r="D21" s="17" t="s">
        <v>330</v>
      </c>
      <c r="E21" s="59">
        <v>288184801</v>
      </c>
    </row>
    <row r="22" spans="1:5" ht="18" customHeight="1">
      <c r="A22" s="74"/>
      <c r="B22" s="74"/>
      <c r="C22" s="74"/>
      <c r="D22" s="17" t="s">
        <v>331</v>
      </c>
      <c r="E22" s="59">
        <v>85764000</v>
      </c>
    </row>
    <row r="23" spans="1:5" ht="18" customHeight="1">
      <c r="A23" s="74"/>
      <c r="B23" s="74"/>
      <c r="C23" s="74"/>
      <c r="D23" s="42" t="s">
        <v>105</v>
      </c>
      <c r="E23" s="59">
        <v>373948801</v>
      </c>
    </row>
    <row r="24" spans="1:5" ht="18" customHeight="1">
      <c r="A24" s="74"/>
      <c r="B24" s="74"/>
      <c r="C24" s="77" t="s">
        <v>115</v>
      </c>
      <c r="D24" s="17" t="s">
        <v>330</v>
      </c>
      <c r="E24" s="59">
        <v>2927343234</v>
      </c>
    </row>
    <row r="25" spans="1:5" ht="18" customHeight="1">
      <c r="A25" s="74"/>
      <c r="B25" s="74"/>
      <c r="C25" s="74"/>
      <c r="D25" s="17" t="s">
        <v>331</v>
      </c>
      <c r="E25" s="59">
        <v>1565710441</v>
      </c>
    </row>
    <row r="26" spans="1:5" ht="18" customHeight="1">
      <c r="A26" s="74"/>
      <c r="B26" s="74"/>
      <c r="C26" s="74"/>
      <c r="D26" s="42" t="s">
        <v>105</v>
      </c>
      <c r="E26" s="59">
        <v>4493053675</v>
      </c>
    </row>
    <row r="27" spans="1:5" ht="18" customHeight="1">
      <c r="A27" s="75"/>
      <c r="B27" s="75"/>
      <c r="C27" s="74" t="s">
        <v>43</v>
      </c>
      <c r="D27" s="75"/>
      <c r="E27" s="59">
        <v>4867002476</v>
      </c>
    </row>
    <row r="28" spans="1:5" ht="18" customHeight="1">
      <c r="A28" s="75"/>
      <c r="B28" s="74" t="s">
        <v>10</v>
      </c>
      <c r="C28" s="75"/>
      <c r="D28" s="75"/>
      <c r="E28" s="59">
        <v>20613714854</v>
      </c>
    </row>
    <row r="29" spans="1:5" ht="18" customHeight="1">
      <c r="A29" s="74" t="s">
        <v>373</v>
      </c>
      <c r="B29" s="74" t="s">
        <v>409</v>
      </c>
      <c r="C29" s="73" t="s">
        <v>410</v>
      </c>
      <c r="D29" s="75"/>
      <c r="E29" s="59">
        <v>188980476</v>
      </c>
    </row>
    <row r="30" spans="1:5" ht="18" customHeight="1">
      <c r="A30" s="74"/>
      <c r="B30" s="74"/>
      <c r="C30" s="74" t="s">
        <v>43</v>
      </c>
      <c r="D30" s="75"/>
      <c r="E30" s="59">
        <v>188980476</v>
      </c>
    </row>
    <row r="31" spans="1:5" ht="18" customHeight="1">
      <c r="A31" s="74"/>
      <c r="B31" s="74" t="s">
        <v>113</v>
      </c>
      <c r="C31" s="77" t="s">
        <v>114</v>
      </c>
      <c r="D31" s="17"/>
      <c r="E31" s="59"/>
    </row>
    <row r="32" spans="1:5" ht="18" customHeight="1">
      <c r="A32" s="74"/>
      <c r="B32" s="74"/>
      <c r="C32" s="74"/>
      <c r="D32" s="42" t="s">
        <v>105</v>
      </c>
      <c r="E32" s="59" t="s">
        <v>24</v>
      </c>
    </row>
    <row r="33" spans="1:5" ht="18" customHeight="1">
      <c r="A33" s="74"/>
      <c r="B33" s="74"/>
      <c r="C33" s="77" t="s">
        <v>115</v>
      </c>
      <c r="D33" s="17"/>
      <c r="E33" s="59"/>
    </row>
    <row r="34" spans="1:5" ht="18" customHeight="1">
      <c r="A34" s="74"/>
      <c r="B34" s="74"/>
      <c r="C34" s="74"/>
      <c r="D34" s="42" t="s">
        <v>105</v>
      </c>
      <c r="E34" s="59" t="s">
        <v>24</v>
      </c>
    </row>
    <row r="35" spans="1:5" ht="18" customHeight="1">
      <c r="A35" s="75"/>
      <c r="B35" s="75"/>
      <c r="C35" s="74" t="s">
        <v>43</v>
      </c>
      <c r="D35" s="75"/>
      <c r="E35" s="59" t="s">
        <v>24</v>
      </c>
    </row>
    <row r="36" spans="1:5" ht="18" customHeight="1">
      <c r="A36" s="75"/>
      <c r="B36" s="74" t="s">
        <v>10</v>
      </c>
      <c r="C36" s="75"/>
      <c r="D36" s="75"/>
      <c r="E36" s="59">
        <v>188980476</v>
      </c>
    </row>
    <row r="37" spans="1:5" ht="18" customHeight="1">
      <c r="A37" s="74" t="s">
        <v>408</v>
      </c>
      <c r="B37" s="74" t="s">
        <v>409</v>
      </c>
      <c r="C37" s="73"/>
      <c r="D37" s="75"/>
      <c r="E37" s="59"/>
    </row>
    <row r="38" spans="1:5" ht="18" customHeight="1">
      <c r="A38" s="74"/>
      <c r="B38" s="74"/>
      <c r="C38" s="74" t="s">
        <v>43</v>
      </c>
      <c r="D38" s="75"/>
      <c r="E38" s="59" t="s">
        <v>24</v>
      </c>
    </row>
    <row r="39" spans="1:5" ht="18" customHeight="1">
      <c r="A39" s="74"/>
      <c r="B39" s="74" t="s">
        <v>113</v>
      </c>
      <c r="C39" s="77" t="s">
        <v>114</v>
      </c>
      <c r="D39" s="17"/>
      <c r="E39" s="59"/>
    </row>
    <row r="40" spans="1:5" ht="18" customHeight="1">
      <c r="A40" s="74"/>
      <c r="B40" s="74"/>
      <c r="C40" s="74"/>
      <c r="D40" s="42" t="s">
        <v>105</v>
      </c>
      <c r="E40" s="59" t="s">
        <v>24</v>
      </c>
    </row>
    <row r="41" spans="1:5" ht="18" customHeight="1">
      <c r="A41" s="74"/>
      <c r="B41" s="74"/>
      <c r="C41" s="77" t="s">
        <v>115</v>
      </c>
      <c r="D41" s="17"/>
      <c r="E41" s="59"/>
    </row>
    <row r="42" spans="1:5" ht="18" customHeight="1">
      <c r="A42" s="74"/>
      <c r="B42" s="74"/>
      <c r="C42" s="74"/>
      <c r="D42" s="42" t="s">
        <v>105</v>
      </c>
      <c r="E42" s="59" t="s">
        <v>24</v>
      </c>
    </row>
    <row r="43" spans="1:5" ht="18" customHeight="1">
      <c r="A43" s="75"/>
      <c r="B43" s="75"/>
      <c r="C43" s="74" t="s">
        <v>43</v>
      </c>
      <c r="D43" s="75"/>
      <c r="E43" s="59" t="s">
        <v>24</v>
      </c>
    </row>
    <row r="44" spans="1:5" ht="18" customHeight="1" thickBot="1">
      <c r="A44" s="76"/>
      <c r="B44" s="78" t="s">
        <v>10</v>
      </c>
      <c r="C44" s="76"/>
      <c r="D44" s="76"/>
      <c r="E44" s="60" t="s">
        <v>24</v>
      </c>
    </row>
    <row r="45" spans="1:5" ht="18" customHeight="1" thickTop="1">
      <c r="A45" s="79" t="s">
        <v>413</v>
      </c>
      <c r="B45" s="81" t="s">
        <v>112</v>
      </c>
      <c r="C45" s="82"/>
      <c r="D45" s="83"/>
      <c r="E45" s="61">
        <v>15935692854</v>
      </c>
    </row>
    <row r="46" spans="1:5" ht="18" customHeight="1">
      <c r="A46" s="79"/>
      <c r="B46" s="74" t="s">
        <v>113</v>
      </c>
      <c r="C46" s="84" t="s">
        <v>336</v>
      </c>
      <c r="D46" s="85"/>
      <c r="E46" s="59">
        <v>373948801</v>
      </c>
    </row>
    <row r="47" spans="1:5" ht="18" customHeight="1">
      <c r="A47" s="79"/>
      <c r="B47" s="74"/>
      <c r="C47" s="84" t="s">
        <v>337</v>
      </c>
      <c r="D47" s="85"/>
      <c r="E47" s="59">
        <v>4493053675</v>
      </c>
    </row>
    <row r="48" spans="1:5" ht="18" customHeight="1">
      <c r="A48" s="79"/>
      <c r="B48" s="75"/>
      <c r="C48" s="86" t="s">
        <v>43</v>
      </c>
      <c r="D48" s="87"/>
      <c r="E48" s="59">
        <v>4867002476</v>
      </c>
    </row>
    <row r="49" spans="1:5" ht="18" customHeight="1">
      <c r="A49" s="80"/>
      <c r="B49" s="74" t="s">
        <v>10</v>
      </c>
      <c r="C49" s="75"/>
      <c r="D49" s="75"/>
      <c r="E49" s="59">
        <v>20802695330</v>
      </c>
    </row>
    <row r="50" spans="1:5" ht="18" customHeight="1">
      <c r="A50" s="62" t="s">
        <v>412</v>
      </c>
      <c r="B50" s="86" t="s">
        <v>112</v>
      </c>
      <c r="C50" s="88"/>
      <c r="D50" s="87"/>
      <c r="E50" s="59">
        <v>-188980476</v>
      </c>
    </row>
    <row r="51" spans="1:5" ht="18" customHeight="1">
      <c r="A51" s="89" t="s">
        <v>414</v>
      </c>
      <c r="B51" s="86" t="s">
        <v>112</v>
      </c>
      <c r="C51" s="88"/>
      <c r="D51" s="87"/>
      <c r="E51" s="59">
        <v>15746712378</v>
      </c>
    </row>
    <row r="52" spans="1:5" ht="18" customHeight="1">
      <c r="A52" s="79"/>
      <c r="B52" s="74" t="s">
        <v>113</v>
      </c>
      <c r="C52" s="84" t="s">
        <v>336</v>
      </c>
      <c r="D52" s="85"/>
      <c r="E52" s="59">
        <v>373948801</v>
      </c>
    </row>
    <row r="53" spans="1:5" ht="18" customHeight="1">
      <c r="A53" s="79"/>
      <c r="B53" s="74"/>
      <c r="C53" s="84" t="s">
        <v>337</v>
      </c>
      <c r="D53" s="85"/>
      <c r="E53" s="59">
        <v>4493053675</v>
      </c>
    </row>
    <row r="54" spans="1:5" ht="18" customHeight="1">
      <c r="A54" s="79"/>
      <c r="B54" s="75"/>
      <c r="C54" s="86" t="s">
        <v>43</v>
      </c>
      <c r="D54" s="87"/>
      <c r="E54" s="59">
        <v>4867002476</v>
      </c>
    </row>
    <row r="55" spans="1:5" ht="18" customHeight="1" thickBot="1">
      <c r="A55" s="90"/>
      <c r="B55" s="78" t="s">
        <v>10</v>
      </c>
      <c r="C55" s="76"/>
      <c r="D55" s="76"/>
      <c r="E55" s="60">
        <v>20613714854</v>
      </c>
    </row>
    <row r="56" spans="1:5" ht="16.5" thickTop="1"/>
  </sheetData>
  <mergeCells count="55">
    <mergeCell ref="B50:D50"/>
    <mergeCell ref="A51:A55"/>
    <mergeCell ref="B51:D51"/>
    <mergeCell ref="B52:B54"/>
    <mergeCell ref="C52:D52"/>
    <mergeCell ref="C53:D53"/>
    <mergeCell ref="C54:D54"/>
    <mergeCell ref="B55:D55"/>
    <mergeCell ref="B28:D28"/>
    <mergeCell ref="C6:D6"/>
    <mergeCell ref="A7:A28"/>
    <mergeCell ref="B7:B20"/>
    <mergeCell ref="C7:D7"/>
    <mergeCell ref="C18:D18"/>
    <mergeCell ref="C19:D19"/>
    <mergeCell ref="C20:D20"/>
    <mergeCell ref="B21:B27"/>
    <mergeCell ref="C21:C23"/>
    <mergeCell ref="C16:D16"/>
    <mergeCell ref="C17:D17"/>
    <mergeCell ref="C10:D10"/>
    <mergeCell ref="C8:D8"/>
    <mergeCell ref="C9:D9"/>
    <mergeCell ref="C11:D11"/>
    <mergeCell ref="C12:D12"/>
    <mergeCell ref="C14:D14"/>
    <mergeCell ref="C24:C26"/>
    <mergeCell ref="C27:D27"/>
    <mergeCell ref="C13:D13"/>
    <mergeCell ref="C15:D15"/>
    <mergeCell ref="A29:A36"/>
    <mergeCell ref="B29:B30"/>
    <mergeCell ref="C29:D29"/>
    <mergeCell ref="C30:D30"/>
    <mergeCell ref="A45:A49"/>
    <mergeCell ref="B45:D45"/>
    <mergeCell ref="B46:B48"/>
    <mergeCell ref="C46:D46"/>
    <mergeCell ref="C47:D47"/>
    <mergeCell ref="C48:D48"/>
    <mergeCell ref="B49:D49"/>
    <mergeCell ref="B31:B35"/>
    <mergeCell ref="C31:C32"/>
    <mergeCell ref="C33:C34"/>
    <mergeCell ref="C35:D35"/>
    <mergeCell ref="B36:D36"/>
    <mergeCell ref="A37:A44"/>
    <mergeCell ref="B37:B38"/>
    <mergeCell ref="C37:D37"/>
    <mergeCell ref="C38:D38"/>
    <mergeCell ref="B39:B43"/>
    <mergeCell ref="C39:C40"/>
    <mergeCell ref="C41:C42"/>
    <mergeCell ref="C43:D43"/>
    <mergeCell ref="B44:D44"/>
  </mergeCells>
  <phoneticPr fontId="5"/>
  <printOptions horizontalCentered="1"/>
  <pageMargins left="0.59055118110236227" right="0.39370078740157483" top="0.39370078740157483" bottom="0.39370078740157483" header="0.19685039370078741" footer="0.19685039370078741"/>
  <pageSetup paperSize="9" scale="75" fitToHeight="0" orientation="portrait" r:id="rId1"/>
  <headerFoot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F11"/>
  <sheetViews>
    <sheetView workbookViewId="0">
      <selection sqref="A1:F1"/>
    </sheetView>
  </sheetViews>
  <sheetFormatPr defaultColWidth="8.875" defaultRowHeight="20.25" customHeight="1"/>
  <cols>
    <col min="1" max="1" width="23.375" style="13" customWidth="1"/>
    <col min="2" max="6" width="17.625" style="13" customWidth="1"/>
    <col min="7" max="16384" width="8.875" style="13"/>
  </cols>
  <sheetData>
    <row r="1" spans="1:6" ht="20.25" customHeight="1">
      <c r="A1" s="91" t="s">
        <v>368</v>
      </c>
      <c r="B1" s="92"/>
      <c r="C1" s="92"/>
      <c r="D1" s="92"/>
      <c r="E1" s="92"/>
      <c r="F1" s="92"/>
    </row>
    <row r="2" spans="1:6" ht="20.25" customHeight="1">
      <c r="A2" s="63" t="s">
        <v>390</v>
      </c>
      <c r="B2" s="63"/>
      <c r="C2" s="63"/>
      <c r="D2" s="63"/>
      <c r="E2" s="63"/>
      <c r="F2" s="64" t="s">
        <v>423</v>
      </c>
    </row>
    <row r="3" spans="1:6" ht="20.25" customHeight="1">
      <c r="A3" s="63" t="s">
        <v>340</v>
      </c>
      <c r="B3" s="63"/>
      <c r="C3" s="63"/>
      <c r="D3" s="63"/>
      <c r="E3" s="63"/>
      <c r="F3" s="64" t="s">
        <v>117</v>
      </c>
    </row>
    <row r="4" spans="1:6" ht="20.25" customHeight="1">
      <c r="A4" s="93" t="s">
        <v>87</v>
      </c>
      <c r="B4" s="95" t="s">
        <v>102</v>
      </c>
      <c r="C4" s="95" t="s">
        <v>369</v>
      </c>
      <c r="D4" s="95"/>
      <c r="E4" s="95"/>
      <c r="F4" s="95"/>
    </row>
    <row r="5" spans="1:6" ht="20.25" customHeight="1">
      <c r="A5" s="93"/>
      <c r="B5" s="95"/>
      <c r="C5" s="95" t="s">
        <v>113</v>
      </c>
      <c r="D5" s="95" t="s">
        <v>470</v>
      </c>
      <c r="E5" s="95" t="s">
        <v>112</v>
      </c>
      <c r="F5" s="95" t="s">
        <v>30</v>
      </c>
    </row>
    <row r="6" spans="1:6" ht="20.25" customHeight="1" thickBot="1">
      <c r="A6" s="94"/>
      <c r="B6" s="96"/>
      <c r="C6" s="96"/>
      <c r="D6" s="96"/>
      <c r="E6" s="96"/>
      <c r="F6" s="96"/>
    </row>
    <row r="7" spans="1:6" ht="20.25" customHeight="1" thickTop="1">
      <c r="A7" s="65" t="s">
        <v>213</v>
      </c>
      <c r="B7" s="66">
        <v>21226183415</v>
      </c>
      <c r="C7" s="66">
        <v>4493053675</v>
      </c>
      <c r="D7" s="66">
        <v>1040000000</v>
      </c>
      <c r="E7" s="66">
        <v>13088660371</v>
      </c>
      <c r="F7" s="66">
        <v>2604469369</v>
      </c>
    </row>
    <row r="8" spans="1:6" ht="20.25" customHeight="1">
      <c r="A8" s="65" t="s">
        <v>370</v>
      </c>
      <c r="B8" s="66">
        <v>2089253925</v>
      </c>
      <c r="C8" s="66">
        <v>373948801</v>
      </c>
      <c r="D8" s="66">
        <v>969500000</v>
      </c>
      <c r="E8" s="66">
        <v>350714443</v>
      </c>
      <c r="F8" s="66">
        <v>395090681</v>
      </c>
    </row>
    <row r="9" spans="1:6" ht="20.25" customHeight="1">
      <c r="A9" s="65" t="s">
        <v>371</v>
      </c>
      <c r="B9" s="66">
        <v>730227356</v>
      </c>
      <c r="C9" s="66" t="s">
        <v>24</v>
      </c>
      <c r="D9" s="66" t="s">
        <v>24</v>
      </c>
      <c r="E9" s="66">
        <v>644318287</v>
      </c>
      <c r="F9" s="66">
        <v>85909069</v>
      </c>
    </row>
    <row r="10" spans="1:6" ht="20.25" customHeight="1">
      <c r="A10" s="65" t="s">
        <v>30</v>
      </c>
      <c r="B10" s="66" t="s">
        <v>24</v>
      </c>
      <c r="C10" s="66" t="s">
        <v>24</v>
      </c>
      <c r="D10" s="66" t="s">
        <v>24</v>
      </c>
      <c r="E10" s="66" t="s">
        <v>24</v>
      </c>
      <c r="F10" s="66" t="s">
        <v>24</v>
      </c>
    </row>
    <row r="11" spans="1:6" ht="20.25" customHeight="1">
      <c r="A11" s="67" t="s">
        <v>10</v>
      </c>
      <c r="B11" s="66">
        <v>24045664696</v>
      </c>
      <c r="C11" s="66">
        <v>4867002476</v>
      </c>
      <c r="D11" s="66">
        <v>2009500000</v>
      </c>
      <c r="E11" s="66">
        <v>14083693101</v>
      </c>
      <c r="F11" s="66">
        <v>3085469119</v>
      </c>
    </row>
  </sheetData>
  <mergeCells count="8">
    <mergeCell ref="A1:F1"/>
    <mergeCell ref="A4:A6"/>
    <mergeCell ref="B4:B6"/>
    <mergeCell ref="C4:F4"/>
    <mergeCell ref="C5:C6"/>
    <mergeCell ref="D5:D6"/>
    <mergeCell ref="E5:E6"/>
    <mergeCell ref="F5:F6"/>
  </mergeCells>
  <phoneticPr fontId="5"/>
  <printOptions horizontalCentered="1"/>
  <pageMargins left="0.59055118110236227" right="0.39370078740157483" top="0.39370078740157483" bottom="0.39370078740157483" header="0.19685039370078741" footer="0.19685039370078741"/>
  <pageSetup paperSize="9" scale="75"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B12"/>
  <sheetViews>
    <sheetView workbookViewId="0"/>
  </sheetViews>
  <sheetFormatPr defaultColWidth="8.875" defaultRowHeight="15.75"/>
  <cols>
    <col min="1" max="1" width="45.625" style="19" customWidth="1"/>
    <col min="2" max="2" width="30.625" style="19" customWidth="1"/>
    <col min="3" max="16384" width="8.875" style="19"/>
  </cols>
  <sheetData>
    <row r="1" spans="1:2" ht="30">
      <c r="A1" s="38" t="s">
        <v>107</v>
      </c>
    </row>
    <row r="2" spans="1:2" ht="18.75">
      <c r="A2" s="13" t="s">
        <v>391</v>
      </c>
    </row>
    <row r="3" spans="1:2" ht="18.75">
      <c r="A3" s="13" t="s">
        <v>423</v>
      </c>
    </row>
    <row r="4" spans="1:2" ht="18.75">
      <c r="A4" s="13" t="s">
        <v>340</v>
      </c>
    </row>
    <row r="5" spans="1:2" ht="18.75">
      <c r="B5" s="14" t="s">
        <v>25</v>
      </c>
    </row>
    <row r="6" spans="1:2" ht="22.5" customHeight="1">
      <c r="A6" s="40" t="s">
        <v>26</v>
      </c>
      <c r="B6" s="40" t="s">
        <v>91</v>
      </c>
    </row>
    <row r="7" spans="1:2" ht="18" customHeight="1">
      <c r="A7" s="51" t="s">
        <v>374</v>
      </c>
      <c r="B7" s="37">
        <v>886302272</v>
      </c>
    </row>
    <row r="8" spans="1:2" ht="18" customHeight="1">
      <c r="A8" s="51" t="s">
        <v>108</v>
      </c>
      <c r="B8" s="37" t="s">
        <v>24</v>
      </c>
    </row>
    <row r="9" spans="1:2" ht="18" customHeight="1">
      <c r="A9" s="51"/>
      <c r="B9" s="37"/>
    </row>
    <row r="10" spans="1:2" ht="18" customHeight="1">
      <c r="A10" s="51"/>
      <c r="B10" s="37"/>
    </row>
    <row r="11" spans="1:2" ht="18" customHeight="1">
      <c r="A11" s="51"/>
      <c r="B11" s="37"/>
    </row>
    <row r="12" spans="1:2" ht="18" customHeight="1">
      <c r="A12" s="42" t="s">
        <v>10</v>
      </c>
      <c r="B12" s="37">
        <v>886302272</v>
      </c>
    </row>
  </sheetData>
  <phoneticPr fontId="5"/>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E67"/>
  <sheetViews>
    <sheetView workbookViewId="0">
      <selection sqref="A1:D1"/>
    </sheetView>
  </sheetViews>
  <sheetFormatPr defaultColWidth="8.875" defaultRowHeight="11.25"/>
  <cols>
    <col min="1" max="1" width="33.875" style="29" customWidth="1"/>
    <col min="2" max="2" width="18.875" style="29" customWidth="1"/>
    <col min="3" max="3" width="8.875" style="29" hidden="1" customWidth="1"/>
    <col min="4" max="4" width="33.875" style="29" customWidth="1"/>
    <col min="5" max="7" width="18.875" style="29" customWidth="1"/>
    <col min="8" max="16384" width="8.875" style="29"/>
  </cols>
  <sheetData>
    <row r="1" spans="1:5" ht="17.100000000000001" customHeight="1">
      <c r="E1" s="8" t="s">
        <v>116</v>
      </c>
    </row>
    <row r="2" spans="1:5" ht="21">
      <c r="A2" s="97" t="s">
        <v>417</v>
      </c>
      <c r="B2" s="98"/>
      <c r="C2" s="98"/>
      <c r="D2" s="98"/>
      <c r="E2" s="98"/>
    </row>
    <row r="3" spans="1:5" ht="13.5">
      <c r="A3" s="99" t="s">
        <v>471</v>
      </c>
      <c r="B3" s="98"/>
      <c r="C3" s="98"/>
      <c r="D3" s="98"/>
      <c r="E3" s="98"/>
    </row>
    <row r="4" spans="1:5" ht="13.5">
      <c r="A4" s="28" t="s">
        <v>390</v>
      </c>
    </row>
    <row r="5" spans="1:5" ht="17.100000000000001" customHeight="1">
      <c r="A5" s="28" t="s">
        <v>340</v>
      </c>
      <c r="E5" s="9" t="s">
        <v>117</v>
      </c>
    </row>
    <row r="6" spans="1:5" ht="27" customHeight="1">
      <c r="A6" s="36" t="s">
        <v>118</v>
      </c>
      <c r="B6" s="36" t="s">
        <v>102</v>
      </c>
      <c r="C6" s="36"/>
      <c r="D6" s="36" t="s">
        <v>118</v>
      </c>
      <c r="E6" s="36" t="s">
        <v>102</v>
      </c>
    </row>
    <row r="7" spans="1:5" ht="17.100000000000001" customHeight="1">
      <c r="A7" s="33" t="s">
        <v>119</v>
      </c>
      <c r="B7" s="35"/>
      <c r="C7" s="35"/>
      <c r="D7" s="33" t="s">
        <v>120</v>
      </c>
      <c r="E7" s="35"/>
    </row>
    <row r="8" spans="1:5" ht="17.100000000000001" customHeight="1">
      <c r="A8" s="33" t="s">
        <v>121</v>
      </c>
      <c r="B8" s="34">
        <v>118392880287</v>
      </c>
      <c r="C8" s="35"/>
      <c r="D8" s="33" t="s">
        <v>122</v>
      </c>
      <c r="E8" s="34">
        <v>20685775502</v>
      </c>
    </row>
    <row r="9" spans="1:5" ht="17.100000000000001" customHeight="1">
      <c r="A9" s="33" t="s">
        <v>123</v>
      </c>
      <c r="B9" s="34">
        <v>115731146812</v>
      </c>
      <c r="C9" s="35"/>
      <c r="D9" s="33" t="s">
        <v>124</v>
      </c>
      <c r="E9" s="34">
        <v>17480205207</v>
      </c>
    </row>
    <row r="10" spans="1:5" ht="17.100000000000001" customHeight="1">
      <c r="A10" s="33" t="s">
        <v>125</v>
      </c>
      <c r="B10" s="34">
        <v>54153548445</v>
      </c>
      <c r="C10" s="35"/>
      <c r="D10" s="33" t="s">
        <v>126</v>
      </c>
      <c r="E10" s="34" t="s">
        <v>24</v>
      </c>
    </row>
    <row r="11" spans="1:5" ht="17.100000000000001" customHeight="1">
      <c r="A11" s="33" t="s">
        <v>127</v>
      </c>
      <c r="B11" s="34">
        <v>38157918533</v>
      </c>
      <c r="C11" s="35"/>
      <c r="D11" s="33" t="s">
        <v>128</v>
      </c>
      <c r="E11" s="34">
        <v>2996325024</v>
      </c>
    </row>
    <row r="12" spans="1:5" ht="17.100000000000001" customHeight="1">
      <c r="A12" s="33" t="s">
        <v>129</v>
      </c>
      <c r="B12" s="34" t="s">
        <v>24</v>
      </c>
      <c r="C12" s="35"/>
      <c r="D12" s="33" t="s">
        <v>130</v>
      </c>
      <c r="E12" s="34" t="s">
        <v>24</v>
      </c>
    </row>
    <row r="13" spans="1:5" ht="17.100000000000001" customHeight="1">
      <c r="A13" s="33" t="s">
        <v>131</v>
      </c>
      <c r="B13" s="34">
        <v>40706263849</v>
      </c>
      <c r="C13" s="35"/>
      <c r="D13" s="33" t="s">
        <v>132</v>
      </c>
      <c r="E13" s="34">
        <v>209245271</v>
      </c>
    </row>
    <row r="14" spans="1:5" ht="17.100000000000001" customHeight="1">
      <c r="A14" s="33" t="s">
        <v>133</v>
      </c>
      <c r="B14" s="34">
        <v>-25336451298</v>
      </c>
      <c r="C14" s="35"/>
      <c r="D14" s="33" t="s">
        <v>134</v>
      </c>
      <c r="E14" s="34">
        <v>2196990365</v>
      </c>
    </row>
    <row r="15" spans="1:5" ht="17.100000000000001" customHeight="1">
      <c r="A15" s="33" t="s">
        <v>135</v>
      </c>
      <c r="B15" s="34">
        <v>3020230792</v>
      </c>
      <c r="C15" s="35"/>
      <c r="D15" s="33" t="s">
        <v>136</v>
      </c>
      <c r="E15" s="34">
        <v>1709372430</v>
      </c>
    </row>
    <row r="16" spans="1:5" ht="17.100000000000001" customHeight="1">
      <c r="A16" s="33" t="s">
        <v>137</v>
      </c>
      <c r="B16" s="34">
        <v>-2419181234</v>
      </c>
      <c r="C16" s="35"/>
      <c r="D16" s="33" t="s">
        <v>138</v>
      </c>
      <c r="E16" s="34">
        <v>310135</v>
      </c>
    </row>
    <row r="17" spans="1:5" ht="17.100000000000001" customHeight="1">
      <c r="A17" s="33" t="s">
        <v>139</v>
      </c>
      <c r="B17" s="34" t="s">
        <v>24</v>
      </c>
      <c r="C17" s="35"/>
      <c r="D17" s="33" t="s">
        <v>140</v>
      </c>
      <c r="E17" s="34" t="s">
        <v>24</v>
      </c>
    </row>
    <row r="18" spans="1:5" ht="17.100000000000001" customHeight="1">
      <c r="A18" s="33" t="s">
        <v>141</v>
      </c>
      <c r="B18" s="34" t="s">
        <v>24</v>
      </c>
      <c r="C18" s="35"/>
      <c r="D18" s="33" t="s">
        <v>142</v>
      </c>
      <c r="E18" s="34" t="s">
        <v>24</v>
      </c>
    </row>
    <row r="19" spans="1:5" ht="17.100000000000001" customHeight="1">
      <c r="A19" s="33" t="s">
        <v>143</v>
      </c>
      <c r="B19" s="34" t="s">
        <v>24</v>
      </c>
      <c r="C19" s="35"/>
      <c r="D19" s="33" t="s">
        <v>144</v>
      </c>
      <c r="E19" s="34" t="s">
        <v>24</v>
      </c>
    </row>
    <row r="20" spans="1:5" ht="17.100000000000001" customHeight="1">
      <c r="A20" s="33" t="s">
        <v>145</v>
      </c>
      <c r="B20" s="34" t="s">
        <v>24</v>
      </c>
      <c r="C20" s="35"/>
      <c r="D20" s="33" t="s">
        <v>146</v>
      </c>
      <c r="E20" s="34">
        <v>343087646</v>
      </c>
    </row>
    <row r="21" spans="1:5" ht="17.100000000000001" customHeight="1">
      <c r="A21" s="33" t="s">
        <v>147</v>
      </c>
      <c r="B21" s="34" t="s">
        <v>24</v>
      </c>
      <c r="C21" s="35"/>
      <c r="D21" s="33" t="s">
        <v>148</v>
      </c>
      <c r="E21" s="34">
        <v>86623120</v>
      </c>
    </row>
    <row r="22" spans="1:5" ht="17.100000000000001" customHeight="1">
      <c r="A22" s="33" t="s">
        <v>149</v>
      </c>
      <c r="B22" s="34" t="s">
        <v>24</v>
      </c>
      <c r="C22" s="35"/>
      <c r="D22" s="33" t="s">
        <v>132</v>
      </c>
      <c r="E22" s="34">
        <v>57597034</v>
      </c>
    </row>
    <row r="23" spans="1:5" ht="17.100000000000001" customHeight="1">
      <c r="A23" s="33" t="s">
        <v>150</v>
      </c>
      <c r="B23" s="34" t="s">
        <v>24</v>
      </c>
      <c r="C23" s="35"/>
      <c r="D23" s="30" t="s">
        <v>151</v>
      </c>
      <c r="E23" s="31">
        <v>22882765867</v>
      </c>
    </row>
    <row r="24" spans="1:5" ht="17.100000000000001" customHeight="1">
      <c r="A24" s="33" t="s">
        <v>152</v>
      </c>
      <c r="B24" s="34" t="s">
        <v>24</v>
      </c>
      <c r="C24" s="35"/>
      <c r="D24" s="33" t="s">
        <v>153</v>
      </c>
      <c r="E24" s="35"/>
    </row>
    <row r="25" spans="1:5" ht="17.100000000000001" customHeight="1">
      <c r="A25" s="33" t="s">
        <v>154</v>
      </c>
      <c r="B25" s="34">
        <v>24767803</v>
      </c>
      <c r="C25" s="35"/>
      <c r="D25" s="33" t="s">
        <v>155</v>
      </c>
      <c r="E25" s="34">
        <v>120265909182</v>
      </c>
    </row>
    <row r="26" spans="1:5" ht="17.100000000000001" customHeight="1">
      <c r="A26" s="33" t="s">
        <v>156</v>
      </c>
      <c r="B26" s="34">
        <v>60362046065</v>
      </c>
      <c r="C26" s="35"/>
      <c r="D26" s="33" t="s">
        <v>157</v>
      </c>
      <c r="E26" s="34">
        <v>-21845500719</v>
      </c>
    </row>
    <row r="27" spans="1:5" ht="17.100000000000001" customHeight="1">
      <c r="A27" s="33" t="s">
        <v>127</v>
      </c>
      <c r="B27" s="34">
        <v>33175917904</v>
      </c>
      <c r="C27" s="35"/>
      <c r="D27" s="35"/>
      <c r="E27" s="35"/>
    </row>
    <row r="28" spans="1:5" ht="17.100000000000001" customHeight="1">
      <c r="A28" s="33" t="s">
        <v>131</v>
      </c>
      <c r="B28" s="34">
        <v>675430192</v>
      </c>
      <c r="C28" s="35"/>
      <c r="D28" s="35"/>
      <c r="E28" s="35"/>
    </row>
    <row r="29" spans="1:5" ht="17.100000000000001" customHeight="1">
      <c r="A29" s="33" t="s">
        <v>133</v>
      </c>
      <c r="B29" s="34">
        <v>-397957729</v>
      </c>
      <c r="C29" s="35"/>
      <c r="D29" s="35"/>
      <c r="E29" s="35"/>
    </row>
    <row r="30" spans="1:5" ht="17.100000000000001" customHeight="1">
      <c r="A30" s="33" t="s">
        <v>135</v>
      </c>
      <c r="B30" s="34">
        <v>62210509954</v>
      </c>
      <c r="C30" s="35"/>
      <c r="D30" s="35"/>
      <c r="E30" s="35"/>
    </row>
    <row r="31" spans="1:5" ht="17.100000000000001" customHeight="1">
      <c r="A31" s="33" t="s">
        <v>137</v>
      </c>
      <c r="B31" s="34">
        <v>-35323591016</v>
      </c>
      <c r="C31" s="35"/>
      <c r="D31" s="35"/>
      <c r="E31" s="35"/>
    </row>
    <row r="32" spans="1:5" ht="17.100000000000001" customHeight="1">
      <c r="A32" s="33" t="s">
        <v>150</v>
      </c>
      <c r="B32" s="34" t="s">
        <v>24</v>
      </c>
      <c r="C32" s="35"/>
      <c r="D32" s="35"/>
      <c r="E32" s="35"/>
    </row>
    <row r="33" spans="1:5" ht="17.100000000000001" customHeight="1">
      <c r="A33" s="33" t="s">
        <v>152</v>
      </c>
      <c r="B33" s="34" t="s">
        <v>24</v>
      </c>
      <c r="C33" s="35"/>
      <c r="D33" s="35"/>
      <c r="E33" s="35"/>
    </row>
    <row r="34" spans="1:5" ht="17.100000000000001" customHeight="1">
      <c r="A34" s="33" t="s">
        <v>154</v>
      </c>
      <c r="B34" s="34">
        <v>21736760</v>
      </c>
      <c r="C34" s="35"/>
      <c r="D34" s="35"/>
      <c r="E34" s="35"/>
    </row>
    <row r="35" spans="1:5" ht="17.100000000000001" customHeight="1">
      <c r="A35" s="33" t="s">
        <v>158</v>
      </c>
      <c r="B35" s="34">
        <v>2882375935</v>
      </c>
      <c r="C35" s="35"/>
      <c r="D35" s="35"/>
      <c r="E35" s="35"/>
    </row>
    <row r="36" spans="1:5" ht="17.100000000000001" customHeight="1">
      <c r="A36" s="33" t="s">
        <v>159</v>
      </c>
      <c r="B36" s="34">
        <v>-1666823633</v>
      </c>
      <c r="C36" s="35"/>
      <c r="D36" s="35"/>
      <c r="E36" s="35"/>
    </row>
    <row r="37" spans="1:5" ht="17.100000000000001" customHeight="1">
      <c r="A37" s="33" t="s">
        <v>160</v>
      </c>
      <c r="B37" s="34">
        <v>62678326</v>
      </c>
      <c r="C37" s="35"/>
      <c r="D37" s="35"/>
      <c r="E37" s="35"/>
    </row>
    <row r="38" spans="1:5" ht="17.100000000000001" customHeight="1">
      <c r="A38" s="33" t="s">
        <v>161</v>
      </c>
      <c r="B38" s="34">
        <v>62678326</v>
      </c>
      <c r="C38" s="35"/>
      <c r="D38" s="35"/>
      <c r="E38" s="35"/>
    </row>
    <row r="39" spans="1:5" ht="17.100000000000001" customHeight="1">
      <c r="A39" s="33" t="s">
        <v>162</v>
      </c>
      <c r="B39" s="34" t="s">
        <v>24</v>
      </c>
      <c r="C39" s="35"/>
      <c r="D39" s="35"/>
      <c r="E39" s="35"/>
    </row>
    <row r="40" spans="1:5" ht="17.100000000000001" customHeight="1">
      <c r="A40" s="33" t="s">
        <v>163</v>
      </c>
      <c r="B40" s="34">
        <v>2599055149</v>
      </c>
      <c r="C40" s="35"/>
      <c r="D40" s="35"/>
      <c r="E40" s="35"/>
    </row>
    <row r="41" spans="1:5" ht="17.100000000000001" customHeight="1">
      <c r="A41" s="33" t="s">
        <v>164</v>
      </c>
      <c r="B41" s="34">
        <v>765096508</v>
      </c>
      <c r="C41" s="35"/>
      <c r="D41" s="35"/>
      <c r="E41" s="35"/>
    </row>
    <row r="42" spans="1:5" ht="17.100000000000001" customHeight="1">
      <c r="A42" s="33" t="s">
        <v>165</v>
      </c>
      <c r="B42" s="34" t="s">
        <v>24</v>
      </c>
      <c r="C42" s="35"/>
      <c r="D42" s="35"/>
      <c r="E42" s="35"/>
    </row>
    <row r="43" spans="1:5" ht="17.100000000000001" customHeight="1">
      <c r="A43" s="33" t="s">
        <v>166</v>
      </c>
      <c r="B43" s="34">
        <v>765096508</v>
      </c>
      <c r="C43" s="35"/>
      <c r="D43" s="35"/>
      <c r="E43" s="35"/>
    </row>
    <row r="44" spans="1:5" ht="17.100000000000001" customHeight="1">
      <c r="A44" s="33" t="s">
        <v>150</v>
      </c>
      <c r="B44" s="34" t="s">
        <v>24</v>
      </c>
      <c r="C44" s="35"/>
      <c r="D44" s="35"/>
      <c r="E44" s="35"/>
    </row>
    <row r="45" spans="1:5" ht="17.100000000000001" customHeight="1">
      <c r="A45" s="33" t="s">
        <v>167</v>
      </c>
      <c r="B45" s="34" t="s">
        <v>24</v>
      </c>
      <c r="C45" s="35"/>
      <c r="D45" s="35"/>
      <c r="E45" s="35"/>
    </row>
    <row r="46" spans="1:5" ht="17.100000000000001" customHeight="1">
      <c r="A46" s="33" t="s">
        <v>168</v>
      </c>
      <c r="B46" s="34">
        <v>132047655</v>
      </c>
      <c r="C46" s="35"/>
      <c r="D46" s="35"/>
      <c r="E46" s="35"/>
    </row>
    <row r="47" spans="1:5" ht="17.100000000000001" customHeight="1">
      <c r="A47" s="33" t="s">
        <v>169</v>
      </c>
      <c r="B47" s="34" t="s">
        <v>24</v>
      </c>
      <c r="C47" s="35"/>
      <c r="D47" s="35"/>
      <c r="E47" s="35"/>
    </row>
    <row r="48" spans="1:5" ht="17.100000000000001" customHeight="1">
      <c r="A48" s="33" t="s">
        <v>170</v>
      </c>
      <c r="B48" s="34">
        <v>1712933989</v>
      </c>
      <c r="C48" s="35"/>
      <c r="D48" s="35"/>
      <c r="E48" s="35"/>
    </row>
    <row r="49" spans="1:5" ht="17.100000000000001" customHeight="1">
      <c r="A49" s="33" t="s">
        <v>171</v>
      </c>
      <c r="B49" s="34" t="s">
        <v>24</v>
      </c>
      <c r="C49" s="35"/>
      <c r="D49" s="35"/>
      <c r="E49" s="35"/>
    </row>
    <row r="50" spans="1:5" ht="17.100000000000001" customHeight="1">
      <c r="A50" s="33" t="s">
        <v>150</v>
      </c>
      <c r="B50" s="34">
        <v>1712933989</v>
      </c>
      <c r="C50" s="35"/>
      <c r="D50" s="35"/>
      <c r="E50" s="35"/>
    </row>
    <row r="51" spans="1:5" ht="17.100000000000001" customHeight="1">
      <c r="A51" s="33" t="s">
        <v>162</v>
      </c>
      <c r="B51" s="34" t="s">
        <v>24</v>
      </c>
      <c r="C51" s="35"/>
      <c r="D51" s="35"/>
      <c r="E51" s="35"/>
    </row>
    <row r="52" spans="1:5" ht="17.100000000000001" customHeight="1">
      <c r="A52" s="33" t="s">
        <v>172</v>
      </c>
      <c r="B52" s="34">
        <v>-11023003</v>
      </c>
      <c r="C52" s="35"/>
      <c r="D52" s="35"/>
      <c r="E52" s="35"/>
    </row>
    <row r="53" spans="1:5" ht="17.100000000000001" customHeight="1">
      <c r="A53" s="33" t="s">
        <v>173</v>
      </c>
      <c r="B53" s="34">
        <v>2910294043</v>
      </c>
      <c r="C53" s="35"/>
      <c r="D53" s="35"/>
      <c r="E53" s="35"/>
    </row>
    <row r="54" spans="1:5" ht="17.100000000000001" customHeight="1">
      <c r="A54" s="33" t="s">
        <v>174</v>
      </c>
      <c r="B54" s="34">
        <v>972925392</v>
      </c>
      <c r="C54" s="35"/>
      <c r="D54" s="35"/>
      <c r="E54" s="35"/>
    </row>
    <row r="55" spans="1:5" ht="17.100000000000001" customHeight="1">
      <c r="A55" s="33" t="s">
        <v>175</v>
      </c>
      <c r="B55" s="34">
        <v>70454878</v>
      </c>
      <c r="C55" s="35"/>
      <c r="D55" s="35"/>
      <c r="E55" s="35"/>
    </row>
    <row r="56" spans="1:5" ht="17.100000000000001" customHeight="1">
      <c r="A56" s="33" t="s">
        <v>176</v>
      </c>
      <c r="B56" s="34" t="s">
        <v>24</v>
      </c>
      <c r="C56" s="35"/>
      <c r="D56" s="35"/>
      <c r="E56" s="35"/>
    </row>
    <row r="57" spans="1:5" ht="17.100000000000001" customHeight="1">
      <c r="A57" s="33" t="s">
        <v>177</v>
      </c>
      <c r="B57" s="34">
        <v>1873028895</v>
      </c>
      <c r="C57" s="35"/>
      <c r="D57" s="35"/>
      <c r="E57" s="35"/>
    </row>
    <row r="58" spans="1:5" ht="17.100000000000001" customHeight="1">
      <c r="A58" s="33" t="s">
        <v>178</v>
      </c>
      <c r="B58" s="34">
        <v>1861877159</v>
      </c>
      <c r="C58" s="35"/>
      <c r="D58" s="35"/>
      <c r="E58" s="35"/>
    </row>
    <row r="59" spans="1:5" ht="17.100000000000001" customHeight="1">
      <c r="A59" s="33" t="s">
        <v>179</v>
      </c>
      <c r="B59" s="34">
        <v>11151736</v>
      </c>
      <c r="C59" s="35"/>
      <c r="D59" s="35"/>
      <c r="E59" s="35"/>
    </row>
    <row r="60" spans="1:5" ht="17.100000000000001" customHeight="1">
      <c r="A60" s="33" t="s">
        <v>180</v>
      </c>
      <c r="B60" s="34" t="s">
        <v>24</v>
      </c>
      <c r="C60" s="35"/>
      <c r="D60" s="35"/>
      <c r="E60" s="35"/>
    </row>
    <row r="61" spans="1:5" ht="17.100000000000001" customHeight="1">
      <c r="A61" s="33" t="s">
        <v>132</v>
      </c>
      <c r="B61" s="34" t="s">
        <v>24</v>
      </c>
      <c r="C61" s="35"/>
      <c r="D61" s="35"/>
      <c r="E61" s="35"/>
    </row>
    <row r="62" spans="1:5" ht="17.100000000000001" customHeight="1">
      <c r="A62" s="33" t="s">
        <v>181</v>
      </c>
      <c r="B62" s="34">
        <v>-6115122</v>
      </c>
      <c r="C62" s="35"/>
      <c r="D62" s="30" t="s">
        <v>182</v>
      </c>
      <c r="E62" s="31">
        <v>98420408463</v>
      </c>
    </row>
    <row r="63" spans="1:5" ht="17.100000000000001" customHeight="1">
      <c r="A63" s="30" t="s">
        <v>183</v>
      </c>
      <c r="B63" s="31">
        <v>121303174330</v>
      </c>
      <c r="C63" s="32"/>
      <c r="D63" s="30" t="s">
        <v>184</v>
      </c>
      <c r="E63" s="31">
        <v>121303174330</v>
      </c>
    </row>
    <row r="64" spans="1:5" ht="17.100000000000001" customHeight="1">
      <c r="A64" s="10"/>
      <c r="B64" s="10"/>
      <c r="C64" s="10"/>
      <c r="D64" s="10"/>
      <c r="E64" s="10"/>
    </row>
    <row r="65" spans="1:1">
      <c r="A65" s="2"/>
    </row>
    <row r="66" spans="1:1">
      <c r="A66" s="2"/>
    </row>
    <row r="67" spans="1:1">
      <c r="A67" s="2"/>
    </row>
  </sheetData>
  <mergeCells count="2">
    <mergeCell ref="A2:E2"/>
    <mergeCell ref="A3:E3"/>
  </mergeCells>
  <phoneticPr fontId="5"/>
  <printOptions horizontalCentered="1"/>
  <pageMargins left="0.3888888888888889" right="0.3888888888888889" top="0.3888888888888889" bottom="0.3888888888888889" header="0.19444444444444445" footer="0.19444444444444445"/>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E46"/>
  <sheetViews>
    <sheetView workbookViewId="0">
      <selection sqref="A1:D1"/>
    </sheetView>
  </sheetViews>
  <sheetFormatPr defaultColWidth="8.875" defaultRowHeight="11.25"/>
  <cols>
    <col min="1" max="1" width="42.875" style="29" customWidth="1"/>
    <col min="2" max="3" width="8.875" style="29" hidden="1" customWidth="1"/>
    <col min="4" max="4" width="10.875" style="29" customWidth="1"/>
    <col min="5" max="5" width="15.875" style="29" customWidth="1"/>
    <col min="6" max="7" width="30.875" style="29" customWidth="1"/>
    <col min="8" max="16384" width="8.875" style="29"/>
  </cols>
  <sheetData>
    <row r="1" spans="1:5" ht="17.100000000000001" customHeight="1">
      <c r="E1" s="8" t="s">
        <v>185</v>
      </c>
    </row>
    <row r="2" spans="1:5" ht="21">
      <c r="A2" s="97" t="s">
        <v>420</v>
      </c>
      <c r="B2" s="98"/>
      <c r="C2" s="98"/>
      <c r="D2" s="98"/>
      <c r="E2" s="98"/>
    </row>
    <row r="3" spans="1:5" ht="13.5">
      <c r="A3" s="99" t="s">
        <v>472</v>
      </c>
      <c r="B3" s="98"/>
      <c r="C3" s="98"/>
      <c r="D3" s="98"/>
      <c r="E3" s="98"/>
    </row>
    <row r="4" spans="1:5" ht="13.5">
      <c r="A4" s="99" t="s">
        <v>473</v>
      </c>
      <c r="B4" s="98"/>
      <c r="C4" s="98"/>
      <c r="D4" s="98"/>
      <c r="E4" s="98"/>
    </row>
    <row r="5" spans="1:5" ht="13.5">
      <c r="A5" s="28" t="s">
        <v>390</v>
      </c>
    </row>
    <row r="6" spans="1:5" ht="17.100000000000001" customHeight="1">
      <c r="A6" s="28" t="s">
        <v>340</v>
      </c>
      <c r="E6" s="9" t="s">
        <v>117</v>
      </c>
    </row>
    <row r="7" spans="1:5" ht="27" customHeight="1">
      <c r="A7" s="106" t="s">
        <v>118</v>
      </c>
      <c r="B7" s="106"/>
      <c r="C7" s="106"/>
      <c r="D7" s="106" t="s">
        <v>102</v>
      </c>
      <c r="E7" s="106"/>
    </row>
    <row r="8" spans="1:5" ht="17.100000000000001" customHeight="1">
      <c r="A8" s="103" t="s">
        <v>186</v>
      </c>
      <c r="B8" s="103"/>
      <c r="C8" s="103"/>
      <c r="D8" s="104">
        <v>22413358305</v>
      </c>
      <c r="E8" s="105"/>
    </row>
    <row r="9" spans="1:5" ht="17.100000000000001" customHeight="1">
      <c r="A9" s="103" t="s">
        <v>187</v>
      </c>
      <c r="B9" s="103"/>
      <c r="C9" s="103"/>
      <c r="D9" s="104">
        <v>12182863688</v>
      </c>
      <c r="E9" s="105"/>
    </row>
    <row r="10" spans="1:5" ht="17.100000000000001" customHeight="1">
      <c r="A10" s="103" t="s">
        <v>188</v>
      </c>
      <c r="B10" s="103"/>
      <c r="C10" s="103"/>
      <c r="D10" s="104">
        <v>4695250357</v>
      </c>
      <c r="E10" s="105"/>
    </row>
    <row r="11" spans="1:5" ht="17.100000000000001" customHeight="1">
      <c r="A11" s="103" t="s">
        <v>189</v>
      </c>
      <c r="B11" s="103"/>
      <c r="C11" s="103"/>
      <c r="D11" s="104">
        <v>3669510943</v>
      </c>
      <c r="E11" s="105"/>
    </row>
    <row r="12" spans="1:5" ht="17.100000000000001" customHeight="1">
      <c r="A12" s="103" t="s">
        <v>190</v>
      </c>
      <c r="B12" s="103"/>
      <c r="C12" s="103"/>
      <c r="D12" s="104">
        <v>343087646</v>
      </c>
      <c r="E12" s="105"/>
    </row>
    <row r="13" spans="1:5" ht="17.100000000000001" customHeight="1">
      <c r="A13" s="103" t="s">
        <v>191</v>
      </c>
      <c r="B13" s="103"/>
      <c r="C13" s="103"/>
      <c r="D13" s="104">
        <v>227623209</v>
      </c>
      <c r="E13" s="105"/>
    </row>
    <row r="14" spans="1:5" ht="17.100000000000001" customHeight="1">
      <c r="A14" s="103" t="s">
        <v>150</v>
      </c>
      <c r="B14" s="103"/>
      <c r="C14" s="103"/>
      <c r="D14" s="104">
        <v>455028559</v>
      </c>
      <c r="E14" s="105"/>
    </row>
    <row r="15" spans="1:5" ht="17.100000000000001" customHeight="1">
      <c r="A15" s="103" t="s">
        <v>192</v>
      </c>
      <c r="B15" s="103"/>
      <c r="C15" s="103"/>
      <c r="D15" s="104">
        <v>7288418443</v>
      </c>
      <c r="E15" s="105"/>
    </row>
    <row r="16" spans="1:5" ht="17.100000000000001" customHeight="1">
      <c r="A16" s="103" t="s">
        <v>193</v>
      </c>
      <c r="B16" s="103"/>
      <c r="C16" s="103"/>
      <c r="D16" s="104">
        <v>4783446405</v>
      </c>
      <c r="E16" s="105"/>
    </row>
    <row r="17" spans="1:5" ht="17.100000000000001" customHeight="1">
      <c r="A17" s="103" t="s">
        <v>194</v>
      </c>
      <c r="B17" s="103"/>
      <c r="C17" s="103"/>
      <c r="D17" s="104">
        <v>253972575</v>
      </c>
      <c r="E17" s="105"/>
    </row>
    <row r="18" spans="1:5" ht="17.100000000000001" customHeight="1">
      <c r="A18" s="103" t="s">
        <v>195</v>
      </c>
      <c r="B18" s="103"/>
      <c r="C18" s="103"/>
      <c r="D18" s="104">
        <v>2250999463</v>
      </c>
      <c r="E18" s="105"/>
    </row>
    <row r="19" spans="1:5" ht="17.100000000000001" customHeight="1">
      <c r="A19" s="103" t="s">
        <v>150</v>
      </c>
      <c r="B19" s="103"/>
      <c r="C19" s="103"/>
      <c r="D19" s="104" t="s">
        <v>24</v>
      </c>
      <c r="E19" s="105"/>
    </row>
    <row r="20" spans="1:5" ht="17.100000000000001" customHeight="1">
      <c r="A20" s="103" t="s">
        <v>196</v>
      </c>
      <c r="B20" s="103"/>
      <c r="C20" s="103"/>
      <c r="D20" s="104">
        <v>199194888</v>
      </c>
      <c r="E20" s="105"/>
    </row>
    <row r="21" spans="1:5" ht="17.100000000000001" customHeight="1">
      <c r="A21" s="103" t="s">
        <v>197</v>
      </c>
      <c r="B21" s="103"/>
      <c r="C21" s="103"/>
      <c r="D21" s="104">
        <v>95682228</v>
      </c>
      <c r="E21" s="105"/>
    </row>
    <row r="22" spans="1:5" ht="17.100000000000001" customHeight="1">
      <c r="A22" s="103" t="s">
        <v>198</v>
      </c>
      <c r="B22" s="103"/>
      <c r="C22" s="103"/>
      <c r="D22" s="104">
        <v>16532517</v>
      </c>
      <c r="E22" s="105"/>
    </row>
    <row r="23" spans="1:5" ht="17.100000000000001" customHeight="1">
      <c r="A23" s="103" t="s">
        <v>150</v>
      </c>
      <c r="B23" s="103"/>
      <c r="C23" s="103"/>
      <c r="D23" s="104">
        <v>86980143</v>
      </c>
      <c r="E23" s="105"/>
    </row>
    <row r="24" spans="1:5" ht="17.100000000000001" customHeight="1">
      <c r="A24" s="103" t="s">
        <v>199</v>
      </c>
      <c r="B24" s="103"/>
      <c r="C24" s="103"/>
      <c r="D24" s="104">
        <v>10230494617</v>
      </c>
      <c r="E24" s="105"/>
    </row>
    <row r="25" spans="1:5" ht="17.100000000000001" customHeight="1">
      <c r="A25" s="103" t="s">
        <v>200</v>
      </c>
      <c r="B25" s="103"/>
      <c r="C25" s="103"/>
      <c r="D25" s="104">
        <v>4231216370</v>
      </c>
      <c r="E25" s="105"/>
    </row>
    <row r="26" spans="1:5" ht="17.100000000000001" customHeight="1">
      <c r="A26" s="103" t="s">
        <v>201</v>
      </c>
      <c r="B26" s="103"/>
      <c r="C26" s="103"/>
      <c r="D26" s="104">
        <v>4447429500</v>
      </c>
      <c r="E26" s="105"/>
    </row>
    <row r="27" spans="1:5" ht="17.100000000000001" customHeight="1">
      <c r="A27" s="103" t="s">
        <v>202</v>
      </c>
      <c r="B27" s="103"/>
      <c r="C27" s="103"/>
      <c r="D27" s="104">
        <v>1550302197</v>
      </c>
      <c r="E27" s="105"/>
    </row>
    <row r="28" spans="1:5" ht="17.100000000000001" customHeight="1">
      <c r="A28" s="103" t="s">
        <v>162</v>
      </c>
      <c r="B28" s="103"/>
      <c r="C28" s="103"/>
      <c r="D28" s="104">
        <v>1546550</v>
      </c>
      <c r="E28" s="105"/>
    </row>
    <row r="29" spans="1:5" ht="17.100000000000001" customHeight="1">
      <c r="A29" s="103" t="s">
        <v>203</v>
      </c>
      <c r="B29" s="103"/>
      <c r="C29" s="103"/>
      <c r="D29" s="104">
        <v>1181374900</v>
      </c>
      <c r="E29" s="105"/>
    </row>
    <row r="30" spans="1:5" ht="17.100000000000001" customHeight="1">
      <c r="A30" s="103" t="s">
        <v>204</v>
      </c>
      <c r="B30" s="103"/>
      <c r="C30" s="103"/>
      <c r="D30" s="104">
        <v>411163595</v>
      </c>
      <c r="E30" s="105"/>
    </row>
    <row r="31" spans="1:5" ht="17.100000000000001" customHeight="1">
      <c r="A31" s="103" t="s">
        <v>132</v>
      </c>
      <c r="B31" s="103"/>
      <c r="C31" s="103"/>
      <c r="D31" s="104">
        <v>770211305</v>
      </c>
      <c r="E31" s="105"/>
    </row>
    <row r="32" spans="1:5" ht="17.100000000000001" customHeight="1">
      <c r="A32" s="100" t="s">
        <v>205</v>
      </c>
      <c r="B32" s="100"/>
      <c r="C32" s="100"/>
      <c r="D32" s="101">
        <v>21231983405</v>
      </c>
      <c r="E32" s="102"/>
    </row>
    <row r="33" spans="1:5" ht="17.100000000000001" customHeight="1">
      <c r="A33" s="103" t="s">
        <v>206</v>
      </c>
      <c r="B33" s="103"/>
      <c r="C33" s="103"/>
      <c r="D33" s="104">
        <v>2112829</v>
      </c>
      <c r="E33" s="105"/>
    </row>
    <row r="34" spans="1:5" ht="17.100000000000001" customHeight="1">
      <c r="A34" s="103" t="s">
        <v>207</v>
      </c>
      <c r="B34" s="103"/>
      <c r="C34" s="103"/>
      <c r="D34" s="104" t="s">
        <v>24</v>
      </c>
      <c r="E34" s="105"/>
    </row>
    <row r="35" spans="1:5" ht="17.100000000000001" customHeight="1">
      <c r="A35" s="103" t="s">
        <v>208</v>
      </c>
      <c r="B35" s="103"/>
      <c r="C35" s="103"/>
      <c r="D35" s="104">
        <v>7</v>
      </c>
      <c r="E35" s="105"/>
    </row>
    <row r="36" spans="1:5" ht="17.100000000000001" customHeight="1">
      <c r="A36" s="103" t="s">
        <v>209</v>
      </c>
      <c r="B36" s="103"/>
      <c r="C36" s="103"/>
      <c r="D36" s="104" t="s">
        <v>24</v>
      </c>
      <c r="E36" s="105"/>
    </row>
    <row r="37" spans="1:5" ht="17.100000000000001" customHeight="1">
      <c r="A37" s="103" t="s">
        <v>210</v>
      </c>
      <c r="B37" s="103"/>
      <c r="C37" s="103"/>
      <c r="D37" s="104" t="s">
        <v>24</v>
      </c>
      <c r="E37" s="105"/>
    </row>
    <row r="38" spans="1:5" ht="17.100000000000001" customHeight="1">
      <c r="A38" s="103" t="s">
        <v>132</v>
      </c>
      <c r="B38" s="103"/>
      <c r="C38" s="103"/>
      <c r="D38" s="104">
        <v>2112822</v>
      </c>
      <c r="E38" s="105"/>
    </row>
    <row r="39" spans="1:5" ht="17.100000000000001" customHeight="1">
      <c r="A39" s="103" t="s">
        <v>211</v>
      </c>
      <c r="B39" s="103"/>
      <c r="C39" s="103"/>
      <c r="D39" s="104">
        <v>7912819</v>
      </c>
      <c r="E39" s="105"/>
    </row>
    <row r="40" spans="1:5" ht="17.100000000000001" customHeight="1">
      <c r="A40" s="103" t="s">
        <v>212</v>
      </c>
      <c r="B40" s="103"/>
      <c r="C40" s="103"/>
      <c r="D40" s="104">
        <v>7912819</v>
      </c>
      <c r="E40" s="105"/>
    </row>
    <row r="41" spans="1:5" ht="17.100000000000001" customHeight="1">
      <c r="A41" s="103" t="s">
        <v>132</v>
      </c>
      <c r="B41" s="103"/>
      <c r="C41" s="103"/>
      <c r="D41" s="104" t="s">
        <v>24</v>
      </c>
      <c r="E41" s="105"/>
    </row>
    <row r="42" spans="1:5" ht="17.100000000000001" customHeight="1">
      <c r="A42" s="100" t="s">
        <v>213</v>
      </c>
      <c r="B42" s="100"/>
      <c r="C42" s="100"/>
      <c r="D42" s="101">
        <v>21226183415</v>
      </c>
      <c r="E42" s="102"/>
    </row>
    <row r="43" spans="1:5" ht="17.100000000000001" customHeight="1">
      <c r="A43" s="10"/>
      <c r="B43" s="10"/>
      <c r="C43" s="10"/>
      <c r="D43" s="10"/>
      <c r="E43" s="10"/>
    </row>
    <row r="44" spans="1:5">
      <c r="A44" s="2"/>
    </row>
    <row r="45" spans="1:5">
      <c r="A45" s="2"/>
    </row>
    <row r="46" spans="1:5">
      <c r="A46" s="2"/>
    </row>
  </sheetData>
  <mergeCells count="75">
    <mergeCell ref="A7:C7"/>
    <mergeCell ref="D7:E7"/>
    <mergeCell ref="A2:E2"/>
    <mergeCell ref="A3:E3"/>
    <mergeCell ref="A4:E4"/>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42:C42"/>
    <mergeCell ref="D42:E42"/>
    <mergeCell ref="A41:C41"/>
    <mergeCell ref="D41:E41"/>
    <mergeCell ref="A38:C38"/>
    <mergeCell ref="D38:E38"/>
    <mergeCell ref="A39:C39"/>
    <mergeCell ref="D39:E39"/>
    <mergeCell ref="A40:C40"/>
    <mergeCell ref="D40:E40"/>
  </mergeCells>
  <phoneticPr fontId="5"/>
  <printOptions horizontalCentered="1"/>
  <pageMargins left="0.3888888888888889" right="0.3888888888888889" top="0.3888888888888889" bottom="0.3888888888888889" header="0.19444444444444445" footer="0.19444444444444445"/>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9" tint="0.79998168889431442"/>
    <pageSetUpPr fitToPage="1"/>
  </sheetPr>
  <dimension ref="A1:E27"/>
  <sheetViews>
    <sheetView workbookViewId="0">
      <selection sqref="A1:D1"/>
    </sheetView>
  </sheetViews>
  <sheetFormatPr defaultColWidth="8.875" defaultRowHeight="11.25"/>
  <cols>
    <col min="1" max="1" width="30.875" style="29" customWidth="1"/>
    <col min="2" max="7" width="18.875" style="29" customWidth="1"/>
    <col min="8" max="16384" width="8.875" style="29"/>
  </cols>
  <sheetData>
    <row r="1" spans="1:5" ht="17.100000000000001" customHeight="1">
      <c r="E1" s="8" t="s">
        <v>214</v>
      </c>
    </row>
    <row r="2" spans="1:5" ht="21">
      <c r="A2" s="97" t="s">
        <v>419</v>
      </c>
      <c r="B2" s="98"/>
      <c r="C2" s="98"/>
      <c r="D2" s="98"/>
      <c r="E2" s="98"/>
    </row>
    <row r="3" spans="1:5" ht="13.5">
      <c r="A3" s="99" t="s">
        <v>472</v>
      </c>
      <c r="B3" s="98"/>
      <c r="C3" s="98"/>
      <c r="D3" s="98"/>
      <c r="E3" s="98"/>
    </row>
    <row r="4" spans="1:5" ht="13.5">
      <c r="A4" s="99" t="s">
        <v>473</v>
      </c>
      <c r="B4" s="98"/>
      <c r="C4" s="98"/>
      <c r="D4" s="98"/>
      <c r="E4" s="98"/>
    </row>
    <row r="5" spans="1:5" ht="13.5">
      <c r="A5" s="28" t="s">
        <v>390</v>
      </c>
    </row>
    <row r="6" spans="1:5" ht="17.100000000000001" customHeight="1">
      <c r="A6" s="28" t="s">
        <v>340</v>
      </c>
      <c r="E6" s="9" t="s">
        <v>117</v>
      </c>
    </row>
    <row r="7" spans="1:5" ht="27" customHeight="1">
      <c r="A7" s="36" t="s">
        <v>118</v>
      </c>
      <c r="B7" s="36" t="s">
        <v>10</v>
      </c>
      <c r="C7" s="36" t="s">
        <v>215</v>
      </c>
      <c r="D7" s="36" t="s">
        <v>216</v>
      </c>
      <c r="E7" s="36"/>
    </row>
    <row r="8" spans="1:5" ht="17.100000000000001" customHeight="1">
      <c r="A8" s="30" t="s">
        <v>217</v>
      </c>
      <c r="B8" s="31">
        <v>99032643626</v>
      </c>
      <c r="C8" s="31">
        <v>120731974024</v>
      </c>
      <c r="D8" s="31">
        <v>-21699330398</v>
      </c>
      <c r="E8" s="32"/>
    </row>
    <row r="9" spans="1:5" ht="17.100000000000001" customHeight="1">
      <c r="A9" s="33" t="s">
        <v>218</v>
      </c>
      <c r="B9" s="34">
        <v>-21226183415</v>
      </c>
      <c r="C9" s="35"/>
      <c r="D9" s="34">
        <v>-21226183415</v>
      </c>
      <c r="E9" s="35"/>
    </row>
    <row r="10" spans="1:5" ht="17.100000000000001" customHeight="1">
      <c r="A10" s="33" t="s">
        <v>219</v>
      </c>
      <c r="B10" s="34">
        <v>20613714854</v>
      </c>
      <c r="C10" s="35"/>
      <c r="D10" s="34">
        <v>20613714854</v>
      </c>
      <c r="E10" s="35"/>
    </row>
    <row r="11" spans="1:5" ht="17.100000000000001" customHeight="1">
      <c r="A11" s="33" t="s">
        <v>220</v>
      </c>
      <c r="B11" s="34">
        <v>15746712378</v>
      </c>
      <c r="C11" s="35"/>
      <c r="D11" s="34">
        <v>15746712378</v>
      </c>
      <c r="E11" s="35"/>
    </row>
    <row r="12" spans="1:5" ht="17.100000000000001" customHeight="1">
      <c r="A12" s="33" t="s">
        <v>221</v>
      </c>
      <c r="B12" s="34">
        <v>4867002476</v>
      </c>
      <c r="C12" s="35"/>
      <c r="D12" s="34">
        <v>4867002476</v>
      </c>
      <c r="E12" s="35"/>
    </row>
    <row r="13" spans="1:5" ht="17.100000000000001" customHeight="1">
      <c r="A13" s="30" t="s">
        <v>222</v>
      </c>
      <c r="B13" s="31">
        <v>-612468561</v>
      </c>
      <c r="C13" s="32"/>
      <c r="D13" s="31">
        <v>-612468561</v>
      </c>
      <c r="E13" s="32"/>
    </row>
    <row r="14" spans="1:5" ht="17.100000000000001" customHeight="1">
      <c r="A14" s="33" t="s">
        <v>223</v>
      </c>
      <c r="B14" s="35"/>
      <c r="C14" s="34">
        <v>-466298240</v>
      </c>
      <c r="D14" s="34">
        <v>466298240</v>
      </c>
      <c r="E14" s="35"/>
    </row>
    <row r="15" spans="1:5" ht="17.100000000000001" customHeight="1">
      <c r="A15" s="33" t="s">
        <v>224</v>
      </c>
      <c r="B15" s="35"/>
      <c r="C15" s="34">
        <v>2089253925</v>
      </c>
      <c r="D15" s="34">
        <v>-2089253925</v>
      </c>
      <c r="E15" s="35"/>
    </row>
    <row r="16" spans="1:5" ht="17.100000000000001" customHeight="1">
      <c r="A16" s="33" t="s">
        <v>225</v>
      </c>
      <c r="B16" s="35"/>
      <c r="C16" s="34">
        <v>-2254710917</v>
      </c>
      <c r="D16" s="34">
        <v>2254710917</v>
      </c>
      <c r="E16" s="35"/>
    </row>
    <row r="17" spans="1:5" ht="17.100000000000001" customHeight="1">
      <c r="A17" s="33" t="s">
        <v>226</v>
      </c>
      <c r="B17" s="35"/>
      <c r="C17" s="34">
        <v>730227356</v>
      </c>
      <c r="D17" s="34">
        <v>-730227356</v>
      </c>
      <c r="E17" s="35"/>
    </row>
    <row r="18" spans="1:5" ht="17.100000000000001" customHeight="1">
      <c r="A18" s="33" t="s">
        <v>227</v>
      </c>
      <c r="B18" s="35"/>
      <c r="C18" s="34">
        <v>-1031068604</v>
      </c>
      <c r="D18" s="34">
        <v>1031068604</v>
      </c>
      <c r="E18" s="35"/>
    </row>
    <row r="19" spans="1:5" ht="17.100000000000001" customHeight="1">
      <c r="A19" s="33" t="s">
        <v>228</v>
      </c>
      <c r="B19" s="34" t="s">
        <v>24</v>
      </c>
      <c r="C19" s="34" t="s">
        <v>24</v>
      </c>
      <c r="D19" s="35"/>
      <c r="E19" s="35"/>
    </row>
    <row r="20" spans="1:5" ht="17.100000000000001" customHeight="1">
      <c r="A20" s="33" t="s">
        <v>229</v>
      </c>
      <c r="B20" s="34">
        <v>233398</v>
      </c>
      <c r="C20" s="34">
        <v>233398</v>
      </c>
      <c r="D20" s="35"/>
      <c r="E20" s="35"/>
    </row>
    <row r="21" spans="1:5" ht="17.100000000000001" customHeight="1">
      <c r="A21" s="33" t="s">
        <v>230</v>
      </c>
      <c r="B21" s="34" t="s">
        <v>24</v>
      </c>
      <c r="C21" s="34" t="s">
        <v>24</v>
      </c>
      <c r="D21" s="34" t="s">
        <v>24</v>
      </c>
      <c r="E21" s="35"/>
    </row>
    <row r="22" spans="1:5" ht="17.100000000000001" customHeight="1">
      <c r="A22" s="30" t="s">
        <v>231</v>
      </c>
      <c r="B22" s="31">
        <v>-612235163</v>
      </c>
      <c r="C22" s="31">
        <v>-466064842</v>
      </c>
      <c r="D22" s="31">
        <v>-146170321</v>
      </c>
      <c r="E22" s="32"/>
    </row>
    <row r="23" spans="1:5" ht="17.100000000000001" customHeight="1">
      <c r="A23" s="30" t="s">
        <v>232</v>
      </c>
      <c r="B23" s="31">
        <v>98420408463</v>
      </c>
      <c r="C23" s="31">
        <v>120265909182</v>
      </c>
      <c r="D23" s="31">
        <v>-21845500719</v>
      </c>
      <c r="E23" s="32"/>
    </row>
    <row r="24" spans="1:5" ht="17.100000000000001" customHeight="1">
      <c r="A24" s="10"/>
      <c r="B24" s="10"/>
      <c r="C24" s="10"/>
      <c r="D24" s="10"/>
      <c r="E24" s="10"/>
    </row>
    <row r="25" spans="1:5">
      <c r="A25" s="2"/>
    </row>
    <row r="26" spans="1:5">
      <c r="A26" s="2"/>
    </row>
    <row r="27" spans="1:5">
      <c r="A27" s="2"/>
    </row>
  </sheetData>
  <mergeCells count="3">
    <mergeCell ref="A2:E2"/>
    <mergeCell ref="A3:E3"/>
    <mergeCell ref="A4:E4"/>
  </mergeCells>
  <phoneticPr fontId="5"/>
  <printOptions horizontalCentered="1"/>
  <pageMargins left="0.3888888888888889" right="0.3888888888888889" top="0.3888888888888889" bottom="0.3888888888888889" header="0.19444444444444445" footer="0.1944444444444444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23"/>
  <sheetViews>
    <sheetView workbookViewId="0">
      <selection sqref="A1:I1"/>
    </sheetView>
  </sheetViews>
  <sheetFormatPr defaultColWidth="8.875" defaultRowHeight="15.75"/>
  <cols>
    <col min="1" max="1" width="26.625" style="19" customWidth="1"/>
    <col min="2" max="10" width="13.625" style="19" customWidth="1"/>
    <col min="11" max="16384" width="8.875" style="19"/>
  </cols>
  <sheetData>
    <row r="1" spans="1:9" ht="30">
      <c r="A1" s="68" t="s">
        <v>359</v>
      </c>
      <c r="B1" s="68"/>
      <c r="C1" s="68"/>
      <c r="D1" s="68"/>
      <c r="E1" s="68"/>
      <c r="F1" s="68"/>
      <c r="G1" s="68"/>
      <c r="H1" s="68"/>
      <c r="I1" s="68"/>
    </row>
    <row r="2" spans="1:9" ht="18.75">
      <c r="A2" s="13" t="s">
        <v>390</v>
      </c>
      <c r="B2" s="13"/>
      <c r="C2" s="13"/>
      <c r="D2" s="13"/>
      <c r="E2" s="13"/>
      <c r="F2" s="13"/>
      <c r="G2" s="13"/>
      <c r="H2" s="13"/>
      <c r="I2" s="14" t="s">
        <v>423</v>
      </c>
    </row>
    <row r="3" spans="1:9" ht="18.75">
      <c r="A3" s="13" t="s">
        <v>340</v>
      </c>
      <c r="B3" s="13"/>
      <c r="C3" s="13"/>
      <c r="D3" s="13"/>
      <c r="E3" s="13"/>
      <c r="F3" s="13"/>
      <c r="G3" s="13"/>
      <c r="H3" s="13"/>
      <c r="I3" s="13"/>
    </row>
    <row r="4" spans="1:9" ht="18.75">
      <c r="A4" s="13"/>
      <c r="B4" s="13"/>
      <c r="C4" s="13"/>
      <c r="D4" s="13"/>
      <c r="E4" s="13"/>
      <c r="F4" s="13"/>
      <c r="G4" s="13"/>
      <c r="H4" s="13"/>
      <c r="I4" s="14" t="s">
        <v>117</v>
      </c>
    </row>
    <row r="5" spans="1:9" ht="31.5">
      <c r="A5" s="15" t="s">
        <v>87</v>
      </c>
      <c r="B5" s="16" t="s">
        <v>360</v>
      </c>
      <c r="C5" s="15" t="s">
        <v>361</v>
      </c>
      <c r="D5" s="15" t="s">
        <v>362</v>
      </c>
      <c r="E5" s="15" t="s">
        <v>363</v>
      </c>
      <c r="F5" s="15" t="s">
        <v>364</v>
      </c>
      <c r="G5" s="15" t="s">
        <v>365</v>
      </c>
      <c r="H5" s="15" t="s">
        <v>366</v>
      </c>
      <c r="I5" s="15" t="s">
        <v>10</v>
      </c>
    </row>
    <row r="6" spans="1:9">
      <c r="A6" s="17" t="s">
        <v>348</v>
      </c>
      <c r="B6" s="37">
        <v>5903907100</v>
      </c>
      <c r="C6" s="37">
        <v>19279271575</v>
      </c>
      <c r="D6" s="37">
        <v>16103802912</v>
      </c>
      <c r="E6" s="37">
        <v>3078119182</v>
      </c>
      <c r="F6" s="37">
        <v>1294993661</v>
      </c>
      <c r="G6" s="37">
        <v>1135318884</v>
      </c>
      <c r="H6" s="37">
        <v>7358135131</v>
      </c>
      <c r="I6" s="37">
        <v>54153548445</v>
      </c>
    </row>
    <row r="7" spans="1:9">
      <c r="A7" s="17" t="s">
        <v>349</v>
      </c>
      <c r="B7" s="37">
        <v>5261478976</v>
      </c>
      <c r="C7" s="37">
        <v>11887834460</v>
      </c>
      <c r="D7" s="37">
        <v>11716043490</v>
      </c>
      <c r="E7" s="37">
        <v>3006850531</v>
      </c>
      <c r="F7" s="37">
        <v>505684111</v>
      </c>
      <c r="G7" s="37">
        <v>823221232</v>
      </c>
      <c r="H7" s="37">
        <v>4956805733</v>
      </c>
      <c r="I7" s="37">
        <v>38157918533</v>
      </c>
    </row>
    <row r="8" spans="1:9">
      <c r="A8" s="17" t="s">
        <v>350</v>
      </c>
      <c r="B8" s="37" t="s">
        <v>24</v>
      </c>
      <c r="C8" s="37" t="s">
        <v>24</v>
      </c>
      <c r="D8" s="37" t="s">
        <v>24</v>
      </c>
      <c r="E8" s="37" t="s">
        <v>24</v>
      </c>
      <c r="F8" s="37" t="s">
        <v>24</v>
      </c>
      <c r="G8" s="37" t="s">
        <v>24</v>
      </c>
      <c r="H8" s="37" t="s">
        <v>24</v>
      </c>
      <c r="I8" s="37" t="s">
        <v>24</v>
      </c>
    </row>
    <row r="9" spans="1:9">
      <c r="A9" s="17" t="s">
        <v>351</v>
      </c>
      <c r="B9" s="37">
        <v>510589912</v>
      </c>
      <c r="C9" s="37">
        <v>7147063283</v>
      </c>
      <c r="D9" s="37">
        <v>4379109701</v>
      </c>
      <c r="E9" s="37">
        <v>67534151</v>
      </c>
      <c r="F9" s="37">
        <v>781409550</v>
      </c>
      <c r="G9" s="37">
        <v>248093588</v>
      </c>
      <c r="H9" s="37">
        <v>2236012366</v>
      </c>
      <c r="I9" s="37">
        <v>15369812551</v>
      </c>
    </row>
    <row r="10" spans="1:9">
      <c r="A10" s="17" t="s">
        <v>352</v>
      </c>
      <c r="B10" s="37">
        <v>131838212</v>
      </c>
      <c r="C10" s="37">
        <v>234381029</v>
      </c>
      <c r="D10" s="37">
        <v>8649721</v>
      </c>
      <c r="E10" s="37">
        <v>3734500</v>
      </c>
      <c r="F10" s="37" t="s">
        <v>24</v>
      </c>
      <c r="G10" s="37">
        <v>62024064</v>
      </c>
      <c r="H10" s="37">
        <v>160422032</v>
      </c>
      <c r="I10" s="37">
        <v>601049558</v>
      </c>
    </row>
    <row r="11" spans="1:9">
      <c r="A11" s="17" t="s">
        <v>353</v>
      </c>
      <c r="B11" s="37" t="s">
        <v>24</v>
      </c>
      <c r="C11" s="37" t="s">
        <v>24</v>
      </c>
      <c r="D11" s="37" t="s">
        <v>24</v>
      </c>
      <c r="E11" s="37" t="s">
        <v>24</v>
      </c>
      <c r="F11" s="37" t="s">
        <v>24</v>
      </c>
      <c r="G11" s="37" t="s">
        <v>24</v>
      </c>
      <c r="H11" s="37" t="s">
        <v>24</v>
      </c>
      <c r="I11" s="37" t="s">
        <v>24</v>
      </c>
    </row>
    <row r="12" spans="1:9">
      <c r="A12" s="17" t="s">
        <v>354</v>
      </c>
      <c r="B12" s="37" t="s">
        <v>24</v>
      </c>
      <c r="C12" s="37" t="s">
        <v>24</v>
      </c>
      <c r="D12" s="37" t="s">
        <v>24</v>
      </c>
      <c r="E12" s="37" t="s">
        <v>24</v>
      </c>
      <c r="F12" s="37" t="s">
        <v>24</v>
      </c>
      <c r="G12" s="37" t="s">
        <v>24</v>
      </c>
      <c r="H12" s="37" t="s">
        <v>24</v>
      </c>
      <c r="I12" s="37" t="s">
        <v>24</v>
      </c>
    </row>
    <row r="13" spans="1:9">
      <c r="A13" s="17" t="s">
        <v>355</v>
      </c>
      <c r="B13" s="37" t="s">
        <v>24</v>
      </c>
      <c r="C13" s="37" t="s">
        <v>24</v>
      </c>
      <c r="D13" s="37" t="s">
        <v>24</v>
      </c>
      <c r="E13" s="37" t="s">
        <v>24</v>
      </c>
      <c r="F13" s="37" t="s">
        <v>24</v>
      </c>
      <c r="G13" s="37" t="s">
        <v>24</v>
      </c>
      <c r="H13" s="37" t="s">
        <v>24</v>
      </c>
      <c r="I13" s="37" t="s">
        <v>24</v>
      </c>
    </row>
    <row r="14" spans="1:9">
      <c r="A14" s="17" t="s">
        <v>62</v>
      </c>
      <c r="B14" s="37" t="s">
        <v>24</v>
      </c>
      <c r="C14" s="37" t="s">
        <v>24</v>
      </c>
      <c r="D14" s="37" t="s">
        <v>24</v>
      </c>
      <c r="E14" s="37" t="s">
        <v>24</v>
      </c>
      <c r="F14" s="37" t="s">
        <v>24</v>
      </c>
      <c r="G14" s="37" t="s">
        <v>24</v>
      </c>
      <c r="H14" s="37" t="s">
        <v>24</v>
      </c>
      <c r="I14" s="37" t="s">
        <v>24</v>
      </c>
    </row>
    <row r="15" spans="1:9">
      <c r="A15" s="17" t="s">
        <v>356</v>
      </c>
      <c r="B15" s="37" t="s">
        <v>24</v>
      </c>
      <c r="C15" s="37">
        <v>9992803</v>
      </c>
      <c r="D15" s="37" t="s">
        <v>24</v>
      </c>
      <c r="E15" s="37" t="s">
        <v>24</v>
      </c>
      <c r="F15" s="37">
        <v>7900000</v>
      </c>
      <c r="G15" s="37">
        <v>1980000</v>
      </c>
      <c r="H15" s="37">
        <v>4895000</v>
      </c>
      <c r="I15" s="37">
        <v>24767803</v>
      </c>
    </row>
    <row r="16" spans="1:9">
      <c r="A16" s="17" t="s">
        <v>357</v>
      </c>
      <c r="B16" s="37">
        <v>60290285078</v>
      </c>
      <c r="C16" s="37">
        <v>1</v>
      </c>
      <c r="D16" s="37">
        <v>9655801</v>
      </c>
      <c r="E16" s="37" t="s">
        <v>24</v>
      </c>
      <c r="F16" s="37">
        <v>45917767</v>
      </c>
      <c r="G16" s="37">
        <v>15048000</v>
      </c>
      <c r="H16" s="37">
        <v>1139418</v>
      </c>
      <c r="I16" s="37">
        <v>60362046065</v>
      </c>
    </row>
    <row r="17" spans="1:9">
      <c r="A17" s="17" t="s">
        <v>349</v>
      </c>
      <c r="B17" s="37">
        <v>33166139504</v>
      </c>
      <c r="C17" s="37">
        <v>1</v>
      </c>
      <c r="D17" s="37">
        <v>9655801</v>
      </c>
      <c r="E17" s="37" t="s">
        <v>24</v>
      </c>
      <c r="F17" s="37" t="s">
        <v>24</v>
      </c>
      <c r="G17" s="37" t="s">
        <v>24</v>
      </c>
      <c r="H17" s="37">
        <v>122598</v>
      </c>
      <c r="I17" s="37">
        <v>33175917904</v>
      </c>
    </row>
    <row r="18" spans="1:9">
      <c r="A18" s="17" t="s">
        <v>351</v>
      </c>
      <c r="B18" s="37">
        <v>277472463</v>
      </c>
      <c r="C18" s="37" t="s">
        <v>24</v>
      </c>
      <c r="D18" s="37" t="s">
        <v>24</v>
      </c>
      <c r="E18" s="37" t="s">
        <v>24</v>
      </c>
      <c r="F18" s="37" t="s">
        <v>24</v>
      </c>
      <c r="G18" s="37" t="s">
        <v>24</v>
      </c>
      <c r="H18" s="37" t="s">
        <v>24</v>
      </c>
      <c r="I18" s="37">
        <v>277472463</v>
      </c>
    </row>
    <row r="19" spans="1:9">
      <c r="A19" s="17" t="s">
        <v>352</v>
      </c>
      <c r="B19" s="37">
        <v>26839984351</v>
      </c>
      <c r="C19" s="37" t="s">
        <v>24</v>
      </c>
      <c r="D19" s="37" t="s">
        <v>24</v>
      </c>
      <c r="E19" s="37" t="s">
        <v>24</v>
      </c>
      <c r="F19" s="37">
        <v>45917767</v>
      </c>
      <c r="G19" s="37" t="s">
        <v>24</v>
      </c>
      <c r="H19" s="37">
        <v>1016820</v>
      </c>
      <c r="I19" s="37">
        <v>26886918938</v>
      </c>
    </row>
    <row r="20" spans="1:9">
      <c r="A20" s="17" t="s">
        <v>62</v>
      </c>
      <c r="B20" s="37" t="s">
        <v>24</v>
      </c>
      <c r="C20" s="37" t="s">
        <v>24</v>
      </c>
      <c r="D20" s="37" t="s">
        <v>24</v>
      </c>
      <c r="E20" s="37" t="s">
        <v>24</v>
      </c>
      <c r="F20" s="37" t="s">
        <v>24</v>
      </c>
      <c r="G20" s="37" t="s">
        <v>24</v>
      </c>
      <c r="H20" s="37" t="s">
        <v>24</v>
      </c>
      <c r="I20" s="37" t="s">
        <v>24</v>
      </c>
    </row>
    <row r="21" spans="1:9">
      <c r="A21" s="17" t="s">
        <v>356</v>
      </c>
      <c r="B21" s="37">
        <v>6688760</v>
      </c>
      <c r="C21" s="37" t="s">
        <v>24</v>
      </c>
      <c r="D21" s="37" t="s">
        <v>24</v>
      </c>
      <c r="E21" s="37" t="s">
        <v>24</v>
      </c>
      <c r="F21" s="37" t="s">
        <v>24</v>
      </c>
      <c r="G21" s="37">
        <v>15048000</v>
      </c>
      <c r="H21" s="37" t="s">
        <v>24</v>
      </c>
      <c r="I21" s="37">
        <v>21736760</v>
      </c>
    </row>
    <row r="22" spans="1:9">
      <c r="A22" s="17" t="s">
        <v>358</v>
      </c>
      <c r="B22" s="37">
        <v>198097258</v>
      </c>
      <c r="C22" s="37">
        <v>663319550</v>
      </c>
      <c r="D22" s="37">
        <v>48948947</v>
      </c>
      <c r="E22" s="37">
        <v>1364900</v>
      </c>
      <c r="F22" s="37">
        <v>11468019</v>
      </c>
      <c r="G22" s="37">
        <v>75692329</v>
      </c>
      <c r="H22" s="37">
        <v>216661299</v>
      </c>
      <c r="I22" s="37">
        <v>1215552302</v>
      </c>
    </row>
    <row r="23" spans="1:9">
      <c r="A23" s="17" t="s">
        <v>10</v>
      </c>
      <c r="B23" s="37">
        <v>66392289436</v>
      </c>
      <c r="C23" s="37">
        <v>19942591126</v>
      </c>
      <c r="D23" s="37">
        <v>16162407660</v>
      </c>
      <c r="E23" s="37">
        <v>3079484082</v>
      </c>
      <c r="F23" s="37">
        <v>1352379447</v>
      </c>
      <c r="G23" s="37">
        <v>1226059213</v>
      </c>
      <c r="H23" s="37">
        <v>7575935848</v>
      </c>
      <c r="I23" s="37">
        <v>115731146812</v>
      </c>
    </row>
  </sheetData>
  <mergeCells count="1">
    <mergeCell ref="A1:I1"/>
  </mergeCells>
  <phoneticPr fontId="5"/>
  <printOptions horizontalCentered="1"/>
  <pageMargins left="0.59055118110236227" right="0.39370078740157483" top="0.39370078740157483" bottom="0.39370078740157483" header="0.19685039370078741" footer="0.19685039370078741"/>
  <pageSetup paperSize="9" scale="58" orientation="portrait" r:id="rId1"/>
  <headerFoot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9" tint="0.79998168889431442"/>
    <pageSetUpPr fitToPage="1"/>
  </sheetPr>
  <dimension ref="A1:E63"/>
  <sheetViews>
    <sheetView workbookViewId="0">
      <selection sqref="A1:D1"/>
    </sheetView>
  </sheetViews>
  <sheetFormatPr defaultColWidth="8.875" defaultRowHeight="11.25"/>
  <cols>
    <col min="1" max="1" width="42.875" style="29" customWidth="1"/>
    <col min="2" max="3" width="8.875" style="29" hidden="1" customWidth="1"/>
    <col min="4" max="4" width="10.875" style="29" customWidth="1"/>
    <col min="5" max="5" width="15.875" style="29" customWidth="1"/>
    <col min="6" max="7" width="30.875" style="29" customWidth="1"/>
    <col min="8" max="16384" width="8.875" style="29"/>
  </cols>
  <sheetData>
    <row r="1" spans="1:5" ht="17.100000000000001" customHeight="1">
      <c r="E1" s="8" t="s">
        <v>233</v>
      </c>
    </row>
    <row r="2" spans="1:5" ht="21">
      <c r="A2" s="97" t="s">
        <v>418</v>
      </c>
      <c r="B2" s="98"/>
      <c r="C2" s="98"/>
      <c r="D2" s="98"/>
      <c r="E2" s="98"/>
    </row>
    <row r="3" spans="1:5" ht="13.5">
      <c r="A3" s="99" t="s">
        <v>472</v>
      </c>
      <c r="B3" s="98"/>
      <c r="C3" s="98"/>
      <c r="D3" s="98"/>
      <c r="E3" s="98"/>
    </row>
    <row r="4" spans="1:5" ht="13.5">
      <c r="A4" s="99" t="s">
        <v>473</v>
      </c>
      <c r="B4" s="98"/>
      <c r="C4" s="98"/>
      <c r="D4" s="98"/>
      <c r="E4" s="98"/>
    </row>
    <row r="5" spans="1:5" ht="13.5">
      <c r="A5" s="28" t="s">
        <v>390</v>
      </c>
    </row>
    <row r="6" spans="1:5" ht="17.100000000000001" customHeight="1">
      <c r="A6" s="28" t="s">
        <v>340</v>
      </c>
      <c r="E6" s="9" t="s">
        <v>117</v>
      </c>
    </row>
    <row r="7" spans="1:5" ht="27" customHeight="1">
      <c r="A7" s="106" t="s">
        <v>118</v>
      </c>
      <c r="B7" s="106"/>
      <c r="C7" s="106"/>
      <c r="D7" s="106" t="s">
        <v>102</v>
      </c>
      <c r="E7" s="106"/>
    </row>
    <row r="8" spans="1:5" ht="17.100000000000001" customHeight="1">
      <c r="A8" s="103" t="s">
        <v>234</v>
      </c>
      <c r="B8" s="103"/>
      <c r="C8" s="103"/>
      <c r="D8" s="105"/>
      <c r="E8" s="105"/>
    </row>
    <row r="9" spans="1:5" ht="17.100000000000001" customHeight="1">
      <c r="A9" s="103" t="s">
        <v>235</v>
      </c>
      <c r="B9" s="103"/>
      <c r="C9" s="103"/>
      <c r="D9" s="104">
        <v>20209539776</v>
      </c>
      <c r="E9" s="105"/>
    </row>
    <row r="10" spans="1:5" ht="17.100000000000001" customHeight="1">
      <c r="A10" s="103" t="s">
        <v>236</v>
      </c>
      <c r="B10" s="103"/>
      <c r="C10" s="103"/>
      <c r="D10" s="104">
        <v>9662896183</v>
      </c>
      <c r="E10" s="105"/>
    </row>
    <row r="11" spans="1:5" ht="17.100000000000001" customHeight="1">
      <c r="A11" s="103" t="s">
        <v>237</v>
      </c>
      <c r="B11" s="103"/>
      <c r="C11" s="103"/>
      <c r="D11" s="104">
        <v>4447235080</v>
      </c>
      <c r="E11" s="105"/>
    </row>
    <row r="12" spans="1:5" ht="17.100000000000001" customHeight="1">
      <c r="A12" s="103" t="s">
        <v>238</v>
      </c>
      <c r="B12" s="103"/>
      <c r="C12" s="103"/>
      <c r="D12" s="104">
        <v>5037418980</v>
      </c>
      <c r="E12" s="105"/>
    </row>
    <row r="13" spans="1:5" ht="17.100000000000001" customHeight="1">
      <c r="A13" s="103" t="s">
        <v>239</v>
      </c>
      <c r="B13" s="103"/>
      <c r="C13" s="103"/>
      <c r="D13" s="104">
        <v>95682228</v>
      </c>
      <c r="E13" s="105"/>
    </row>
    <row r="14" spans="1:5" ht="17.100000000000001" customHeight="1">
      <c r="A14" s="103" t="s">
        <v>240</v>
      </c>
      <c r="B14" s="103"/>
      <c r="C14" s="103"/>
      <c r="D14" s="104">
        <v>82559895</v>
      </c>
      <c r="E14" s="105"/>
    </row>
    <row r="15" spans="1:5" ht="17.100000000000001" customHeight="1">
      <c r="A15" s="103" t="s">
        <v>241</v>
      </c>
      <c r="B15" s="103"/>
      <c r="C15" s="103"/>
      <c r="D15" s="104">
        <v>10546643593</v>
      </c>
      <c r="E15" s="105"/>
    </row>
    <row r="16" spans="1:5" ht="17.100000000000001" customHeight="1">
      <c r="A16" s="103" t="s">
        <v>242</v>
      </c>
      <c r="B16" s="103"/>
      <c r="C16" s="103"/>
      <c r="D16" s="104">
        <v>4547365346</v>
      </c>
      <c r="E16" s="105"/>
    </row>
    <row r="17" spans="1:5" ht="17.100000000000001" customHeight="1">
      <c r="A17" s="103" t="s">
        <v>243</v>
      </c>
      <c r="B17" s="103"/>
      <c r="C17" s="103"/>
      <c r="D17" s="104">
        <v>4447429500</v>
      </c>
      <c r="E17" s="105"/>
    </row>
    <row r="18" spans="1:5" ht="17.100000000000001" customHeight="1">
      <c r="A18" s="103" t="s">
        <v>244</v>
      </c>
      <c r="B18" s="103"/>
      <c r="C18" s="103"/>
      <c r="D18" s="104">
        <v>1550302197</v>
      </c>
      <c r="E18" s="105"/>
    </row>
    <row r="19" spans="1:5" ht="17.100000000000001" customHeight="1">
      <c r="A19" s="103" t="s">
        <v>240</v>
      </c>
      <c r="B19" s="103"/>
      <c r="C19" s="103"/>
      <c r="D19" s="104">
        <v>1546550</v>
      </c>
      <c r="E19" s="105"/>
    </row>
    <row r="20" spans="1:5" ht="17.100000000000001" customHeight="1">
      <c r="A20" s="103" t="s">
        <v>245</v>
      </c>
      <c r="B20" s="103"/>
      <c r="C20" s="103"/>
      <c r="D20" s="104">
        <v>21431410011</v>
      </c>
      <c r="E20" s="105"/>
    </row>
    <row r="21" spans="1:5" ht="17.100000000000001" customHeight="1">
      <c r="A21" s="103" t="s">
        <v>246</v>
      </c>
      <c r="B21" s="103"/>
      <c r="C21" s="103"/>
      <c r="D21" s="104">
        <v>15756402462</v>
      </c>
      <c r="E21" s="105"/>
    </row>
    <row r="22" spans="1:5" ht="17.100000000000001" customHeight="1">
      <c r="A22" s="103" t="s">
        <v>247</v>
      </c>
      <c r="B22" s="103"/>
      <c r="C22" s="103"/>
      <c r="D22" s="104">
        <v>4493053675</v>
      </c>
      <c r="E22" s="105"/>
    </row>
    <row r="23" spans="1:5" ht="17.100000000000001" customHeight="1">
      <c r="A23" s="103" t="s">
        <v>248</v>
      </c>
      <c r="B23" s="103"/>
      <c r="C23" s="103"/>
      <c r="D23" s="104">
        <v>412157905</v>
      </c>
      <c r="E23" s="105"/>
    </row>
    <row r="24" spans="1:5" ht="17.100000000000001" customHeight="1">
      <c r="A24" s="103" t="s">
        <v>249</v>
      </c>
      <c r="B24" s="103"/>
      <c r="C24" s="103"/>
      <c r="D24" s="104">
        <v>769795969</v>
      </c>
      <c r="E24" s="105"/>
    </row>
    <row r="25" spans="1:5" ht="17.100000000000001" customHeight="1">
      <c r="A25" s="103" t="s">
        <v>250</v>
      </c>
      <c r="B25" s="103"/>
      <c r="C25" s="103"/>
      <c r="D25" s="104" t="s">
        <v>24</v>
      </c>
      <c r="E25" s="105"/>
    </row>
    <row r="26" spans="1:5" ht="17.100000000000001" customHeight="1">
      <c r="A26" s="103" t="s">
        <v>251</v>
      </c>
      <c r="B26" s="103"/>
      <c r="C26" s="103"/>
      <c r="D26" s="104" t="s">
        <v>24</v>
      </c>
      <c r="E26" s="105"/>
    </row>
    <row r="27" spans="1:5" ht="17.100000000000001" customHeight="1">
      <c r="A27" s="103" t="s">
        <v>252</v>
      </c>
      <c r="B27" s="103"/>
      <c r="C27" s="103"/>
      <c r="D27" s="104" t="s">
        <v>24</v>
      </c>
      <c r="E27" s="105"/>
    </row>
    <row r="28" spans="1:5" ht="17.100000000000001" customHeight="1">
      <c r="A28" s="103" t="s">
        <v>253</v>
      </c>
      <c r="B28" s="103"/>
      <c r="C28" s="103"/>
      <c r="D28" s="104" t="s">
        <v>24</v>
      </c>
      <c r="E28" s="105"/>
    </row>
    <row r="29" spans="1:5" ht="17.100000000000001" customHeight="1">
      <c r="A29" s="100" t="s">
        <v>254</v>
      </c>
      <c r="B29" s="100"/>
      <c r="C29" s="100"/>
      <c r="D29" s="101">
        <v>1221870235</v>
      </c>
      <c r="E29" s="102"/>
    </row>
    <row r="30" spans="1:5" ht="17.100000000000001" customHeight="1">
      <c r="A30" s="103" t="s">
        <v>255</v>
      </c>
      <c r="B30" s="103"/>
      <c r="C30" s="103"/>
      <c r="D30" s="105"/>
      <c r="E30" s="105"/>
    </row>
    <row r="31" spans="1:5" ht="17.100000000000001" customHeight="1">
      <c r="A31" s="103" t="s">
        <v>256</v>
      </c>
      <c r="B31" s="103"/>
      <c r="C31" s="103"/>
      <c r="D31" s="104">
        <v>2573522531</v>
      </c>
      <c r="E31" s="105"/>
    </row>
    <row r="32" spans="1:5" ht="17.100000000000001" customHeight="1">
      <c r="A32" s="103" t="s">
        <v>338</v>
      </c>
      <c r="B32" s="103"/>
      <c r="C32" s="103"/>
      <c r="D32" s="104">
        <v>1912988085</v>
      </c>
      <c r="E32" s="105"/>
    </row>
    <row r="33" spans="1:5" ht="17.100000000000001" customHeight="1">
      <c r="A33" s="103" t="s">
        <v>257</v>
      </c>
      <c r="B33" s="103"/>
      <c r="C33" s="103"/>
      <c r="D33" s="104">
        <v>309733946</v>
      </c>
      <c r="E33" s="105"/>
    </row>
    <row r="34" spans="1:5" ht="17.100000000000001" customHeight="1">
      <c r="A34" s="103" t="s">
        <v>258</v>
      </c>
      <c r="B34" s="103"/>
      <c r="C34" s="103"/>
      <c r="D34" s="104">
        <v>167800500</v>
      </c>
      <c r="E34" s="105"/>
    </row>
    <row r="35" spans="1:5" ht="17.100000000000001" customHeight="1">
      <c r="A35" s="103" t="s">
        <v>259</v>
      </c>
      <c r="B35" s="103"/>
      <c r="C35" s="103"/>
      <c r="D35" s="104">
        <v>183000000</v>
      </c>
      <c r="E35" s="105"/>
    </row>
    <row r="36" spans="1:5" ht="17.100000000000001" customHeight="1">
      <c r="A36" s="103" t="s">
        <v>252</v>
      </c>
      <c r="B36" s="103"/>
      <c r="C36" s="103"/>
      <c r="D36" s="104" t="s">
        <v>24</v>
      </c>
      <c r="E36" s="105"/>
    </row>
    <row r="37" spans="1:5" ht="17.100000000000001" customHeight="1">
      <c r="A37" s="103" t="s">
        <v>260</v>
      </c>
      <c r="B37" s="103"/>
      <c r="C37" s="103"/>
      <c r="D37" s="104">
        <v>1317525041</v>
      </c>
      <c r="E37" s="105"/>
    </row>
    <row r="38" spans="1:5" ht="17.100000000000001" customHeight="1">
      <c r="A38" s="103" t="s">
        <v>247</v>
      </c>
      <c r="B38" s="103"/>
      <c r="C38" s="103"/>
      <c r="D38" s="104">
        <v>373948801</v>
      </c>
      <c r="E38" s="105"/>
    </row>
    <row r="39" spans="1:5" ht="17.100000000000001" customHeight="1">
      <c r="A39" s="103" t="s">
        <v>261</v>
      </c>
      <c r="B39" s="103"/>
      <c r="C39" s="103"/>
      <c r="D39" s="104">
        <v>747980670</v>
      </c>
      <c r="E39" s="105"/>
    </row>
    <row r="40" spans="1:5" ht="17.100000000000001" customHeight="1">
      <c r="A40" s="103" t="s">
        <v>262</v>
      </c>
      <c r="B40" s="103"/>
      <c r="C40" s="103"/>
      <c r="D40" s="104">
        <v>183000000</v>
      </c>
      <c r="E40" s="105"/>
    </row>
    <row r="41" spans="1:5" ht="17.100000000000001" customHeight="1">
      <c r="A41" s="103" t="s">
        <v>263</v>
      </c>
      <c r="B41" s="103"/>
      <c r="C41" s="103"/>
      <c r="D41" s="104">
        <v>11624266</v>
      </c>
      <c r="E41" s="105"/>
    </row>
    <row r="42" spans="1:5" ht="17.100000000000001" customHeight="1">
      <c r="A42" s="103" t="s">
        <v>249</v>
      </c>
      <c r="B42" s="103"/>
      <c r="C42" s="103"/>
      <c r="D42" s="104">
        <v>971304</v>
      </c>
      <c r="E42" s="105"/>
    </row>
    <row r="43" spans="1:5" ht="17.100000000000001" customHeight="1">
      <c r="A43" s="100" t="s">
        <v>264</v>
      </c>
      <c r="B43" s="100"/>
      <c r="C43" s="100"/>
      <c r="D43" s="101">
        <v>-1255997490</v>
      </c>
      <c r="E43" s="102"/>
    </row>
    <row r="44" spans="1:5" ht="17.100000000000001" customHeight="1">
      <c r="A44" s="103" t="s">
        <v>265</v>
      </c>
      <c r="B44" s="103"/>
      <c r="C44" s="103"/>
      <c r="D44" s="105"/>
      <c r="E44" s="105"/>
    </row>
    <row r="45" spans="1:5" ht="17.100000000000001" customHeight="1">
      <c r="A45" s="103" t="s">
        <v>266</v>
      </c>
      <c r="B45" s="103"/>
      <c r="C45" s="103"/>
      <c r="D45" s="104">
        <v>1674836277</v>
      </c>
      <c r="E45" s="105"/>
    </row>
    <row r="46" spans="1:5" ht="17.100000000000001" customHeight="1">
      <c r="A46" s="103" t="s">
        <v>267</v>
      </c>
      <c r="B46" s="103"/>
      <c r="C46" s="103"/>
      <c r="D46" s="104">
        <v>1628216781</v>
      </c>
      <c r="E46" s="105"/>
    </row>
    <row r="47" spans="1:5" ht="17.100000000000001" customHeight="1">
      <c r="A47" s="103" t="s">
        <v>252</v>
      </c>
      <c r="B47" s="103"/>
      <c r="C47" s="103"/>
      <c r="D47" s="104">
        <v>46619496</v>
      </c>
      <c r="E47" s="105"/>
    </row>
    <row r="48" spans="1:5" ht="17.100000000000001" customHeight="1">
      <c r="A48" s="103" t="s">
        <v>268</v>
      </c>
      <c r="B48" s="103"/>
      <c r="C48" s="103"/>
      <c r="D48" s="104">
        <v>2009500000</v>
      </c>
      <c r="E48" s="105"/>
    </row>
    <row r="49" spans="1:5" ht="17.100000000000001" customHeight="1">
      <c r="A49" s="103" t="s">
        <v>269</v>
      </c>
      <c r="B49" s="103"/>
      <c r="C49" s="103"/>
      <c r="D49" s="104">
        <v>2009500000</v>
      </c>
      <c r="E49" s="105"/>
    </row>
    <row r="50" spans="1:5" ht="17.100000000000001" customHeight="1">
      <c r="A50" s="103" t="s">
        <v>249</v>
      </c>
      <c r="B50" s="103"/>
      <c r="C50" s="103"/>
      <c r="D50" s="104" t="s">
        <v>24</v>
      </c>
      <c r="E50" s="105"/>
    </row>
    <row r="51" spans="1:5" ht="17.100000000000001" customHeight="1">
      <c r="A51" s="100" t="s">
        <v>270</v>
      </c>
      <c r="B51" s="100"/>
      <c r="C51" s="100"/>
      <c r="D51" s="101">
        <v>334663723</v>
      </c>
      <c r="E51" s="102"/>
    </row>
    <row r="52" spans="1:5" ht="17.100000000000001" customHeight="1">
      <c r="A52" s="100" t="s">
        <v>271</v>
      </c>
      <c r="B52" s="100"/>
      <c r="C52" s="100"/>
      <c r="D52" s="101">
        <v>300536468</v>
      </c>
      <c r="E52" s="102"/>
    </row>
    <row r="53" spans="1:5" ht="17.100000000000001" customHeight="1">
      <c r="A53" s="100" t="s">
        <v>272</v>
      </c>
      <c r="B53" s="100"/>
      <c r="C53" s="100"/>
      <c r="D53" s="101">
        <v>585765804</v>
      </c>
      <c r="E53" s="102"/>
    </row>
    <row r="54" spans="1:5" ht="17.100000000000001" customHeight="1">
      <c r="A54" s="100" t="s">
        <v>273</v>
      </c>
      <c r="B54" s="100"/>
      <c r="C54" s="100"/>
      <c r="D54" s="101">
        <v>886302272</v>
      </c>
      <c r="E54" s="102"/>
    </row>
    <row r="56" spans="1:5" ht="17.100000000000001" customHeight="1">
      <c r="A56" s="100" t="s">
        <v>274</v>
      </c>
      <c r="B56" s="100"/>
      <c r="C56" s="100"/>
      <c r="D56" s="101">
        <v>65660014</v>
      </c>
      <c r="E56" s="102"/>
    </row>
    <row r="57" spans="1:5" ht="17.100000000000001" customHeight="1">
      <c r="A57" s="100" t="s">
        <v>275</v>
      </c>
      <c r="B57" s="100"/>
      <c r="C57" s="100"/>
      <c r="D57" s="101">
        <v>20963106</v>
      </c>
      <c r="E57" s="102"/>
    </row>
    <row r="58" spans="1:5" ht="17.100000000000001" customHeight="1">
      <c r="A58" s="100" t="s">
        <v>276</v>
      </c>
      <c r="B58" s="100"/>
      <c r="C58" s="100"/>
      <c r="D58" s="101">
        <v>86623120</v>
      </c>
      <c r="E58" s="102"/>
    </row>
    <row r="59" spans="1:5" ht="17.100000000000001" customHeight="1">
      <c r="A59" s="100" t="s">
        <v>277</v>
      </c>
      <c r="B59" s="100"/>
      <c r="C59" s="100"/>
      <c r="D59" s="101">
        <v>972925392</v>
      </c>
      <c r="E59" s="102"/>
    </row>
    <row r="60" spans="1:5" ht="17.100000000000001" customHeight="1">
      <c r="A60" s="10"/>
      <c r="B60" s="10"/>
      <c r="C60" s="10"/>
      <c r="D60" s="10"/>
      <c r="E60" s="10"/>
    </row>
    <row r="61" spans="1:5">
      <c r="A61" s="2"/>
    </row>
    <row r="62" spans="1:5">
      <c r="A62" s="2"/>
    </row>
    <row r="63" spans="1:5">
      <c r="A63" s="2"/>
    </row>
  </sheetData>
  <mergeCells count="107">
    <mergeCell ref="A8:C8"/>
    <mergeCell ref="D8:E8"/>
    <mergeCell ref="A9:C9"/>
    <mergeCell ref="D9:E9"/>
    <mergeCell ref="A10:C10"/>
    <mergeCell ref="D10:E10"/>
    <mergeCell ref="A2:E2"/>
    <mergeCell ref="A3:E3"/>
    <mergeCell ref="A4:E4"/>
    <mergeCell ref="A7:C7"/>
    <mergeCell ref="D7:E7"/>
    <mergeCell ref="A14:C14"/>
    <mergeCell ref="D14:E14"/>
    <mergeCell ref="A15:C15"/>
    <mergeCell ref="D15:E15"/>
    <mergeCell ref="A16:C16"/>
    <mergeCell ref="D16:E16"/>
    <mergeCell ref="A11:C11"/>
    <mergeCell ref="D11:E11"/>
    <mergeCell ref="A12:C12"/>
    <mergeCell ref="D12:E12"/>
    <mergeCell ref="A13:C13"/>
    <mergeCell ref="D13:E13"/>
    <mergeCell ref="A20:C20"/>
    <mergeCell ref="D20:E20"/>
    <mergeCell ref="A21:C21"/>
    <mergeCell ref="D21:E21"/>
    <mergeCell ref="A22:C22"/>
    <mergeCell ref="D22:E22"/>
    <mergeCell ref="A17:C17"/>
    <mergeCell ref="D17:E17"/>
    <mergeCell ref="A18:C18"/>
    <mergeCell ref="D18:E18"/>
    <mergeCell ref="A19:C19"/>
    <mergeCell ref="D19:E19"/>
    <mergeCell ref="A26:C26"/>
    <mergeCell ref="D26:E26"/>
    <mergeCell ref="A27:C27"/>
    <mergeCell ref="D27:E27"/>
    <mergeCell ref="A28:C28"/>
    <mergeCell ref="D28:E28"/>
    <mergeCell ref="A23:C23"/>
    <mergeCell ref="D23:E23"/>
    <mergeCell ref="A24:C24"/>
    <mergeCell ref="D24:E24"/>
    <mergeCell ref="A25:C25"/>
    <mergeCell ref="D25:E25"/>
    <mergeCell ref="A32:C32"/>
    <mergeCell ref="D32:E32"/>
    <mergeCell ref="A33:C33"/>
    <mergeCell ref="D33:E33"/>
    <mergeCell ref="A34:C34"/>
    <mergeCell ref="D34:E34"/>
    <mergeCell ref="A29:C29"/>
    <mergeCell ref="D29:E29"/>
    <mergeCell ref="A30:C30"/>
    <mergeCell ref="D30:E30"/>
    <mergeCell ref="A31:C31"/>
    <mergeCell ref="D31:E31"/>
    <mergeCell ref="A38:C38"/>
    <mergeCell ref="D38:E38"/>
    <mergeCell ref="A39:C39"/>
    <mergeCell ref="D39:E39"/>
    <mergeCell ref="A40:C40"/>
    <mergeCell ref="D40:E40"/>
    <mergeCell ref="A35:C35"/>
    <mergeCell ref="D35:E35"/>
    <mergeCell ref="A36:C36"/>
    <mergeCell ref="D36:E36"/>
    <mergeCell ref="A37:C37"/>
    <mergeCell ref="D37:E37"/>
    <mergeCell ref="A44:C44"/>
    <mergeCell ref="D44:E44"/>
    <mergeCell ref="A45:C45"/>
    <mergeCell ref="D45:E45"/>
    <mergeCell ref="A46:C46"/>
    <mergeCell ref="D46:E46"/>
    <mergeCell ref="A41:C41"/>
    <mergeCell ref="D41:E41"/>
    <mergeCell ref="A42:C42"/>
    <mergeCell ref="D42:E42"/>
    <mergeCell ref="A43:C43"/>
    <mergeCell ref="D43:E43"/>
    <mergeCell ref="A50:C50"/>
    <mergeCell ref="D50:E50"/>
    <mergeCell ref="A51:C51"/>
    <mergeCell ref="D51:E51"/>
    <mergeCell ref="A52:C52"/>
    <mergeCell ref="D52:E52"/>
    <mergeCell ref="A47:C47"/>
    <mergeCell ref="D47:E47"/>
    <mergeCell ref="A48:C48"/>
    <mergeCell ref="D48:E48"/>
    <mergeCell ref="A49:C49"/>
    <mergeCell ref="D49:E49"/>
    <mergeCell ref="A59:C59"/>
    <mergeCell ref="D59:E59"/>
    <mergeCell ref="A57:C57"/>
    <mergeCell ref="D57:E57"/>
    <mergeCell ref="A58:C58"/>
    <mergeCell ref="D58:E58"/>
    <mergeCell ref="A53:C53"/>
    <mergeCell ref="D53:E53"/>
    <mergeCell ref="A56:C56"/>
    <mergeCell ref="D56:E56"/>
    <mergeCell ref="A54:C54"/>
    <mergeCell ref="D54:E54"/>
  </mergeCells>
  <phoneticPr fontId="5"/>
  <printOptions horizontalCentered="1"/>
  <pageMargins left="0.3888888888888889" right="0.3888888888888889" top="0.3888888888888889" bottom="0.3888888888888889" header="0.19444444444444445" footer="0.19444444444444445"/>
  <pageSetup paperSize="9" orientation="portrai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I45"/>
  <sheetViews>
    <sheetView workbookViewId="0">
      <selection sqref="A1:D1"/>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25" customWidth="1"/>
    <col min="8" max="8" width="9" style="3"/>
    <col min="9" max="9" width="12.75" bestFit="1" customWidth="1"/>
  </cols>
  <sheetData>
    <row r="1" spans="1:8" s="3" customFormat="1" ht="30" customHeight="1">
      <c r="A1" s="112" t="s">
        <v>284</v>
      </c>
      <c r="B1" s="112"/>
      <c r="C1" s="112"/>
      <c r="D1" s="112"/>
      <c r="E1" s="20" t="s">
        <v>280</v>
      </c>
      <c r="F1" s="22" t="s">
        <v>281</v>
      </c>
      <c r="G1" s="22" t="s">
        <v>282</v>
      </c>
      <c r="H1" s="5" t="s">
        <v>283</v>
      </c>
    </row>
    <row r="2" spans="1:8">
      <c r="A2" s="107" t="s">
        <v>278</v>
      </c>
      <c r="B2" s="111" t="s">
        <v>279</v>
      </c>
      <c r="C2" s="1" t="s">
        <v>286</v>
      </c>
      <c r="D2" s="1" t="s">
        <v>290</v>
      </c>
      <c r="E2" s="1" t="s">
        <v>367</v>
      </c>
      <c r="F2" s="23">
        <f>+'1.(1)①有形固定資産の明細'!H23</f>
        <v>115731146812</v>
      </c>
      <c r="G2" s="23">
        <f>'貸借対照表(BS)'!$B$9</f>
        <v>115731146812</v>
      </c>
      <c r="H2" s="4" t="str">
        <f>IF(F2=G2,"○","×")</f>
        <v>○</v>
      </c>
    </row>
    <row r="3" spans="1:8">
      <c r="A3" s="115"/>
      <c r="B3" s="111"/>
      <c r="C3" s="1" t="s">
        <v>287</v>
      </c>
      <c r="D3" s="1" t="s">
        <v>291</v>
      </c>
      <c r="E3" s="1" t="s">
        <v>367</v>
      </c>
      <c r="F3" s="23">
        <f>+'1.(1)②有形固定資産に係る行政目的別の明細'!I23</f>
        <v>115731146812</v>
      </c>
      <c r="G3" s="23">
        <f>'貸借対照表(BS)'!$B$9</f>
        <v>115731146812</v>
      </c>
      <c r="H3" s="4" t="str">
        <f>IF(F3=G3,"○","×")</f>
        <v>○</v>
      </c>
    </row>
    <row r="4" spans="1:8">
      <c r="A4" s="115"/>
      <c r="B4" s="111"/>
      <c r="C4" s="107" t="s">
        <v>285</v>
      </c>
      <c r="D4" s="107" t="s">
        <v>292</v>
      </c>
      <c r="E4" s="1" t="s">
        <v>462</v>
      </c>
      <c r="F4" s="24">
        <f>VLOOKUP("合計",市場価格のあるもの,4,FALSE)+VLOOKUP("合計",市場価格のないもののうち連結対象団体に対するもの,2,FALSE)+VLOOKUP("合計",市場価格のないもののうち連結対象団体以外に対するもの,10,FALSE)</f>
        <v>765096508</v>
      </c>
      <c r="G4" s="23">
        <f>IF(ISNUMBER('貸借対照表(BS)'!$B$41),'貸借対照表(BS)'!$B$41,0)</f>
        <v>765096508</v>
      </c>
      <c r="H4" s="4" t="str">
        <f>IF(F4=G4,"○","×")</f>
        <v>○</v>
      </c>
    </row>
    <row r="5" spans="1:8">
      <c r="A5" s="115"/>
      <c r="B5" s="111"/>
      <c r="C5" s="108"/>
      <c r="D5" s="108"/>
      <c r="E5" s="1" t="s">
        <v>463</v>
      </c>
      <c r="F5" s="24" t="str">
        <f>VLOOKUP("合計",市場価格のないもののうち連結対象団体に対するもの,9,FALSE)</f>
        <v>-</v>
      </c>
      <c r="G5" s="23">
        <f>IF(ISNUMBER('貸借対照表(BS)'!$B$45),-'貸借対照表(BS)'!$B$45,0)</f>
        <v>0</v>
      </c>
      <c r="H5" s="4" t="str">
        <f>IF(F5=G5,"○","×")</f>
        <v>×</v>
      </c>
    </row>
    <row r="6" spans="1:8">
      <c r="A6" s="115"/>
      <c r="B6" s="111"/>
      <c r="C6" s="111" t="s">
        <v>288</v>
      </c>
      <c r="D6" s="111" t="s">
        <v>32</v>
      </c>
      <c r="E6" s="1" t="s">
        <v>293</v>
      </c>
      <c r="F6" s="23">
        <f>SUMIFS('1.(1)④基金の明細'!$F$6:$F$13,'1.(1)④基金の明細'!$A$6:$A$13,"財政調整基金")</f>
        <v>1861877159</v>
      </c>
      <c r="G6" s="23">
        <f>IF(ISNUMBER('貸借対照表(BS)'!$B$58),'貸借対照表(BS)'!$B$58,0)</f>
        <v>1861877159</v>
      </c>
      <c r="H6" s="4" t="str">
        <f t="shared" ref="H6:H39" si="0">IF(F6=G6,"○","×")</f>
        <v>○</v>
      </c>
    </row>
    <row r="7" spans="1:8">
      <c r="A7" s="115"/>
      <c r="B7" s="111"/>
      <c r="C7" s="111"/>
      <c r="D7" s="111"/>
      <c r="E7" s="1" t="s">
        <v>294</v>
      </c>
      <c r="F7" s="23">
        <f>SUMIFS('1.(1)④基金の明細'!$F$6:$F$13,'1.(1)④基金の明細'!$A$6:$A$13,"減債基金")</f>
        <v>11151736</v>
      </c>
      <c r="G7" s="23">
        <f>IF(ISNUMBER('貸借対照表(BS)'!$B$49),'貸借対照表(BS)'!$B$49,0)+IF(ISNUMBER('貸借対照表(BS)'!$B$59),'貸借対照表(BS)'!$B$59,0)</f>
        <v>11151736</v>
      </c>
      <c r="H7" s="4" t="str">
        <f t="shared" si="0"/>
        <v>○</v>
      </c>
    </row>
    <row r="8" spans="1:8">
      <c r="A8" s="115"/>
      <c r="B8" s="111"/>
      <c r="C8" s="111"/>
      <c r="D8" s="111"/>
      <c r="E8" s="1" t="s">
        <v>295</v>
      </c>
      <c r="F8" s="23">
        <f>SUMIFS('1.(1)④基金の明細'!$F:$F,'1.(1)④基金の明細'!$A:$A,"合計")-SUM(F6:F7)</f>
        <v>1712933989</v>
      </c>
      <c r="G8" s="23">
        <f>IF(ISNUMBER('貸借対照表(BS)'!$B$50),'貸借対照表(BS)'!$B$50,0)</f>
        <v>1712933989</v>
      </c>
      <c r="H8" s="4" t="str">
        <f t="shared" si="0"/>
        <v>○</v>
      </c>
    </row>
    <row r="9" spans="1:8">
      <c r="A9" s="115"/>
      <c r="B9" s="111"/>
      <c r="C9" s="111" t="s">
        <v>289</v>
      </c>
      <c r="D9" s="111" t="s">
        <v>296</v>
      </c>
      <c r="E9" s="1" t="s">
        <v>297</v>
      </c>
      <c r="F9" s="23">
        <f>SUMIFS('1.(1)⑤貸付金の明細'!B:B,'1.(1)⑤貸付金の明細'!A:A,"合計")</f>
        <v>0</v>
      </c>
      <c r="G9" s="23">
        <f>IF(ISNUMBER('貸借対照表(BS)'!$B$47),'貸借対照表(BS)'!$B$47,0)</f>
        <v>0</v>
      </c>
      <c r="H9" s="4" t="str">
        <f t="shared" si="0"/>
        <v>○</v>
      </c>
    </row>
    <row r="10" spans="1:8">
      <c r="A10" s="115"/>
      <c r="B10" s="111"/>
      <c r="C10" s="111"/>
      <c r="D10" s="111"/>
      <c r="E10" s="1" t="s">
        <v>298</v>
      </c>
      <c r="F10" s="23">
        <f>SUMIFS('1.(1)⑤貸付金の明細'!D:D,'1.(1)⑤貸付金の明細'!A:A,"合計")</f>
        <v>0</v>
      </c>
      <c r="G10" s="23">
        <f>IF(ISNUMBER('貸借対照表(BS)'!$B$56),'貸借対照表(BS)'!$B$56,0)</f>
        <v>0</v>
      </c>
      <c r="H10" s="4" t="str">
        <f t="shared" si="0"/>
        <v>○</v>
      </c>
    </row>
    <row r="11" spans="1:8">
      <c r="A11" s="115"/>
      <c r="B11" s="111"/>
      <c r="C11" s="1" t="s">
        <v>299</v>
      </c>
      <c r="D11" s="1" t="s">
        <v>47</v>
      </c>
      <c r="E11" s="1" t="s">
        <v>302</v>
      </c>
      <c r="F11" s="23">
        <f>SUMIFS('1.(1)⑥長期延滞債権の明細'!B:B,'1.(1)⑥長期延滞債権の明細'!A:A,"合計")</f>
        <v>132047655</v>
      </c>
      <c r="G11" s="23">
        <f>IF(ISNUMBER('貸借対照表(BS)'!$B$46),'貸借対照表(BS)'!$B$46,0)</f>
        <v>132047655</v>
      </c>
      <c r="H11" s="4" t="str">
        <f t="shared" si="0"/>
        <v>○</v>
      </c>
    </row>
    <row r="12" spans="1:8">
      <c r="A12" s="115"/>
      <c r="B12" s="111"/>
      <c r="C12" s="1" t="s">
        <v>301</v>
      </c>
      <c r="D12" s="1" t="s">
        <v>40</v>
      </c>
      <c r="E12" s="1" t="s">
        <v>300</v>
      </c>
      <c r="F12" s="23">
        <f>SUMIFS('1.(1)⑦未収金の明細'!B:B,'1.(1)⑦未収金の明細'!A:A,"合計")</f>
        <v>70454878</v>
      </c>
      <c r="G12" s="23">
        <f>IF(ISNUMBER('貸借対照表(BS)'!$B$55),'貸借対照表(BS)'!$B$55,0)</f>
        <v>70454878</v>
      </c>
      <c r="H12" s="4" t="str">
        <f t="shared" si="0"/>
        <v>○</v>
      </c>
    </row>
    <row r="13" spans="1:8">
      <c r="A13" s="115"/>
      <c r="B13" s="111"/>
      <c r="C13" s="1" t="s">
        <v>289</v>
      </c>
      <c r="D13" s="107" t="s">
        <v>333</v>
      </c>
      <c r="E13" s="107" t="s">
        <v>93</v>
      </c>
      <c r="F13" s="109">
        <f>SUMIFS('1.(1)⑤貸付金の明細'!C:C,'1.(1)⑤貸付金の明細'!A:A,"合計")+SUMIFS('1.(1)⑥長期延滞債権の明細'!C:C,'1.(1)⑥長期延滞債権の明細'!A:A,"合計")</f>
        <v>11023003</v>
      </c>
      <c r="G13" s="109">
        <f>-IF(ISNUMBER('貸借対照表(BS)'!$B$52),'貸借対照表(BS)'!$B$52,0)</f>
        <v>11023003</v>
      </c>
      <c r="H13" s="113" t="str">
        <f t="shared" si="0"/>
        <v>○</v>
      </c>
    </row>
    <row r="14" spans="1:8">
      <c r="A14" s="115"/>
      <c r="B14" s="111"/>
      <c r="C14" s="1" t="s">
        <v>299</v>
      </c>
      <c r="D14" s="108"/>
      <c r="E14" s="108"/>
      <c r="F14" s="110"/>
      <c r="G14" s="110"/>
      <c r="H14" s="114"/>
    </row>
    <row r="15" spans="1:8">
      <c r="A15" s="115"/>
      <c r="B15" s="111"/>
      <c r="C15" s="1" t="s">
        <v>289</v>
      </c>
      <c r="D15" s="107" t="s">
        <v>334</v>
      </c>
      <c r="E15" s="107" t="s">
        <v>335</v>
      </c>
      <c r="F15" s="109">
        <f>SUMIFS('1.(1)⑤貸付金の明細'!E:E,'1.(1)⑤貸付金の明細'!A:A,"合計")+SUMIFS('1.(1)⑦未収金の明細'!C:C,'1.(1)⑦未収金の明細'!A:A,"合計")</f>
        <v>6115122</v>
      </c>
      <c r="G15" s="109">
        <f>-IF(ISNUMBER('貸借対照表(BS)'!$B$62),'貸借対照表(BS)'!$B$62,0)</f>
        <v>6115122</v>
      </c>
      <c r="H15" s="113" t="str">
        <f t="shared" ref="H15" si="1">IF(F15=G15,"○","×")</f>
        <v>○</v>
      </c>
    </row>
    <row r="16" spans="1:8">
      <c r="A16" s="115"/>
      <c r="B16" s="111"/>
      <c r="C16" s="1" t="s">
        <v>301</v>
      </c>
      <c r="D16" s="108"/>
      <c r="E16" s="108"/>
      <c r="F16" s="110"/>
      <c r="G16" s="110"/>
      <c r="H16" s="114"/>
    </row>
    <row r="17" spans="1:8">
      <c r="A17" s="115"/>
      <c r="B17" s="111" t="s">
        <v>303</v>
      </c>
      <c r="C17" s="111" t="s">
        <v>286</v>
      </c>
      <c r="D17" s="111" t="s">
        <v>464</v>
      </c>
      <c r="E17" s="1" t="s">
        <v>305</v>
      </c>
      <c r="F17" s="23">
        <f>SUMIFS('1.(2)①地方債（借入先別）の明細'!B:B,'1.(2)①地方債（借入先別）の明細'!A:A,"*合計")-F18</f>
        <v>17480205207</v>
      </c>
      <c r="G17" s="23">
        <f>IF(ISNUMBER('貸借対照表(BS)'!$E$9),'貸借対照表(BS)'!$E$9,0)</f>
        <v>17480205207</v>
      </c>
      <c r="H17" s="4" t="str">
        <f t="shared" si="0"/>
        <v>○</v>
      </c>
    </row>
    <row r="18" spans="1:8">
      <c r="A18" s="115"/>
      <c r="B18" s="111"/>
      <c r="C18" s="111"/>
      <c r="D18" s="111"/>
      <c r="E18" s="1" t="s">
        <v>304</v>
      </c>
      <c r="F18" s="23">
        <f>SUMIFS('1.(2)①地方債（借入先別）の明細'!C:C,'1.(2)①地方債（借入先別）の明細'!A:A,"*合計")</f>
        <v>1709372430</v>
      </c>
      <c r="G18" s="23">
        <f>IF(ISNUMBER('貸借対照表(BS)'!$E$15),'貸借対照表(BS)'!$E$15,0)</f>
        <v>1709372430</v>
      </c>
      <c r="H18" s="4" t="str">
        <f t="shared" si="0"/>
        <v>○</v>
      </c>
    </row>
    <row r="19" spans="1:8">
      <c r="A19" s="115"/>
      <c r="B19" s="111"/>
      <c r="C19" s="1" t="s">
        <v>287</v>
      </c>
      <c r="D19" s="1" t="s">
        <v>465</v>
      </c>
      <c r="E19" s="1" t="s">
        <v>306</v>
      </c>
      <c r="F19" s="23">
        <f>'1.(2)②地方債（利率別）の明細'!$A$7</f>
        <v>19189577637</v>
      </c>
      <c r="G19" s="23">
        <f>IF(ISNUMBER('貸借対照表(BS)'!$E$9),'貸借対照表(BS)'!$E$9,0)+IF(ISNUMBER('貸借対照表(BS)'!$E$15),'貸借対照表(BS)'!$E$15,0)</f>
        <v>19189577637</v>
      </c>
      <c r="H19" s="4" t="str">
        <f t="shared" si="0"/>
        <v>○</v>
      </c>
    </row>
    <row r="20" spans="1:8">
      <c r="A20" s="115"/>
      <c r="B20" s="111"/>
      <c r="C20" s="111" t="s">
        <v>285</v>
      </c>
      <c r="D20" s="111" t="s">
        <v>466</v>
      </c>
      <c r="E20" s="1" t="s">
        <v>305</v>
      </c>
      <c r="F20" s="23">
        <f>'1.(2)③地方債（返済期間別）の明細'!$A$7-'1.(2)③地方債（返済期間別）の明細'!$B$7</f>
        <v>17480205207</v>
      </c>
      <c r="G20" s="23">
        <f>IF(ISNUMBER('貸借対照表(BS)'!$E$9),'貸借対照表(BS)'!$E$9,0)</f>
        <v>17480205207</v>
      </c>
      <c r="H20" s="4" t="str">
        <f t="shared" si="0"/>
        <v>○</v>
      </c>
    </row>
    <row r="21" spans="1:8">
      <c r="A21" s="115"/>
      <c r="B21" s="111"/>
      <c r="C21" s="111"/>
      <c r="D21" s="111"/>
      <c r="E21" s="1" t="s">
        <v>304</v>
      </c>
      <c r="F21" s="23">
        <f>'1.(2)③地方債（返済期間別）の明細'!$B$7</f>
        <v>1709372430</v>
      </c>
      <c r="G21" s="23">
        <f>IF(ISNUMBER('貸借対照表(BS)'!$E$15),'貸借対照表(BS)'!$E$15,0)</f>
        <v>1709372430</v>
      </c>
      <c r="H21" s="4" t="str">
        <f t="shared" si="0"/>
        <v>○</v>
      </c>
    </row>
    <row r="22" spans="1:8">
      <c r="A22" s="115"/>
      <c r="B22" s="111"/>
      <c r="C22" s="1" t="s">
        <v>288</v>
      </c>
      <c r="D22" s="1" t="s">
        <v>467</v>
      </c>
      <c r="E22" s="1" t="s">
        <v>308</v>
      </c>
      <c r="F22" s="23" t="s">
        <v>308</v>
      </c>
      <c r="G22" s="23" t="s">
        <v>308</v>
      </c>
      <c r="H22" s="4" t="s">
        <v>307</v>
      </c>
    </row>
    <row r="23" spans="1:8">
      <c r="A23" s="115"/>
      <c r="B23" s="111"/>
      <c r="C23" s="111" t="s">
        <v>289</v>
      </c>
      <c r="D23" s="111" t="s">
        <v>86</v>
      </c>
      <c r="E23" s="1" t="s">
        <v>93</v>
      </c>
      <c r="F23" s="23">
        <f>SUMIFS('1.(2)⑤引当金の明細'!F:F,'1.(2)⑤引当金の明細'!A:A,E23)</f>
        <v>11023003</v>
      </c>
      <c r="G23" s="23">
        <f>-IF(ISNUMBER('貸借対照表(BS)'!$B$52),'貸借対照表(BS)'!$B$52,0)</f>
        <v>11023003</v>
      </c>
      <c r="H23" s="4" t="str">
        <f t="shared" si="0"/>
        <v>○</v>
      </c>
    </row>
    <row r="24" spans="1:8">
      <c r="A24" s="115"/>
      <c r="B24" s="111"/>
      <c r="C24" s="111"/>
      <c r="D24" s="111"/>
      <c r="E24" s="1" t="s">
        <v>94</v>
      </c>
      <c r="F24" s="23">
        <f>SUMIFS('1.(2)⑤引当金の明細'!F:F,'1.(2)⑤引当金の明細'!A:A,E24)</f>
        <v>6115122</v>
      </c>
      <c r="G24" s="23">
        <f>-IF(ISNUMBER('貸借対照表(BS)'!$B$62),'貸借対照表(BS)'!$B$62,0)</f>
        <v>6115122</v>
      </c>
      <c r="H24" s="4" t="str">
        <f t="shared" si="0"/>
        <v>○</v>
      </c>
    </row>
    <row r="25" spans="1:8">
      <c r="A25" s="115"/>
      <c r="B25" s="111"/>
      <c r="C25" s="111"/>
      <c r="D25" s="111"/>
      <c r="E25" s="1" t="s">
        <v>95</v>
      </c>
      <c r="F25" s="23">
        <f>SUMIFS('1.(2)⑤引当金の明細'!F:F,'1.(2)⑤引当金の明細'!A:A,E25)</f>
        <v>0</v>
      </c>
      <c r="G25" s="23">
        <f>-IF(ISNUMBER('貸借対照表(BS)'!$B$45),'貸借対照表(BS)'!$B$45,0)</f>
        <v>0</v>
      </c>
      <c r="H25" s="4" t="str">
        <f t="shared" si="0"/>
        <v>○</v>
      </c>
    </row>
    <row r="26" spans="1:8">
      <c r="A26" s="115"/>
      <c r="B26" s="111"/>
      <c r="C26" s="111"/>
      <c r="D26" s="111"/>
      <c r="E26" s="1" t="s">
        <v>96</v>
      </c>
      <c r="F26" s="23">
        <f>SUMIFS('1.(2)⑤引当金の明細'!F:F,'1.(2)⑤引当金の明細'!A:A,E26)</f>
        <v>2996325024</v>
      </c>
      <c r="G26" s="23">
        <f>IF(ISNUMBER('貸借対照表(BS)'!$E$11),'貸借対照表(BS)'!$E$11,0)</f>
        <v>2996325024</v>
      </c>
      <c r="H26" s="4" t="str">
        <f t="shared" si="0"/>
        <v>○</v>
      </c>
    </row>
    <row r="27" spans="1:8">
      <c r="A27" s="115"/>
      <c r="B27" s="111"/>
      <c r="C27" s="111"/>
      <c r="D27" s="111"/>
      <c r="E27" s="1" t="s">
        <v>97</v>
      </c>
      <c r="F27" s="23">
        <f>SUMIFS('1.(2)⑤引当金の明細'!F:F,'1.(2)⑤引当金の明細'!A:A,E27)</f>
        <v>0</v>
      </c>
      <c r="G27" s="23">
        <f>IF(ISNUMBER('貸借対照表(BS)'!$E$12),'貸借対照表(BS)'!$E$12,0)</f>
        <v>0</v>
      </c>
      <c r="H27" s="4" t="str">
        <f t="shared" si="0"/>
        <v>○</v>
      </c>
    </row>
    <row r="28" spans="1:8">
      <c r="A28" s="108"/>
      <c r="B28" s="111"/>
      <c r="C28" s="111"/>
      <c r="D28" s="111"/>
      <c r="E28" s="1" t="s">
        <v>98</v>
      </c>
      <c r="F28" s="23">
        <f>SUMIFS('1.(2)⑤引当金の明細'!F:F,'1.(2)⑤引当金の明細'!A:A,E28)</f>
        <v>343087646</v>
      </c>
      <c r="G28" s="23">
        <f>IF(ISNUMBER('貸借対照表(BS)'!$E$20),'貸借対照表(BS)'!$E$20,0)</f>
        <v>343087646</v>
      </c>
      <c r="H28" s="4" t="str">
        <f t="shared" si="0"/>
        <v>○</v>
      </c>
    </row>
    <row r="29" spans="1:8">
      <c r="A29" s="1" t="s">
        <v>309</v>
      </c>
      <c r="B29" s="111" t="s">
        <v>310</v>
      </c>
      <c r="C29" s="111"/>
      <c r="D29" s="111"/>
      <c r="E29" s="1" t="s">
        <v>311</v>
      </c>
      <c r="F29" s="23">
        <f>SUMIFS('2.(1)補助金等の明細'!D:D,'2.(1)補助金等の明細'!A:A,"合計")</f>
        <v>4231216370</v>
      </c>
      <c r="G29" s="23">
        <f>IF(ISNUMBER('行政コスト計算書(PL)'!$D$25),'行政コスト計算書(PL)'!$D$25,0)</f>
        <v>4231216370</v>
      </c>
      <c r="H29" s="4" t="str">
        <f t="shared" si="0"/>
        <v>○</v>
      </c>
    </row>
    <row r="30" spans="1:8">
      <c r="A30" s="107" t="s">
        <v>312</v>
      </c>
      <c r="B30" s="111" t="s">
        <v>313</v>
      </c>
      <c r="C30" s="111"/>
      <c r="D30" s="111"/>
      <c r="E30" s="1" t="s">
        <v>315</v>
      </c>
      <c r="F30" s="23">
        <f>+'3.(1)財源の明細'!E51</f>
        <v>15746712378</v>
      </c>
      <c r="G30" s="23">
        <f>IF(ISNUMBER('純資産変動計算書(NW)'!$B$11),'純資産変動計算書(NW)'!$B$11,0)</f>
        <v>15746712378</v>
      </c>
      <c r="H30" s="4" t="str">
        <f t="shared" si="0"/>
        <v>○</v>
      </c>
    </row>
    <row r="31" spans="1:8">
      <c r="A31" s="115"/>
      <c r="B31" s="111"/>
      <c r="C31" s="111"/>
      <c r="D31" s="111"/>
      <c r="E31" s="1" t="s">
        <v>316</v>
      </c>
      <c r="F31" s="23">
        <f>+'3.(1)財源の明細'!E54</f>
        <v>4867002476</v>
      </c>
      <c r="G31" s="23">
        <f>IF(ISNUMBER('純資産変動計算書(NW)'!$B$12),'純資産変動計算書(NW)'!$B$12,0)</f>
        <v>4867002476</v>
      </c>
      <c r="H31" s="4" t="str">
        <f t="shared" si="0"/>
        <v>○</v>
      </c>
    </row>
    <row r="32" spans="1:8">
      <c r="A32" s="115"/>
      <c r="B32" s="111"/>
      <c r="C32" s="111"/>
      <c r="D32" s="111"/>
      <c r="E32" s="1" t="s">
        <v>387</v>
      </c>
      <c r="F32" s="23">
        <f>+'3.(1)財源の明細'!E52</f>
        <v>373948801</v>
      </c>
      <c r="G32" s="23">
        <f>+IF(ISNUMBER('資金収支計算書(CF)'!D38),'資金収支計算書(CF)'!D38,0)</f>
        <v>373948801</v>
      </c>
      <c r="H32" s="4" t="str">
        <f t="shared" si="0"/>
        <v>○</v>
      </c>
    </row>
    <row r="33" spans="1:9">
      <c r="A33" s="115"/>
      <c r="B33" s="116" t="s">
        <v>314</v>
      </c>
      <c r="C33" s="117"/>
      <c r="D33" s="118"/>
      <c r="E33" s="1" t="s">
        <v>388</v>
      </c>
      <c r="F33" s="23">
        <f>SUMIFS('3.(2)財源情報の明細'!B:B,'3.(2)財源情報の明細'!A:A,E33)</f>
        <v>21226183415</v>
      </c>
      <c r="G33" s="23">
        <f>IF(ISNUMBER('純資産変動計算書(NW)'!$B$9),-'純資産変動計算書(NW)'!$B$9,0)</f>
        <v>21226183415</v>
      </c>
      <c r="H33" s="4" t="str">
        <f t="shared" si="0"/>
        <v>○</v>
      </c>
    </row>
    <row r="34" spans="1:9">
      <c r="A34" s="115"/>
      <c r="B34" s="119"/>
      <c r="C34" s="120"/>
      <c r="D34" s="121"/>
      <c r="E34" s="1" t="s">
        <v>389</v>
      </c>
      <c r="F34" s="23">
        <f>SUMIFS('3.(2)財源情報の明細'!B:B,'3.(2)財源情報の明細'!A:A,E34)</f>
        <v>2089253925</v>
      </c>
      <c r="G34" s="23">
        <f>IF(ISNUMBER('純資産変動計算書(NW)'!$C$15),'純資産変動計算書(NW)'!$C$15,0)</f>
        <v>2089253925</v>
      </c>
      <c r="H34" s="4" t="str">
        <f t="shared" si="0"/>
        <v>○</v>
      </c>
    </row>
    <row r="35" spans="1:9">
      <c r="A35" s="115"/>
      <c r="B35" s="119"/>
      <c r="C35" s="120"/>
      <c r="D35" s="121"/>
      <c r="E35" s="1" t="s">
        <v>371</v>
      </c>
      <c r="F35" s="23">
        <f>SUMIFS('3.(2)財源情報の明細'!B:B,'3.(2)財源情報の明細'!A:A,E35)</f>
        <v>730227356</v>
      </c>
      <c r="G35" s="23">
        <f>IF(ISNUMBER('純資産変動計算書(NW)'!$C$17),'純資産変動計算書(NW)'!$C$17,0)</f>
        <v>730227356</v>
      </c>
      <c r="H35" s="4" t="str">
        <f t="shared" si="0"/>
        <v>○</v>
      </c>
    </row>
    <row r="36" spans="1:9">
      <c r="A36" s="115"/>
      <c r="B36" s="119"/>
      <c r="C36" s="120"/>
      <c r="D36" s="121"/>
      <c r="E36" s="1" t="s">
        <v>316</v>
      </c>
      <c r="F36" s="23">
        <f>SUMIFS('3.(2)財源情報の明細'!C:C,'3.(2)財源情報の明細'!A:A,"合計")</f>
        <v>4867002476</v>
      </c>
      <c r="G36" s="23">
        <f>IF(ISNUMBER('純資産変動計算書(NW)'!$B$12),'純資産変動計算書(NW)'!$B$12,0)</f>
        <v>4867002476</v>
      </c>
      <c r="H36" s="4" t="str">
        <f>IF(F36+I36=G36,"○","×")</f>
        <v>○</v>
      </c>
      <c r="I36" s="11"/>
    </row>
    <row r="37" spans="1:9">
      <c r="A37" s="115"/>
      <c r="B37" s="119"/>
      <c r="C37" s="120"/>
      <c r="D37" s="121"/>
      <c r="E37" s="1" t="s">
        <v>375</v>
      </c>
      <c r="F37" s="23">
        <f>SUMIFS('3.(2)財源情報の明細'!D:D,'3.(2)財源情報の明細'!A:A,"合計")</f>
        <v>2009500000</v>
      </c>
      <c r="G37" s="23">
        <f>IF(ISNUMBER('資金収支計算書(CF)'!$D$49),'資金収支計算書(CF)'!$D$49,0)</f>
        <v>2009500000</v>
      </c>
      <c r="H37" s="4" t="str">
        <f>IF(F37+I37=G37,"○","×")</f>
        <v>○</v>
      </c>
      <c r="I37" s="11"/>
    </row>
    <row r="38" spans="1:9">
      <c r="A38" s="108"/>
      <c r="B38" s="122"/>
      <c r="C38" s="123"/>
      <c r="D38" s="124"/>
      <c r="E38" s="1" t="s">
        <v>384</v>
      </c>
      <c r="F38" s="23">
        <f>SUMIFS('3.(2)財源情報の明細'!E:E,'3.(2)財源情報の明細'!A:A,"合計")</f>
        <v>14083693101</v>
      </c>
      <c r="G38" s="23">
        <f>IF(ISNUMBER('純資産変動計算書(NW)'!$B$11),'純資産変動計算書(NW)'!$B$11-'資金収支計算書(CF)'!$D$45,0)</f>
        <v>14071876101</v>
      </c>
      <c r="H38" s="4" t="str">
        <f>IF(F38-I36-I37-I38=G38,"○","×")</f>
        <v>○</v>
      </c>
      <c r="I38" s="11">
        <v>11817000</v>
      </c>
    </row>
    <row r="39" spans="1:9">
      <c r="A39" s="1" t="s">
        <v>317</v>
      </c>
      <c r="B39" s="111" t="s">
        <v>318</v>
      </c>
      <c r="C39" s="111"/>
      <c r="D39" s="111"/>
      <c r="E39" s="1" t="s">
        <v>273</v>
      </c>
      <c r="F39" s="23">
        <f>SUMIFS('4.(1)資金の明細'!B:B,'4.(1)資金の明細'!A:A,"合計")</f>
        <v>886302272</v>
      </c>
      <c r="G39" s="23">
        <f>IF(ISNUMBER('資金収支計算書(CF)'!$D$54),'資金収支計算書(CF)'!$D$54,0)</f>
        <v>886302272</v>
      </c>
      <c r="H39" s="4" t="str">
        <f t="shared" si="0"/>
        <v>○</v>
      </c>
    </row>
    <row r="41" spans="1:9">
      <c r="F41" s="26" t="s">
        <v>377</v>
      </c>
      <c r="G41" s="26" t="s">
        <v>378</v>
      </c>
    </row>
    <row r="42" spans="1:9">
      <c r="D42" s="111" t="s">
        <v>376</v>
      </c>
      <c r="E42" s="1" t="s">
        <v>379</v>
      </c>
      <c r="F42" s="27">
        <f>+'貸借対照表(BS)'!E25</f>
        <v>120265909182</v>
      </c>
      <c r="G42" s="27">
        <f>+'純資産変動計算書(NW)'!C23</f>
        <v>120265909182</v>
      </c>
      <c r="H42" s="4" t="str">
        <f t="shared" ref="H42:H45" si="2">IF(F42=G42,"○","×")</f>
        <v>○</v>
      </c>
    </row>
    <row r="43" spans="1:9">
      <c r="D43" s="111"/>
      <c r="E43" s="12" t="s">
        <v>380</v>
      </c>
      <c r="F43" s="27">
        <f>+'貸借対照表(BS)'!E26</f>
        <v>-21845500719</v>
      </c>
      <c r="G43" s="27">
        <f>+'純資産変動計算書(NW)'!D23</f>
        <v>-21845500719</v>
      </c>
      <c r="H43" s="7" t="str">
        <f t="shared" si="2"/>
        <v>○</v>
      </c>
    </row>
    <row r="44" spans="1:9">
      <c r="F44" s="26" t="s">
        <v>377</v>
      </c>
      <c r="G44" s="26" t="s">
        <v>383</v>
      </c>
    </row>
    <row r="45" spans="1:9">
      <c r="D45" s="6" t="s">
        <v>381</v>
      </c>
      <c r="E45" s="6" t="s">
        <v>382</v>
      </c>
      <c r="F45" s="27">
        <f>+'貸借対照表(BS)'!B54</f>
        <v>972925392</v>
      </c>
      <c r="G45" s="27">
        <f>+'資金収支計算書(CF)'!D59</f>
        <v>972925392</v>
      </c>
      <c r="H45" s="4" t="str">
        <f t="shared" si="2"/>
        <v>○</v>
      </c>
    </row>
  </sheetData>
  <mergeCells count="32">
    <mergeCell ref="D42:D43"/>
    <mergeCell ref="B29:D29"/>
    <mergeCell ref="A30:A38"/>
    <mergeCell ref="B30:D32"/>
    <mergeCell ref="B33:D38"/>
    <mergeCell ref="B39:D39"/>
    <mergeCell ref="A1:D1"/>
    <mergeCell ref="E13:E14"/>
    <mergeCell ref="F13:F14"/>
    <mergeCell ref="G13:G14"/>
    <mergeCell ref="H13:H14"/>
    <mergeCell ref="A2:A28"/>
    <mergeCell ref="B2:B16"/>
    <mergeCell ref="C4:C5"/>
    <mergeCell ref="D4:D5"/>
    <mergeCell ref="C6:C8"/>
    <mergeCell ref="D6:D8"/>
    <mergeCell ref="C9:C10"/>
    <mergeCell ref="D9:D10"/>
    <mergeCell ref="D13:D14"/>
    <mergeCell ref="D15:D16"/>
    <mergeCell ref="H15:H16"/>
    <mergeCell ref="E15:E16"/>
    <mergeCell ref="F15:F16"/>
    <mergeCell ref="G15:G16"/>
    <mergeCell ref="B17:B28"/>
    <mergeCell ref="C17:C18"/>
    <mergeCell ref="D17:D18"/>
    <mergeCell ref="C20:C21"/>
    <mergeCell ref="D20:D21"/>
    <mergeCell ref="C23:C28"/>
    <mergeCell ref="D23:D28"/>
  </mergeCells>
  <phoneticPr fontId="5"/>
  <conditionalFormatting sqref="H34">
    <cfRule type="expression" dxfId="7" priority="5">
      <formula>H34="×"</formula>
    </cfRule>
  </conditionalFormatting>
  <conditionalFormatting sqref="H31">
    <cfRule type="expression" dxfId="6" priority="4">
      <formula>H31="×"</formula>
    </cfRule>
  </conditionalFormatting>
  <conditionalFormatting sqref="H11">
    <cfRule type="expression" dxfId="5" priority="3">
      <formula>H11="×"</formula>
    </cfRule>
  </conditionalFormatting>
  <conditionalFormatting sqref="H36">
    <cfRule type="expression" dxfId="4" priority="7">
      <formula>H36="×"</formula>
    </cfRule>
  </conditionalFormatting>
  <conditionalFormatting sqref="H35 H12:H30">
    <cfRule type="expression" dxfId="3" priority="6">
      <formula>H12="×"</formula>
    </cfRule>
  </conditionalFormatting>
  <conditionalFormatting sqref="H37">
    <cfRule type="expression" dxfId="2" priority="2">
      <formula>H37="×"</formula>
    </cfRule>
  </conditionalFormatting>
  <conditionalFormatting sqref="H2:H3 H38:H45 H32:H33 H6:H10">
    <cfRule type="expression" dxfId="1" priority="8">
      <formula>H2="×"</formula>
    </cfRule>
  </conditionalFormatting>
  <conditionalFormatting sqref="H4:H5">
    <cfRule type="expression" dxfId="0" priority="1">
      <formula>H4="×"</formula>
    </cfRule>
  </conditionalFormatting>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9"/>
  <sheetViews>
    <sheetView workbookViewId="0"/>
  </sheetViews>
  <sheetFormatPr defaultColWidth="8.875" defaultRowHeight="15.75"/>
  <cols>
    <col min="1" max="1" width="54.875" style="19" bestFit="1" customWidth="1"/>
    <col min="2" max="11" width="15.375" style="19" customWidth="1"/>
    <col min="12" max="16384" width="8.875" style="19"/>
  </cols>
  <sheetData>
    <row r="1" spans="1:10" ht="30">
      <c r="A1" s="38" t="s">
        <v>0</v>
      </c>
    </row>
    <row r="2" spans="1:10" ht="18.75">
      <c r="A2" s="13" t="s">
        <v>391</v>
      </c>
    </row>
    <row r="3" spans="1:10" ht="18.75">
      <c r="A3" s="13" t="s">
        <v>423</v>
      </c>
    </row>
    <row r="4" spans="1:10" ht="18.75">
      <c r="A4" s="13" t="s">
        <v>340</v>
      </c>
    </row>
    <row r="6" spans="1:10" ht="18.75">
      <c r="A6" s="39" t="s">
        <v>1</v>
      </c>
      <c r="H6" s="14" t="s">
        <v>25</v>
      </c>
    </row>
    <row r="7" spans="1:10" ht="47.25">
      <c r="A7" s="40" t="s">
        <v>2</v>
      </c>
      <c r="B7" s="41" t="s">
        <v>3</v>
      </c>
      <c r="C7" s="41" t="s">
        <v>4</v>
      </c>
      <c r="D7" s="41" t="s">
        <v>5</v>
      </c>
      <c r="E7" s="41" t="s">
        <v>6</v>
      </c>
      <c r="F7" s="41" t="s">
        <v>7</v>
      </c>
      <c r="G7" s="41" t="s">
        <v>8</v>
      </c>
      <c r="H7" s="41" t="s">
        <v>9</v>
      </c>
    </row>
    <row r="8" spans="1:10" ht="18" customHeight="1">
      <c r="A8" s="17"/>
      <c r="B8" s="18"/>
      <c r="C8" s="37"/>
      <c r="D8" s="37"/>
      <c r="E8" s="37"/>
      <c r="F8" s="37"/>
      <c r="G8" s="37"/>
      <c r="H8" s="37"/>
    </row>
    <row r="9" spans="1:10" ht="18" customHeight="1">
      <c r="A9" s="17"/>
      <c r="B9" s="18"/>
      <c r="C9" s="37"/>
      <c r="D9" s="37"/>
      <c r="E9" s="37"/>
      <c r="F9" s="37"/>
      <c r="G9" s="37"/>
      <c r="H9" s="37"/>
    </row>
    <row r="10" spans="1:10" ht="18" customHeight="1">
      <c r="A10" s="42" t="s">
        <v>10</v>
      </c>
      <c r="B10" s="18"/>
      <c r="C10" s="37"/>
      <c r="D10" s="37"/>
      <c r="E10" s="37"/>
      <c r="F10" s="37"/>
      <c r="G10" s="37"/>
      <c r="H10" s="37"/>
    </row>
    <row r="12" spans="1:10" ht="18.75">
      <c r="A12" s="39" t="s">
        <v>385</v>
      </c>
      <c r="J12" s="14" t="s">
        <v>25</v>
      </c>
    </row>
    <row r="13" spans="1:10" ht="47.25">
      <c r="A13" s="40" t="s">
        <v>11</v>
      </c>
      <c r="B13" s="41" t="s">
        <v>12</v>
      </c>
      <c r="C13" s="41" t="s">
        <v>13</v>
      </c>
      <c r="D13" s="41" t="s">
        <v>14</v>
      </c>
      <c r="E13" s="41" t="s">
        <v>15</v>
      </c>
      <c r="F13" s="41" t="s">
        <v>16</v>
      </c>
      <c r="G13" s="41" t="s">
        <v>17</v>
      </c>
      <c r="H13" s="41" t="s">
        <v>18</v>
      </c>
      <c r="I13" s="41" t="s">
        <v>19</v>
      </c>
      <c r="J13" s="41" t="s">
        <v>9</v>
      </c>
    </row>
    <row r="14" spans="1:10" ht="18" customHeight="1">
      <c r="A14" s="17" t="s">
        <v>415</v>
      </c>
      <c r="B14" s="37">
        <v>292800500</v>
      </c>
      <c r="C14" s="37">
        <v>10362337177</v>
      </c>
      <c r="D14" s="37">
        <v>3733252712</v>
      </c>
      <c r="E14" s="37">
        <v>6629084465</v>
      </c>
      <c r="F14" s="37">
        <v>5158704174</v>
      </c>
      <c r="G14" s="43">
        <v>1</v>
      </c>
      <c r="H14" s="37">
        <v>6629084465</v>
      </c>
      <c r="I14" s="37" t="s">
        <v>24</v>
      </c>
      <c r="J14" s="37" t="s">
        <v>24</v>
      </c>
    </row>
    <row r="15" spans="1:10" ht="18" customHeight="1">
      <c r="A15" s="17" t="s">
        <v>416</v>
      </c>
      <c r="B15" s="37">
        <v>456543000</v>
      </c>
      <c r="C15" s="37">
        <v>37292030365</v>
      </c>
      <c r="D15" s="37">
        <v>34067883818</v>
      </c>
      <c r="E15" s="37">
        <v>3224146547</v>
      </c>
      <c r="F15" s="37">
        <v>3155990007</v>
      </c>
      <c r="G15" s="43">
        <v>1</v>
      </c>
      <c r="H15" s="37">
        <v>3224146547</v>
      </c>
      <c r="I15" s="37" t="s">
        <v>24</v>
      </c>
      <c r="J15" s="37" t="s">
        <v>24</v>
      </c>
    </row>
    <row r="16" spans="1:10" ht="18" customHeight="1">
      <c r="A16" s="42" t="s">
        <v>10</v>
      </c>
      <c r="B16" s="37">
        <v>749343500</v>
      </c>
      <c r="C16" s="37">
        <v>47654367542</v>
      </c>
      <c r="D16" s="37">
        <v>37801136530</v>
      </c>
      <c r="E16" s="37">
        <v>9853231012</v>
      </c>
      <c r="F16" s="37">
        <v>8314694181</v>
      </c>
      <c r="G16" s="18"/>
      <c r="H16" s="37">
        <v>9853231012</v>
      </c>
      <c r="I16" s="37" t="s">
        <v>24</v>
      </c>
      <c r="J16" s="37" t="s">
        <v>24</v>
      </c>
    </row>
    <row r="18" spans="1:11" ht="18.75">
      <c r="A18" s="39" t="s">
        <v>20</v>
      </c>
      <c r="K18" s="14" t="s">
        <v>25</v>
      </c>
    </row>
    <row r="19" spans="1:11" ht="47.25">
      <c r="A19" s="40" t="s">
        <v>11</v>
      </c>
      <c r="B19" s="41" t="s">
        <v>21</v>
      </c>
      <c r="C19" s="41" t="s">
        <v>13</v>
      </c>
      <c r="D19" s="41" t="s">
        <v>14</v>
      </c>
      <c r="E19" s="41" t="s">
        <v>15</v>
      </c>
      <c r="F19" s="41" t="s">
        <v>16</v>
      </c>
      <c r="G19" s="41" t="s">
        <v>17</v>
      </c>
      <c r="H19" s="41" t="s">
        <v>18</v>
      </c>
      <c r="I19" s="41" t="s">
        <v>22</v>
      </c>
      <c r="J19" s="41" t="s">
        <v>23</v>
      </c>
      <c r="K19" s="41" t="s">
        <v>9</v>
      </c>
    </row>
    <row r="20" spans="1:11" ht="18" customHeight="1">
      <c r="A20" s="17" t="s">
        <v>392</v>
      </c>
      <c r="B20" s="37">
        <v>23580000</v>
      </c>
      <c r="C20" s="37">
        <v>1063432121</v>
      </c>
      <c r="D20" s="37">
        <v>1003509601</v>
      </c>
      <c r="E20" s="37">
        <v>59922520</v>
      </c>
      <c r="F20" s="37">
        <v>390000000</v>
      </c>
      <c r="G20" s="44">
        <v>6.0461538461538462E-2</v>
      </c>
      <c r="H20" s="37">
        <v>3623008</v>
      </c>
      <c r="I20" s="37">
        <v>19956992</v>
      </c>
      <c r="J20" s="37">
        <v>3623008</v>
      </c>
      <c r="K20" s="37">
        <v>23580000</v>
      </c>
    </row>
    <row r="21" spans="1:11" ht="18" customHeight="1">
      <c r="A21" s="17" t="s">
        <v>393</v>
      </c>
      <c r="B21" s="37">
        <v>5000000</v>
      </c>
      <c r="C21" s="37">
        <v>3663820000</v>
      </c>
      <c r="D21" s="37">
        <v>2061544000</v>
      </c>
      <c r="E21" s="37">
        <v>1602276000</v>
      </c>
      <c r="F21" s="37">
        <v>1000000000</v>
      </c>
      <c r="G21" s="44">
        <v>5.0000000000000001E-3</v>
      </c>
      <c r="H21" s="37">
        <v>8011380</v>
      </c>
      <c r="I21" s="37" t="s">
        <v>24</v>
      </c>
      <c r="J21" s="37">
        <v>5000000</v>
      </c>
      <c r="K21" s="37">
        <v>5000000</v>
      </c>
    </row>
    <row r="22" spans="1:11" ht="18" customHeight="1">
      <c r="A22" s="17" t="s">
        <v>394</v>
      </c>
      <c r="B22" s="37">
        <v>1990000</v>
      </c>
      <c r="C22" s="37">
        <v>1406303701800</v>
      </c>
      <c r="D22" s="37">
        <v>1260389244605</v>
      </c>
      <c r="E22" s="37">
        <v>145914457195</v>
      </c>
      <c r="F22" s="37">
        <v>4733949000</v>
      </c>
      <c r="G22" s="44">
        <v>4.203678577863851E-4</v>
      </c>
      <c r="H22" s="37">
        <v>61337748</v>
      </c>
      <c r="I22" s="37" t="s">
        <v>24</v>
      </c>
      <c r="J22" s="37">
        <v>1990000</v>
      </c>
      <c r="K22" s="37">
        <v>1990000</v>
      </c>
    </row>
    <row r="23" spans="1:11" ht="18" customHeight="1">
      <c r="A23" s="17" t="s">
        <v>395</v>
      </c>
      <c r="B23" s="37">
        <v>200000</v>
      </c>
      <c r="C23" s="37">
        <v>422975961</v>
      </c>
      <c r="D23" s="37">
        <v>49550203</v>
      </c>
      <c r="E23" s="37">
        <v>373425758</v>
      </c>
      <c r="F23" s="37">
        <v>314595000</v>
      </c>
      <c r="G23" s="44">
        <v>6.3573801236510433E-4</v>
      </c>
      <c r="H23" s="37">
        <v>237401</v>
      </c>
      <c r="I23" s="37" t="s">
        <v>24</v>
      </c>
      <c r="J23" s="37">
        <v>200000</v>
      </c>
      <c r="K23" s="37">
        <v>200000</v>
      </c>
    </row>
    <row r="24" spans="1:11" ht="18" customHeight="1">
      <c r="A24" s="17" t="s">
        <v>396</v>
      </c>
      <c r="B24" s="37">
        <v>350000</v>
      </c>
      <c r="C24" s="37">
        <v>4562848165</v>
      </c>
      <c r="D24" s="37">
        <v>273150610</v>
      </c>
      <c r="E24" s="37">
        <v>4289697555</v>
      </c>
      <c r="F24" s="37">
        <v>2450770000</v>
      </c>
      <c r="G24" s="44">
        <v>1.4281225900431293E-4</v>
      </c>
      <c r="H24" s="37">
        <v>612621</v>
      </c>
      <c r="I24" s="37" t="s">
        <v>24</v>
      </c>
      <c r="J24" s="37">
        <v>350000</v>
      </c>
      <c r="K24" s="37">
        <v>350000</v>
      </c>
    </row>
    <row r="25" spans="1:11" ht="18" customHeight="1">
      <c r="A25" s="21" t="s">
        <v>424</v>
      </c>
      <c r="B25" s="37">
        <v>80000</v>
      </c>
      <c r="C25" s="37">
        <v>234322470</v>
      </c>
      <c r="D25" s="37">
        <v>17280843</v>
      </c>
      <c r="E25" s="37">
        <v>217041627</v>
      </c>
      <c r="F25" s="37">
        <v>132660000</v>
      </c>
      <c r="G25" s="44">
        <v>6.0304537916478212E-4</v>
      </c>
      <c r="H25" s="37">
        <v>130886</v>
      </c>
      <c r="I25" s="37" t="s">
        <v>24</v>
      </c>
      <c r="J25" s="37">
        <v>80000</v>
      </c>
      <c r="K25" s="37">
        <v>80000</v>
      </c>
    </row>
    <row r="26" spans="1:11" ht="18" customHeight="1">
      <c r="A26" s="17" t="s">
        <v>397</v>
      </c>
      <c r="B26" s="37">
        <v>50000</v>
      </c>
      <c r="C26" s="37">
        <v>2983765089</v>
      </c>
      <c r="D26" s="37">
        <v>735135961</v>
      </c>
      <c r="E26" s="37">
        <v>2248629128</v>
      </c>
      <c r="F26" s="37">
        <v>400000000</v>
      </c>
      <c r="G26" s="44">
        <v>1.25E-4</v>
      </c>
      <c r="H26" s="37">
        <v>281079</v>
      </c>
      <c r="I26" s="37" t="s">
        <v>24</v>
      </c>
      <c r="J26" s="37">
        <v>50000</v>
      </c>
      <c r="K26" s="37">
        <v>50000</v>
      </c>
    </row>
    <row r="27" spans="1:11" ht="18" customHeight="1">
      <c r="A27" s="17" t="s">
        <v>398</v>
      </c>
      <c r="B27" s="37">
        <v>1360000</v>
      </c>
      <c r="C27" s="37">
        <v>1598059073</v>
      </c>
      <c r="D27" s="37">
        <v>14747180</v>
      </c>
      <c r="E27" s="37">
        <v>1583311893</v>
      </c>
      <c r="F27" s="37">
        <v>1500000000</v>
      </c>
      <c r="G27" s="44">
        <v>9.0666666666666662E-4</v>
      </c>
      <c r="H27" s="37">
        <v>1435536</v>
      </c>
      <c r="I27" s="37" t="s">
        <v>24</v>
      </c>
      <c r="J27" s="37">
        <v>1360000</v>
      </c>
      <c r="K27" s="37">
        <v>1360000</v>
      </c>
    </row>
    <row r="28" spans="1:11" ht="18" customHeight="1">
      <c r="A28" s="17" t="s">
        <v>399</v>
      </c>
      <c r="B28" s="37">
        <v>3100000</v>
      </c>
      <c r="C28" s="37">
        <v>24346700000000</v>
      </c>
      <c r="D28" s="37">
        <v>24022803000000</v>
      </c>
      <c r="E28" s="37">
        <v>323897000000</v>
      </c>
      <c r="F28" s="37">
        <v>16602000000</v>
      </c>
      <c r="G28" s="44">
        <v>1.8672449102517769E-4</v>
      </c>
      <c r="H28" s="37">
        <v>60479502</v>
      </c>
      <c r="I28" s="37" t="s">
        <v>24</v>
      </c>
      <c r="J28" s="37">
        <v>3100000</v>
      </c>
      <c r="K28" s="37">
        <v>3100000</v>
      </c>
    </row>
    <row r="29" spans="1:11" ht="18" customHeight="1">
      <c r="A29" s="42" t="s">
        <v>10</v>
      </c>
      <c r="B29" s="37">
        <v>35710000</v>
      </c>
      <c r="C29" s="37">
        <v>25767532924679</v>
      </c>
      <c r="D29" s="37">
        <v>25287347163003</v>
      </c>
      <c r="E29" s="37">
        <v>480185761676</v>
      </c>
      <c r="F29" s="37">
        <v>27523974000</v>
      </c>
      <c r="G29" s="18"/>
      <c r="H29" s="37">
        <v>136149161</v>
      </c>
      <c r="I29" s="37">
        <v>19956992</v>
      </c>
      <c r="J29" s="37">
        <v>15753008</v>
      </c>
      <c r="K29" s="37">
        <v>35710000</v>
      </c>
    </row>
  </sheetData>
  <phoneticPr fontId="5"/>
  <printOptions horizontalCentered="1" verticalCentered="1"/>
  <pageMargins left="0.39370078740157483" right="0.39370078740157483" top="0.59055118110236227" bottom="0.39370078740157483" header="0.19685039370078741" footer="0.19685039370078741"/>
  <pageSetup paperSize="9" scale="61"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6"/>
  <sheetViews>
    <sheetView workbookViewId="0"/>
  </sheetViews>
  <sheetFormatPr defaultColWidth="8.875" defaultRowHeight="15.75"/>
  <cols>
    <col min="1" max="1" width="22.875" style="19" customWidth="1"/>
    <col min="2" max="7" width="17.875" style="19" customWidth="1"/>
    <col min="8" max="16384" width="8.875" style="19"/>
  </cols>
  <sheetData>
    <row r="1" spans="1:7" ht="30">
      <c r="A1" s="38" t="s">
        <v>32</v>
      </c>
    </row>
    <row r="2" spans="1:7" ht="18.75">
      <c r="A2" s="13" t="s">
        <v>390</v>
      </c>
    </row>
    <row r="3" spans="1:7" ht="18.75">
      <c r="A3" s="13" t="s">
        <v>423</v>
      </c>
    </row>
    <row r="4" spans="1:7" ht="18.75">
      <c r="A4" s="13" t="s">
        <v>340</v>
      </c>
    </row>
    <row r="5" spans="1:7" ht="18.75">
      <c r="G5" s="14" t="s">
        <v>25</v>
      </c>
    </row>
    <row r="6" spans="1:7" ht="31.5">
      <c r="A6" s="40" t="s">
        <v>26</v>
      </c>
      <c r="B6" s="40" t="s">
        <v>27</v>
      </c>
      <c r="C6" s="40" t="s">
        <v>28</v>
      </c>
      <c r="D6" s="40" t="s">
        <v>29</v>
      </c>
      <c r="E6" s="40" t="s">
        <v>30</v>
      </c>
      <c r="F6" s="41" t="s">
        <v>31</v>
      </c>
      <c r="G6" s="41" t="s">
        <v>9</v>
      </c>
    </row>
    <row r="7" spans="1:7" ht="18" customHeight="1">
      <c r="A7" s="17" t="s">
        <v>425</v>
      </c>
      <c r="B7" s="37">
        <v>1561877159</v>
      </c>
      <c r="C7" s="37">
        <v>300000000</v>
      </c>
      <c r="D7" s="37" t="s">
        <v>24</v>
      </c>
      <c r="E7" s="37" t="s">
        <v>24</v>
      </c>
      <c r="F7" s="37">
        <v>1861877159</v>
      </c>
      <c r="G7" s="37">
        <v>1861877159</v>
      </c>
    </row>
    <row r="8" spans="1:7" ht="18" customHeight="1">
      <c r="A8" s="17" t="s">
        <v>426</v>
      </c>
      <c r="B8" s="37">
        <v>11151736</v>
      </c>
      <c r="C8" s="37" t="s">
        <v>24</v>
      </c>
      <c r="D8" s="37" t="s">
        <v>24</v>
      </c>
      <c r="E8" s="37" t="s">
        <v>24</v>
      </c>
      <c r="F8" s="37">
        <v>11151736</v>
      </c>
      <c r="G8" s="37">
        <v>11151736</v>
      </c>
    </row>
    <row r="9" spans="1:7" ht="18" customHeight="1">
      <c r="A9" s="17" t="s">
        <v>427</v>
      </c>
      <c r="B9" s="37">
        <v>59491779</v>
      </c>
      <c r="C9" s="37" t="s">
        <v>24</v>
      </c>
      <c r="D9" s="37" t="s">
        <v>24</v>
      </c>
      <c r="E9" s="37" t="s">
        <v>24</v>
      </c>
      <c r="F9" s="37">
        <v>59491779</v>
      </c>
      <c r="G9" s="37">
        <v>59491779</v>
      </c>
    </row>
    <row r="10" spans="1:7" ht="18" customHeight="1">
      <c r="A10" s="17" t="s">
        <v>428</v>
      </c>
      <c r="B10" s="37">
        <v>1250416574</v>
      </c>
      <c r="C10" s="37" t="s">
        <v>24</v>
      </c>
      <c r="D10" s="37" t="s">
        <v>24</v>
      </c>
      <c r="E10" s="37" t="s">
        <v>24</v>
      </c>
      <c r="F10" s="37">
        <v>1250416574</v>
      </c>
      <c r="G10" s="37">
        <v>1250416574</v>
      </c>
    </row>
    <row r="11" spans="1:7" ht="18" customHeight="1">
      <c r="A11" s="17" t="s">
        <v>429</v>
      </c>
      <c r="B11" s="37">
        <v>85767276</v>
      </c>
      <c r="C11" s="37" t="s">
        <v>24</v>
      </c>
      <c r="D11" s="37" t="s">
        <v>24</v>
      </c>
      <c r="E11" s="37" t="s">
        <v>24</v>
      </c>
      <c r="F11" s="37">
        <v>85767276</v>
      </c>
      <c r="G11" s="37">
        <v>85767276</v>
      </c>
    </row>
    <row r="12" spans="1:7" ht="18" customHeight="1">
      <c r="A12" s="17" t="s">
        <v>430</v>
      </c>
      <c r="B12" s="37">
        <v>9216322</v>
      </c>
      <c r="C12" s="37" t="s">
        <v>24</v>
      </c>
      <c r="D12" s="37" t="s">
        <v>24</v>
      </c>
      <c r="E12" s="37" t="s">
        <v>24</v>
      </c>
      <c r="F12" s="37">
        <v>9216322</v>
      </c>
      <c r="G12" s="37">
        <v>9216322</v>
      </c>
    </row>
    <row r="13" spans="1:7" ht="18" customHeight="1">
      <c r="A13" s="17" t="s">
        <v>431</v>
      </c>
      <c r="B13" s="37">
        <v>12947712</v>
      </c>
      <c r="C13" s="37" t="s">
        <v>24</v>
      </c>
      <c r="D13" s="37" t="s">
        <v>24</v>
      </c>
      <c r="E13" s="37" t="s">
        <v>24</v>
      </c>
      <c r="F13" s="37">
        <v>12947712</v>
      </c>
      <c r="G13" s="37">
        <v>12947712</v>
      </c>
    </row>
    <row r="14" spans="1:7" ht="18" customHeight="1">
      <c r="A14" s="17" t="s">
        <v>432</v>
      </c>
      <c r="B14" s="37">
        <v>121656825</v>
      </c>
      <c r="C14" s="37" t="s">
        <v>24</v>
      </c>
      <c r="D14" s="37" t="s">
        <v>24</v>
      </c>
      <c r="E14" s="37" t="s">
        <v>24</v>
      </c>
      <c r="F14" s="37">
        <v>121656825</v>
      </c>
      <c r="G14" s="37">
        <v>121656825</v>
      </c>
    </row>
    <row r="15" spans="1:7" ht="18" customHeight="1">
      <c r="A15" s="17" t="s">
        <v>433</v>
      </c>
      <c r="B15" s="37">
        <v>173437501</v>
      </c>
      <c r="C15" s="37" t="s">
        <v>24</v>
      </c>
      <c r="D15" s="37" t="s">
        <v>24</v>
      </c>
      <c r="E15" s="37" t="s">
        <v>24</v>
      </c>
      <c r="F15" s="37">
        <v>173437501</v>
      </c>
      <c r="G15" s="37">
        <v>408392839</v>
      </c>
    </row>
    <row r="16" spans="1:7" ht="18" customHeight="1">
      <c r="A16" s="42" t="s">
        <v>10</v>
      </c>
      <c r="B16" s="37">
        <v>3285962884</v>
      </c>
      <c r="C16" s="37">
        <v>300000000</v>
      </c>
      <c r="D16" s="37" t="s">
        <v>24</v>
      </c>
      <c r="E16" s="37" t="s">
        <v>24</v>
      </c>
      <c r="F16" s="37">
        <v>3585962884</v>
      </c>
      <c r="G16" s="37">
        <v>3820918222</v>
      </c>
    </row>
  </sheetData>
  <phoneticPr fontId="5"/>
  <printOptions horizontalCentered="1"/>
  <pageMargins left="0.59055118110236227" right="0.39370078740157483" top="0.39370078740157483" bottom="0.39370078740157483" header="0.19685039370078741" footer="0.19685039370078741"/>
  <pageSetup paperSize="9" scale="61" fitToHeight="0" orientation="portrait" r:id="rId1"/>
  <headerFoot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9"/>
  <sheetViews>
    <sheetView workbookViewId="0"/>
  </sheetViews>
  <sheetFormatPr defaultColWidth="8.875" defaultRowHeight="15.75"/>
  <cols>
    <col min="1" max="1" width="30.875" style="19" customWidth="1"/>
    <col min="2" max="6" width="19.875" style="19" customWidth="1"/>
    <col min="7" max="16384" width="8.875" style="19"/>
  </cols>
  <sheetData>
    <row r="1" spans="1:6" ht="30">
      <c r="A1" s="38" t="s">
        <v>33</v>
      </c>
    </row>
    <row r="2" spans="1:6" ht="18.75">
      <c r="A2" s="13" t="s">
        <v>390</v>
      </c>
    </row>
    <row r="3" spans="1:6" ht="18.75">
      <c r="A3" s="13" t="s">
        <v>423</v>
      </c>
    </row>
    <row r="4" spans="1:6" ht="18.75">
      <c r="A4" s="13" t="s">
        <v>340</v>
      </c>
    </row>
    <row r="5" spans="1:6" ht="18.75">
      <c r="F5" s="14" t="s">
        <v>25</v>
      </c>
    </row>
    <row r="6" spans="1:6" ht="22.5" customHeight="1">
      <c r="A6" s="69" t="s">
        <v>34</v>
      </c>
      <c r="B6" s="69" t="s">
        <v>35</v>
      </c>
      <c r="C6" s="69"/>
      <c r="D6" s="69" t="s">
        <v>36</v>
      </c>
      <c r="E6" s="69"/>
      <c r="F6" s="70" t="s">
        <v>37</v>
      </c>
    </row>
    <row r="7" spans="1:6" ht="31.5">
      <c r="A7" s="69"/>
      <c r="B7" s="40" t="s">
        <v>38</v>
      </c>
      <c r="C7" s="41" t="s">
        <v>39</v>
      </c>
      <c r="D7" s="40" t="s">
        <v>38</v>
      </c>
      <c r="E7" s="41" t="s">
        <v>39</v>
      </c>
      <c r="F7" s="69"/>
    </row>
    <row r="8" spans="1:6" ht="18" customHeight="1">
      <c r="A8" s="17"/>
      <c r="B8" s="37"/>
      <c r="C8" s="37"/>
      <c r="D8" s="37"/>
      <c r="E8" s="37"/>
      <c r="F8" s="37"/>
    </row>
    <row r="9" spans="1:6" ht="18" customHeight="1">
      <c r="A9" s="42" t="s">
        <v>10</v>
      </c>
      <c r="B9" s="37" t="s">
        <v>24</v>
      </c>
      <c r="C9" s="37" t="s">
        <v>24</v>
      </c>
      <c r="D9" s="37" t="s">
        <v>24</v>
      </c>
      <c r="E9" s="37" t="s">
        <v>24</v>
      </c>
      <c r="F9" s="37" t="s">
        <v>24</v>
      </c>
    </row>
  </sheetData>
  <mergeCells count="4">
    <mergeCell ref="A6:A7"/>
    <mergeCell ref="B6:C6"/>
    <mergeCell ref="D6:E6"/>
    <mergeCell ref="F6:F7"/>
  </mergeCells>
  <phoneticPr fontId="5"/>
  <printOptions horizontalCentered="1"/>
  <pageMargins left="0.59055118110236227" right="0.39370078740157483" top="0.39370078740157483" bottom="0.39370078740157483" header="0.19685039370078741" footer="0.19685039370078741"/>
  <pageSetup paperSize="9" scale="61" orientation="portrait" r:id="rId1"/>
  <headerFoot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C21"/>
  <sheetViews>
    <sheetView workbookViewId="0"/>
  </sheetViews>
  <sheetFormatPr defaultColWidth="8.875" defaultRowHeight="15.75"/>
  <cols>
    <col min="1" max="1" width="30.875" style="19" customWidth="1"/>
    <col min="2" max="3" width="19.875" style="19" customWidth="1"/>
    <col min="4" max="16384" width="8.875" style="19"/>
  </cols>
  <sheetData>
    <row r="1" spans="1:3" ht="30">
      <c r="A1" s="38" t="s">
        <v>47</v>
      </c>
    </row>
    <row r="2" spans="1:3" ht="18.75">
      <c r="A2" s="13" t="s">
        <v>390</v>
      </c>
    </row>
    <row r="3" spans="1:3" ht="18.75">
      <c r="A3" s="13" t="s">
        <v>423</v>
      </c>
    </row>
    <row r="4" spans="1:3" ht="18.75">
      <c r="A4" s="13" t="s">
        <v>340</v>
      </c>
    </row>
    <row r="5" spans="1:3" ht="18.75">
      <c r="C5" s="14" t="s">
        <v>25</v>
      </c>
    </row>
    <row r="6" spans="1:3" ht="22.5" customHeight="1">
      <c r="A6" s="40" t="s">
        <v>34</v>
      </c>
      <c r="B6" s="40" t="s">
        <v>38</v>
      </c>
      <c r="C6" s="40" t="s">
        <v>41</v>
      </c>
    </row>
    <row r="7" spans="1:3" ht="18" customHeight="1">
      <c r="A7" s="17" t="s">
        <v>42</v>
      </c>
      <c r="B7" s="37"/>
      <c r="C7" s="37"/>
    </row>
    <row r="8" spans="1:3" ht="18" customHeight="1">
      <c r="A8" s="17"/>
      <c r="B8" s="37"/>
      <c r="C8" s="37"/>
    </row>
    <row r="9" spans="1:3" ht="18" customHeight="1">
      <c r="A9" s="17"/>
      <c r="B9" s="37"/>
      <c r="C9" s="37"/>
    </row>
    <row r="10" spans="1:3" ht="18" customHeight="1" thickBot="1">
      <c r="A10" s="45" t="s">
        <v>43</v>
      </c>
      <c r="B10" s="46" t="s">
        <v>24</v>
      </c>
      <c r="C10" s="46" t="s">
        <v>24</v>
      </c>
    </row>
    <row r="11" spans="1:3" ht="18" customHeight="1" thickTop="1">
      <c r="A11" s="17" t="s">
        <v>44</v>
      </c>
      <c r="B11" s="37"/>
      <c r="C11" s="37"/>
    </row>
    <row r="12" spans="1:3" ht="18" customHeight="1">
      <c r="A12" s="17" t="s">
        <v>400</v>
      </c>
      <c r="B12" s="37">
        <v>69573209</v>
      </c>
      <c r="C12" s="37">
        <v>6171044</v>
      </c>
    </row>
    <row r="13" spans="1:3" ht="18" customHeight="1">
      <c r="A13" s="17" t="s">
        <v>401</v>
      </c>
      <c r="B13" s="37">
        <v>4988959</v>
      </c>
      <c r="C13" s="37">
        <v>442513</v>
      </c>
    </row>
    <row r="14" spans="1:3" ht="18" customHeight="1">
      <c r="A14" s="17" t="s">
        <v>45</v>
      </c>
      <c r="B14" s="37">
        <v>32527090</v>
      </c>
      <c r="C14" s="37">
        <v>2885106</v>
      </c>
    </row>
    <row r="15" spans="1:3" ht="18" customHeight="1">
      <c r="A15" s="17" t="s">
        <v>46</v>
      </c>
      <c r="B15" s="37">
        <v>3067287</v>
      </c>
      <c r="C15" s="37">
        <v>272064</v>
      </c>
    </row>
    <row r="16" spans="1:3" ht="18" customHeight="1">
      <c r="A16" s="17" t="s">
        <v>402</v>
      </c>
      <c r="B16" s="37">
        <v>7290622</v>
      </c>
      <c r="C16" s="37">
        <v>646668</v>
      </c>
    </row>
    <row r="17" spans="1:3" ht="18" customHeight="1">
      <c r="A17" s="17" t="s">
        <v>403</v>
      </c>
      <c r="B17" s="37">
        <v>381790</v>
      </c>
      <c r="C17" s="37">
        <v>15836</v>
      </c>
    </row>
    <row r="18" spans="1:3" ht="18" customHeight="1">
      <c r="A18" s="17" t="s">
        <v>404</v>
      </c>
      <c r="B18" s="37">
        <v>577700</v>
      </c>
      <c r="C18" s="37">
        <v>23962</v>
      </c>
    </row>
    <row r="19" spans="1:3" ht="18" customHeight="1">
      <c r="A19" s="17" t="s">
        <v>405</v>
      </c>
      <c r="B19" s="37">
        <v>13640998</v>
      </c>
      <c r="C19" s="37">
        <v>565810</v>
      </c>
    </row>
    <row r="20" spans="1:3" ht="18" customHeight="1" thickBot="1">
      <c r="A20" s="45" t="s">
        <v>43</v>
      </c>
      <c r="B20" s="46">
        <v>132047655</v>
      </c>
      <c r="C20" s="46">
        <v>11023003</v>
      </c>
    </row>
    <row r="21" spans="1:3" ht="18" customHeight="1" thickTop="1">
      <c r="A21" s="42" t="s">
        <v>10</v>
      </c>
      <c r="B21" s="37">
        <v>132047655</v>
      </c>
      <c r="C21" s="37">
        <v>11023003</v>
      </c>
    </row>
  </sheetData>
  <phoneticPr fontId="5"/>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C21"/>
  <sheetViews>
    <sheetView workbookViewId="0"/>
  </sheetViews>
  <sheetFormatPr defaultColWidth="8.875" defaultRowHeight="15.75"/>
  <cols>
    <col min="1" max="1" width="30.875" style="19" customWidth="1"/>
    <col min="2" max="3" width="19.875" style="19" customWidth="1"/>
    <col min="4" max="16384" width="8.875" style="19"/>
  </cols>
  <sheetData>
    <row r="1" spans="1:3" ht="30">
      <c r="A1" s="38" t="s">
        <v>40</v>
      </c>
    </row>
    <row r="2" spans="1:3" ht="18.75">
      <c r="A2" s="13" t="s">
        <v>390</v>
      </c>
    </row>
    <row r="3" spans="1:3" ht="18.75">
      <c r="A3" s="13" t="s">
        <v>423</v>
      </c>
    </row>
    <row r="4" spans="1:3" ht="18.75">
      <c r="A4" s="13" t="s">
        <v>340</v>
      </c>
    </row>
    <row r="5" spans="1:3" ht="18.75">
      <c r="C5" s="14" t="s">
        <v>25</v>
      </c>
    </row>
    <row r="6" spans="1:3" ht="22.5" customHeight="1">
      <c r="A6" s="40" t="s">
        <v>34</v>
      </c>
      <c r="B6" s="40" t="s">
        <v>38</v>
      </c>
      <c r="C6" s="40" t="s">
        <v>41</v>
      </c>
    </row>
    <row r="7" spans="1:3" ht="18" customHeight="1">
      <c r="A7" s="17" t="s">
        <v>42</v>
      </c>
      <c r="B7" s="37"/>
      <c r="C7" s="37"/>
    </row>
    <row r="8" spans="1:3" ht="18" customHeight="1">
      <c r="A8" s="17"/>
      <c r="B8" s="37"/>
      <c r="C8" s="37"/>
    </row>
    <row r="9" spans="1:3" ht="18" customHeight="1">
      <c r="A9" s="17"/>
      <c r="B9" s="37"/>
      <c r="C9" s="37"/>
    </row>
    <row r="10" spans="1:3" ht="18" customHeight="1" thickBot="1">
      <c r="A10" s="45" t="s">
        <v>43</v>
      </c>
      <c r="B10" s="46" t="s">
        <v>24</v>
      </c>
      <c r="C10" s="46" t="s">
        <v>24</v>
      </c>
    </row>
    <row r="11" spans="1:3" ht="18" customHeight="1" thickTop="1">
      <c r="A11" s="17" t="s">
        <v>44</v>
      </c>
      <c r="B11" s="37"/>
      <c r="C11" s="37"/>
    </row>
    <row r="12" spans="1:3" ht="18" customHeight="1">
      <c r="A12" s="17" t="s">
        <v>400</v>
      </c>
      <c r="B12" s="37">
        <v>41532893</v>
      </c>
      <c r="C12" s="37">
        <v>3683908</v>
      </c>
    </row>
    <row r="13" spans="1:3" ht="18" customHeight="1">
      <c r="A13" s="17" t="s">
        <v>401</v>
      </c>
      <c r="B13" s="37">
        <v>1280300</v>
      </c>
      <c r="C13" s="37">
        <v>113561</v>
      </c>
    </row>
    <row r="14" spans="1:3" ht="18" customHeight="1">
      <c r="A14" s="17" t="s">
        <v>45</v>
      </c>
      <c r="B14" s="37">
        <v>19203033</v>
      </c>
      <c r="C14" s="37">
        <v>1703281</v>
      </c>
    </row>
    <row r="15" spans="1:3" ht="18" customHeight="1">
      <c r="A15" s="17" t="s">
        <v>46</v>
      </c>
      <c r="B15" s="37">
        <v>1365540</v>
      </c>
      <c r="C15" s="37">
        <v>121121</v>
      </c>
    </row>
    <row r="16" spans="1:3" ht="18" customHeight="1">
      <c r="A16" s="17" t="s">
        <v>402</v>
      </c>
      <c r="B16" s="37">
        <v>4232711</v>
      </c>
      <c r="C16" s="37">
        <v>375435</v>
      </c>
    </row>
    <row r="17" spans="1:3" ht="18" customHeight="1">
      <c r="A17" s="17" t="s">
        <v>403</v>
      </c>
      <c r="B17" s="37">
        <v>277250</v>
      </c>
      <c r="C17" s="37">
        <v>11500</v>
      </c>
    </row>
    <row r="18" spans="1:3" ht="18" customHeight="1">
      <c r="A18" s="17" t="s">
        <v>404</v>
      </c>
      <c r="B18" s="37">
        <v>1414250</v>
      </c>
      <c r="C18" s="37">
        <v>58661</v>
      </c>
    </row>
    <row r="19" spans="1:3" ht="18" customHeight="1">
      <c r="A19" s="17" t="s">
        <v>405</v>
      </c>
      <c r="B19" s="37">
        <v>1148901</v>
      </c>
      <c r="C19" s="37">
        <v>47655</v>
      </c>
    </row>
    <row r="20" spans="1:3" ht="18" customHeight="1" thickBot="1">
      <c r="A20" s="45" t="s">
        <v>43</v>
      </c>
      <c r="B20" s="46">
        <v>70454878</v>
      </c>
      <c r="C20" s="46">
        <v>6115122</v>
      </c>
    </row>
    <row r="21" spans="1:3" ht="18" customHeight="1" thickTop="1">
      <c r="A21" s="42" t="s">
        <v>10</v>
      </c>
      <c r="B21" s="37">
        <v>70454878</v>
      </c>
      <c r="C21" s="37">
        <v>6115122</v>
      </c>
    </row>
  </sheetData>
  <phoneticPr fontId="5"/>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20"/>
  <sheetViews>
    <sheetView workbookViewId="0"/>
  </sheetViews>
  <sheetFormatPr defaultColWidth="8.875" defaultRowHeight="15.75"/>
  <cols>
    <col min="1" max="1" width="20.875" style="19" customWidth="1"/>
    <col min="2" max="11" width="14.875" style="19" customWidth="1"/>
    <col min="12" max="16384" width="8.875" style="19"/>
  </cols>
  <sheetData>
    <row r="1" spans="1:11" ht="30">
      <c r="A1" s="38" t="s">
        <v>464</v>
      </c>
    </row>
    <row r="2" spans="1:11" ht="18.75">
      <c r="A2" s="13" t="s">
        <v>390</v>
      </c>
    </row>
    <row r="3" spans="1:11" ht="18.75">
      <c r="A3" s="13" t="s">
        <v>423</v>
      </c>
    </row>
    <row r="4" spans="1:11" ht="18.75">
      <c r="A4" s="13" t="s">
        <v>340</v>
      </c>
    </row>
    <row r="5" spans="1:11" ht="18.75">
      <c r="K5" s="14" t="s">
        <v>25</v>
      </c>
    </row>
    <row r="6" spans="1:11" ht="22.5" customHeight="1">
      <c r="A6" s="69" t="s">
        <v>26</v>
      </c>
      <c r="B6" s="71" t="s">
        <v>468</v>
      </c>
      <c r="C6" s="47"/>
      <c r="D6" s="69" t="s">
        <v>48</v>
      </c>
      <c r="E6" s="70" t="s">
        <v>49</v>
      </c>
      <c r="F6" s="69" t="s">
        <v>50</v>
      </c>
      <c r="G6" s="70" t="s">
        <v>51</v>
      </c>
      <c r="H6" s="71" t="s">
        <v>52</v>
      </c>
      <c r="I6" s="48"/>
      <c r="J6" s="49"/>
      <c r="K6" s="69" t="s">
        <v>30</v>
      </c>
    </row>
    <row r="7" spans="1:11" ht="22.5" customHeight="1">
      <c r="A7" s="69"/>
      <c r="B7" s="69"/>
      <c r="C7" s="50" t="s">
        <v>53</v>
      </c>
      <c r="D7" s="69"/>
      <c r="E7" s="69"/>
      <c r="F7" s="69"/>
      <c r="G7" s="69"/>
      <c r="H7" s="69"/>
      <c r="I7" s="40" t="s">
        <v>54</v>
      </c>
      <c r="J7" s="40" t="s">
        <v>55</v>
      </c>
      <c r="K7" s="69"/>
    </row>
    <row r="8" spans="1:11" ht="18" customHeight="1">
      <c r="A8" s="51" t="s">
        <v>56</v>
      </c>
      <c r="B8" s="37">
        <v>9197895253</v>
      </c>
      <c r="C8" s="52">
        <v>841810025</v>
      </c>
      <c r="D8" s="37">
        <v>2830292267</v>
      </c>
      <c r="E8" s="37">
        <v>1642443417</v>
      </c>
      <c r="F8" s="37">
        <v>384570000</v>
      </c>
      <c r="G8" s="37">
        <v>2328393400</v>
      </c>
      <c r="H8" s="37" t="s">
        <v>24</v>
      </c>
      <c r="I8" s="37" t="s">
        <v>24</v>
      </c>
      <c r="J8" s="37" t="s">
        <v>24</v>
      </c>
      <c r="K8" s="37">
        <v>2012196169</v>
      </c>
    </row>
    <row r="9" spans="1:11" ht="18" customHeight="1">
      <c r="A9" s="51" t="s">
        <v>57</v>
      </c>
      <c r="B9" s="37">
        <v>1433854836</v>
      </c>
      <c r="C9" s="52">
        <v>78012009</v>
      </c>
      <c r="D9" s="37">
        <v>819571146</v>
      </c>
      <c r="E9" s="37">
        <v>287694390</v>
      </c>
      <c r="F9" s="37" t="s">
        <v>24</v>
      </c>
      <c r="G9" s="37">
        <v>68912500</v>
      </c>
      <c r="H9" s="37" t="s">
        <v>24</v>
      </c>
      <c r="I9" s="37" t="s">
        <v>24</v>
      </c>
      <c r="J9" s="37" t="s">
        <v>24</v>
      </c>
      <c r="K9" s="37">
        <v>257676800</v>
      </c>
    </row>
    <row r="10" spans="1:11" ht="18" customHeight="1">
      <c r="A10" s="51" t="s">
        <v>58</v>
      </c>
      <c r="B10" s="37">
        <v>113829679</v>
      </c>
      <c r="C10" s="52">
        <v>17013548</v>
      </c>
      <c r="D10" s="37">
        <v>18727805</v>
      </c>
      <c r="E10" s="37">
        <v>8787939</v>
      </c>
      <c r="F10" s="37" t="s">
        <v>24</v>
      </c>
      <c r="G10" s="37" t="s">
        <v>24</v>
      </c>
      <c r="H10" s="37" t="s">
        <v>24</v>
      </c>
      <c r="I10" s="37" t="s">
        <v>24</v>
      </c>
      <c r="J10" s="37" t="s">
        <v>24</v>
      </c>
      <c r="K10" s="37">
        <v>86313935</v>
      </c>
    </row>
    <row r="11" spans="1:11" ht="18" customHeight="1">
      <c r="A11" s="51" t="s">
        <v>59</v>
      </c>
      <c r="B11" s="37" t="s">
        <v>24</v>
      </c>
      <c r="C11" s="52" t="s">
        <v>24</v>
      </c>
      <c r="D11" s="37" t="s">
        <v>24</v>
      </c>
      <c r="E11" s="37" t="s">
        <v>24</v>
      </c>
      <c r="F11" s="37" t="s">
        <v>24</v>
      </c>
      <c r="G11" s="37" t="s">
        <v>24</v>
      </c>
      <c r="H11" s="37" t="s">
        <v>24</v>
      </c>
      <c r="I11" s="37" t="s">
        <v>24</v>
      </c>
      <c r="J11" s="37" t="s">
        <v>24</v>
      </c>
      <c r="K11" s="37" t="s">
        <v>24</v>
      </c>
    </row>
    <row r="12" spans="1:11" ht="18" customHeight="1">
      <c r="A12" s="51" t="s">
        <v>60</v>
      </c>
      <c r="B12" s="37">
        <v>3286522329</v>
      </c>
      <c r="C12" s="52">
        <v>313628860</v>
      </c>
      <c r="D12" s="37">
        <v>1710419644</v>
      </c>
      <c r="E12" s="37">
        <v>184709765</v>
      </c>
      <c r="F12" s="37" t="s">
        <v>24</v>
      </c>
      <c r="G12" s="37">
        <v>819912500</v>
      </c>
      <c r="H12" s="37" t="s">
        <v>24</v>
      </c>
      <c r="I12" s="37" t="s">
        <v>24</v>
      </c>
      <c r="J12" s="37" t="s">
        <v>24</v>
      </c>
      <c r="K12" s="37">
        <v>571480420</v>
      </c>
    </row>
    <row r="13" spans="1:11" ht="18" customHeight="1">
      <c r="A13" s="51" t="s">
        <v>61</v>
      </c>
      <c r="B13" s="37">
        <v>2627778537</v>
      </c>
      <c r="C13" s="52">
        <v>213646725</v>
      </c>
      <c r="D13" s="37" t="s">
        <v>24</v>
      </c>
      <c r="E13" s="37">
        <v>920436123</v>
      </c>
      <c r="F13" s="37" t="s">
        <v>24</v>
      </c>
      <c r="G13" s="37">
        <v>824376600</v>
      </c>
      <c r="H13" s="37" t="s">
        <v>24</v>
      </c>
      <c r="I13" s="37" t="s">
        <v>24</v>
      </c>
      <c r="J13" s="37" t="s">
        <v>24</v>
      </c>
      <c r="K13" s="37">
        <v>882965814</v>
      </c>
    </row>
    <row r="14" spans="1:11" ht="18" customHeight="1">
      <c r="A14" s="51" t="s">
        <v>62</v>
      </c>
      <c r="B14" s="37">
        <v>1735909872</v>
      </c>
      <c r="C14" s="52">
        <v>219508883</v>
      </c>
      <c r="D14" s="37">
        <v>281573672</v>
      </c>
      <c r="E14" s="37">
        <v>240815200</v>
      </c>
      <c r="F14" s="37">
        <v>384570000</v>
      </c>
      <c r="G14" s="37">
        <v>615191800</v>
      </c>
      <c r="H14" s="37" t="s">
        <v>24</v>
      </c>
      <c r="I14" s="37" t="s">
        <v>24</v>
      </c>
      <c r="J14" s="37" t="s">
        <v>24</v>
      </c>
      <c r="K14" s="37">
        <v>213759200</v>
      </c>
    </row>
    <row r="15" spans="1:11" ht="18" customHeight="1">
      <c r="A15" s="51" t="s">
        <v>63</v>
      </c>
      <c r="B15" s="37">
        <v>9991682384</v>
      </c>
      <c r="C15" s="52">
        <v>867562405</v>
      </c>
      <c r="D15" s="37">
        <v>8745785245</v>
      </c>
      <c r="E15" s="37">
        <v>460410446</v>
      </c>
      <c r="F15" s="37" t="s">
        <v>24</v>
      </c>
      <c r="G15" s="37" t="s">
        <v>24</v>
      </c>
      <c r="H15" s="37" t="s">
        <v>24</v>
      </c>
      <c r="I15" s="37" t="s">
        <v>24</v>
      </c>
      <c r="J15" s="37" t="s">
        <v>24</v>
      </c>
      <c r="K15" s="37">
        <v>785486693</v>
      </c>
    </row>
    <row r="16" spans="1:11" ht="18" customHeight="1">
      <c r="A16" s="51" t="s">
        <v>64</v>
      </c>
      <c r="B16" s="37">
        <v>9727567118</v>
      </c>
      <c r="C16" s="52">
        <v>797034154</v>
      </c>
      <c r="D16" s="37">
        <v>8671905598</v>
      </c>
      <c r="E16" s="37">
        <v>460410446</v>
      </c>
      <c r="F16" s="37" t="s">
        <v>24</v>
      </c>
      <c r="G16" s="37" t="s">
        <v>24</v>
      </c>
      <c r="H16" s="37" t="s">
        <v>24</v>
      </c>
      <c r="I16" s="37" t="s">
        <v>24</v>
      </c>
      <c r="J16" s="37" t="s">
        <v>24</v>
      </c>
      <c r="K16" s="37">
        <v>595251074</v>
      </c>
    </row>
    <row r="17" spans="1:11" ht="18" customHeight="1">
      <c r="A17" s="51" t="s">
        <v>65</v>
      </c>
      <c r="B17" s="37">
        <v>264115266</v>
      </c>
      <c r="C17" s="52">
        <v>70528251</v>
      </c>
      <c r="D17" s="37">
        <v>73879647</v>
      </c>
      <c r="E17" s="37" t="s">
        <v>24</v>
      </c>
      <c r="F17" s="37" t="s">
        <v>24</v>
      </c>
      <c r="G17" s="37" t="s">
        <v>24</v>
      </c>
      <c r="H17" s="37" t="s">
        <v>24</v>
      </c>
      <c r="I17" s="37" t="s">
        <v>24</v>
      </c>
      <c r="J17" s="37" t="s">
        <v>24</v>
      </c>
      <c r="K17" s="37">
        <v>190235619</v>
      </c>
    </row>
    <row r="18" spans="1:11" ht="18" customHeight="1">
      <c r="A18" s="51" t="s">
        <v>66</v>
      </c>
      <c r="B18" s="37" t="s">
        <v>24</v>
      </c>
      <c r="C18" s="52" t="s">
        <v>24</v>
      </c>
      <c r="D18" s="37" t="s">
        <v>24</v>
      </c>
      <c r="E18" s="37" t="s">
        <v>24</v>
      </c>
      <c r="F18" s="37" t="s">
        <v>24</v>
      </c>
      <c r="G18" s="37" t="s">
        <v>24</v>
      </c>
      <c r="H18" s="37" t="s">
        <v>24</v>
      </c>
      <c r="I18" s="37" t="s">
        <v>24</v>
      </c>
      <c r="J18" s="37" t="s">
        <v>24</v>
      </c>
      <c r="K18" s="37" t="s">
        <v>24</v>
      </c>
    </row>
    <row r="19" spans="1:11" ht="18" customHeight="1">
      <c r="A19" s="51" t="s">
        <v>62</v>
      </c>
      <c r="B19" s="37" t="s">
        <v>24</v>
      </c>
      <c r="C19" s="52" t="s">
        <v>24</v>
      </c>
      <c r="D19" s="37" t="s">
        <v>24</v>
      </c>
      <c r="E19" s="37" t="s">
        <v>24</v>
      </c>
      <c r="F19" s="37" t="s">
        <v>24</v>
      </c>
      <c r="G19" s="37" t="s">
        <v>24</v>
      </c>
      <c r="H19" s="37" t="s">
        <v>24</v>
      </c>
      <c r="I19" s="37" t="s">
        <v>24</v>
      </c>
      <c r="J19" s="37" t="s">
        <v>24</v>
      </c>
      <c r="K19" s="37" t="s">
        <v>24</v>
      </c>
    </row>
    <row r="20" spans="1:11" ht="18" customHeight="1">
      <c r="A20" s="53" t="s">
        <v>67</v>
      </c>
      <c r="B20" s="37">
        <v>19189577637</v>
      </c>
      <c r="C20" s="52">
        <v>1709372430</v>
      </c>
      <c r="D20" s="37">
        <v>11576077512</v>
      </c>
      <c r="E20" s="37">
        <v>2102853863</v>
      </c>
      <c r="F20" s="37">
        <v>384570000</v>
      </c>
      <c r="G20" s="37">
        <v>2328393400</v>
      </c>
      <c r="H20" s="37" t="s">
        <v>24</v>
      </c>
      <c r="I20" s="37" t="s">
        <v>24</v>
      </c>
      <c r="J20" s="37" t="s">
        <v>24</v>
      </c>
      <c r="K20" s="37">
        <v>2797682862</v>
      </c>
    </row>
  </sheetData>
  <mergeCells count="8">
    <mergeCell ref="H6:H7"/>
    <mergeCell ref="K6:K7"/>
    <mergeCell ref="A6:A7"/>
    <mergeCell ref="B6:B7"/>
    <mergeCell ref="D6:D7"/>
    <mergeCell ref="E6:E7"/>
    <mergeCell ref="F6:F7"/>
    <mergeCell ref="G6:G7"/>
  </mergeCells>
  <phoneticPr fontId="5"/>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7"/>
  <sheetViews>
    <sheetView workbookViewId="0"/>
  </sheetViews>
  <sheetFormatPr defaultColWidth="8.875" defaultRowHeight="15.75"/>
  <cols>
    <col min="1" max="1" width="22.875" style="19" customWidth="1"/>
    <col min="2" max="9" width="12.875" style="19" customWidth="1"/>
    <col min="10" max="16384" width="8.875" style="19"/>
  </cols>
  <sheetData>
    <row r="1" spans="1:9" ht="30">
      <c r="A1" s="38" t="s">
        <v>465</v>
      </c>
    </row>
    <row r="2" spans="1:9" ht="18.75">
      <c r="A2" s="13" t="s">
        <v>390</v>
      </c>
    </row>
    <row r="3" spans="1:9" ht="18.75">
      <c r="A3" s="13" t="s">
        <v>423</v>
      </c>
    </row>
    <row r="4" spans="1:9" ht="18.75">
      <c r="A4" s="13" t="s">
        <v>340</v>
      </c>
    </row>
    <row r="5" spans="1:9" ht="18.75">
      <c r="I5" s="14" t="s">
        <v>25</v>
      </c>
    </row>
    <row r="6" spans="1:9" ht="47.25">
      <c r="A6" s="50" t="s">
        <v>468</v>
      </c>
      <c r="B6" s="40" t="s">
        <v>68</v>
      </c>
      <c r="C6" s="41" t="s">
        <v>69</v>
      </c>
      <c r="D6" s="41" t="s">
        <v>70</v>
      </c>
      <c r="E6" s="41" t="s">
        <v>71</v>
      </c>
      <c r="F6" s="41" t="s">
        <v>72</v>
      </c>
      <c r="G6" s="41" t="s">
        <v>73</v>
      </c>
      <c r="H6" s="40" t="s">
        <v>74</v>
      </c>
      <c r="I6" s="41" t="s">
        <v>75</v>
      </c>
    </row>
    <row r="7" spans="1:9" ht="18" customHeight="1">
      <c r="A7" s="52">
        <v>19189577637</v>
      </c>
      <c r="B7" s="37">
        <v>17505834103</v>
      </c>
      <c r="C7" s="37">
        <v>1567051581</v>
      </c>
      <c r="D7" s="37">
        <v>15208803</v>
      </c>
      <c r="E7" s="37">
        <v>52074730</v>
      </c>
      <c r="F7" s="37">
        <v>49408420</v>
      </c>
      <c r="G7" s="37" t="s">
        <v>24</v>
      </c>
      <c r="H7" s="37" t="s">
        <v>24</v>
      </c>
      <c r="I7" s="54"/>
    </row>
  </sheetData>
  <phoneticPr fontId="5"/>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1.(1)①有形固定資産の明細</vt:lpstr>
      <vt:lpstr>1.(1)②有形固定資産に係る行政目的別の明細</vt:lpstr>
      <vt:lpstr>1.(1)③投資及び出資金の明細</vt:lpstr>
      <vt:lpstr>1.(1)④基金の明細</vt:lpstr>
      <vt:lpstr>1.(1)⑤貸付金の明細</vt:lpstr>
      <vt:lpstr>1.(1)⑥長期延滞債権の明細</vt:lpstr>
      <vt:lpstr>1.(1)⑦未収金の明細</vt:lpstr>
      <vt:lpstr>1.(2)①地方債（借入先別）の明細</vt:lpstr>
      <vt:lpstr>1.(2)②地方債（利率別）の明細</vt:lpstr>
      <vt:lpstr>1.(2)③地方債（返済期間別）の明細</vt:lpstr>
      <vt:lpstr>1.(2)④特定の契約条項が付された地方債の概要</vt:lpstr>
      <vt:lpstr>1.(2)⑤引当金の明細</vt:lpstr>
      <vt:lpstr>2.(1)補助金等の明細</vt:lpstr>
      <vt:lpstr>3.(1)財源の明細</vt:lpstr>
      <vt:lpstr>3.(2)財源情報の明細</vt:lpstr>
      <vt:lpstr>4.(1)資金の明細</vt:lpstr>
      <vt:lpstr>貸借対照表(BS)</vt:lpstr>
      <vt:lpstr>行政コスト計算書(PL)</vt:lpstr>
      <vt:lpstr>純資産変動計算書(NW)</vt:lpstr>
      <vt:lpstr>資金収支計算書(CF)</vt:lpstr>
      <vt:lpstr>チェック</vt:lpstr>
      <vt:lpstr>'1.(1)①有形固定資産の明細'!Print_Titles</vt:lpstr>
      <vt:lpstr>'1.(1)②有形固定資産に係る行政目的別の明細'!Print_Titles</vt:lpstr>
      <vt:lpstr>市場価格のあるもの</vt:lpstr>
      <vt:lpstr>市場価格のないもののうち連結対象団体に対するもの</vt:lpstr>
      <vt:lpstr>市場価格のないもののうち連結対象団体以外に対するもの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LMG06</cp:lastModifiedBy>
  <cp:lastPrinted>2017-10-20T03:05:54Z</cp:lastPrinted>
  <dcterms:created xsi:type="dcterms:W3CDTF">2017-09-12T00:57:25Z</dcterms:created>
  <dcterms:modified xsi:type="dcterms:W3CDTF">2021-03-01T07:58:58Z</dcterms:modified>
</cp:coreProperties>
</file>