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66925"/>
  <mc:AlternateContent xmlns:mc="http://schemas.openxmlformats.org/markup-compatibility/2006">
    <mc:Choice Requires="x15">
      <x15ac:absPath xmlns:x15ac="http://schemas.microsoft.com/office/spreadsheetml/2010/11/ac" url="C:\Users\LMG06\Desktop\円単位\"/>
    </mc:Choice>
  </mc:AlternateContent>
  <xr:revisionPtr revIDLastSave="0" documentId="13_ncr:1_{140CC31A-F4E5-4A8D-96F8-F7FBF3120818}" xr6:coauthVersionLast="45" xr6:coauthVersionMax="45" xr10:uidLastSave="{00000000-0000-0000-0000-000000000000}"/>
  <bookViews>
    <workbookView xWindow="6855" yWindow="1395" windowWidth="21750" windowHeight="13905"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等（借入先別）の明細" sheetId="6"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r:id="rId17"/>
    <sheet name="行政コスト計算書(PL)" sheetId="15" r:id="rId18"/>
    <sheet name="純資産変動計算書(NW)" sheetId="16" r:id="rId19"/>
    <sheet name="資金収支計算書(CF)" sheetId="17" r:id="rId20"/>
    <sheet name="チェック" sheetId="18"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'1.(1)③投資及び出資金の明細'!$A$6:$H$9</definedName>
    <definedName name="市場価格のないもののうち連結対象団体に対するもの">'1.(1)③投資及び出資金の明細'!$A$12:$J$15</definedName>
    <definedName name="市場価格のないもののうち連結対象団体以外に対するもの">'1.(1)③投資及び出資金の明細'!$A$18:$K$29</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4" i="18" l="1"/>
  <c r="F42" i="18"/>
  <c r="F41" i="18"/>
  <c r="G44" i="18"/>
  <c r="G42" i="18"/>
  <c r="G41" i="18"/>
  <c r="G38" i="18"/>
  <c r="G37" i="18"/>
  <c r="G36" i="18"/>
  <c r="G35" i="18"/>
  <c r="G34" i="18"/>
  <c r="G33" i="18"/>
  <c r="G32" i="18"/>
  <c r="G31" i="18"/>
  <c r="G30" i="18"/>
  <c r="G29" i="18"/>
  <c r="G28" i="18"/>
  <c r="G27" i="18"/>
  <c r="G26" i="18"/>
  <c r="G25" i="18"/>
  <c r="G24" i="18"/>
  <c r="G23" i="18"/>
  <c r="G22" i="18"/>
  <c r="G20" i="18"/>
  <c r="G19" i="18"/>
  <c r="G18" i="18"/>
  <c r="G17" i="18"/>
  <c r="G16" i="18"/>
  <c r="G14" i="18"/>
  <c r="G12" i="18"/>
  <c r="G11" i="18"/>
  <c r="G10" i="18"/>
  <c r="G9" i="18"/>
  <c r="G8" i="18"/>
  <c r="G7" i="18"/>
  <c r="G6" i="18"/>
  <c r="G5" i="18"/>
  <c r="G4" i="18"/>
  <c r="G3" i="18"/>
  <c r="G2" i="18"/>
  <c r="F31" i="18" l="1"/>
  <c r="F30" i="18"/>
  <c r="F29" i="18"/>
  <c r="F3" i="18" l="1"/>
  <c r="F2" i="18"/>
  <c r="H3" i="18" l="1"/>
  <c r="F37" i="18"/>
  <c r="H37" i="18" s="1"/>
  <c r="F36" i="18"/>
  <c r="H36" i="18" s="1"/>
  <c r="F35" i="18"/>
  <c r="H35" i="18" s="1"/>
  <c r="F34" i="18"/>
  <c r="F33" i="18"/>
  <c r="H33" i="18" s="1"/>
  <c r="F32" i="18"/>
  <c r="H29" i="18"/>
  <c r="F27" i="18"/>
  <c r="H27" i="18" s="1"/>
  <c r="F26" i="18"/>
  <c r="F25" i="18"/>
  <c r="H25" i="18" s="1"/>
  <c r="F24" i="18"/>
  <c r="F23" i="18"/>
  <c r="H23" i="18" s="1"/>
  <c r="F22" i="18"/>
  <c r="F20" i="18"/>
  <c r="H20" i="18" s="1"/>
  <c r="F19" i="18"/>
  <c r="H19" i="18" s="1"/>
  <c r="F18" i="18"/>
  <c r="F9" i="18"/>
  <c r="F8" i="18"/>
  <c r="H8" i="18" s="1"/>
  <c r="H44" i="18"/>
  <c r="H42" i="18"/>
  <c r="H41" i="18"/>
  <c r="H18" i="18"/>
  <c r="H9" i="18" l="1"/>
  <c r="H22" i="18"/>
  <c r="H26" i="18"/>
  <c r="H30" i="18"/>
  <c r="H34" i="18"/>
  <c r="H24" i="18"/>
  <c r="H32" i="18"/>
  <c r="H2" i="18"/>
  <c r="F6" i="18" l="1"/>
  <c r="H6" i="18" s="1"/>
  <c r="F5" i="18"/>
  <c r="F7" i="18" l="1"/>
  <c r="H7" i="18" s="1"/>
  <c r="H5" i="18"/>
  <c r="H31" i="18" l="1"/>
  <c r="F38" i="18" l="1"/>
  <c r="H38" i="18" s="1"/>
  <c r="F28" i="18" l="1"/>
  <c r="H28" i="18" s="1"/>
  <c r="F17" i="18"/>
  <c r="F16" i="18" l="1"/>
  <c r="H16" i="18" s="1"/>
  <c r="H17" i="18"/>
  <c r="F12" i="18"/>
  <c r="H12" i="18" s="1"/>
  <c r="F10" i="18"/>
  <c r="H10" i="18" s="1"/>
  <c r="F14" i="18"/>
  <c r="H14" i="18" s="1"/>
  <c r="F11" i="18"/>
  <c r="H11"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5" authorId="0" shapeId="0" xr:uid="{768BD338-A711-48EE-9FDD-61ED49305516}">
      <text>
        <r>
          <rPr>
            <b/>
            <sz val="9"/>
            <color indexed="81"/>
            <rFont val="MS P ゴシック"/>
            <family val="3"/>
            <charset val="128"/>
          </rPr>
          <t>地方債償還に係る補助金</t>
        </r>
      </text>
    </comment>
    <comment ref="I36" authorId="0" shapeId="0" xr:uid="{92758FA5-F659-4B7A-884E-211CFFB10CB1}">
      <text>
        <r>
          <rPr>
            <b/>
            <sz val="9"/>
            <color indexed="81"/>
            <rFont val="MS P ゴシック"/>
            <family val="3"/>
            <charset val="128"/>
          </rPr>
          <t>借換債に係る地方債収入</t>
        </r>
      </text>
    </comment>
    <comment ref="I37" authorId="0" shapeId="0" xr:uid="{F15EB445-59FD-4F38-B866-1243F964DBA6}">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<sst xmlns="http://schemas.openxmlformats.org/spreadsheetml/2006/main" count="1000" uniqueCount="474">
  <si>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</si>
  <si>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</si>
  <si>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</si>
  <si>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</si>
  <si>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</si>
  <si>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</si>
  <si>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</si>
  <si>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</si>
  <si>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</si>
  <si>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</si>
  <si>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</si>
  <si>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</si>
  <si>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</si>
  <si>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</si>
  <si>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</si>
  <si>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</si>
  <si>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</si>
  <si>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</si>
  <si>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</si>
  <si>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</si>
  <si>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</si>
  <si>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</si>
  <si>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</si>
  <si>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</si>
  <si>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</si>
  <si>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5"/>
  </si>
  <si>
    <t>種類</t>
  </si>
  <si>
    <t>現金預金</t>
  </si>
  <si>
    <t>有価証券</t>
  </si>
  <si>
    <t>土地</t>
  </si>
  <si>
    <t>その他</t>
  </si>
  <si>
    <t>合計_x000D_
(貸借対照表計上額)</t>
  </si>
  <si>
    <t>基金の明細</t>
    <phoneticPr fontId="5"/>
  </si>
  <si>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</si>
  <si>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</si>
  <si>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</si>
  <si>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</si>
  <si>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</si>
  <si>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</si>
  <si>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</si>
  <si>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</si>
  <si>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</si>
  <si>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</si>
  <si>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</si>
  <si>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</si>
  <si>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固定資産税</t>
  </si>
  <si>
    <t>軽自動車税</t>
  </si>
  <si>
    <t>長期延滞債権の明細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</si>
  <si>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</si>
  <si>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</si>
  <si>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</si>
  <si>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</si>
  <si>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</si>
  <si>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</si>
  <si>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</si>
  <si>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</si>
  <si>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</si>
  <si>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</si>
  <si>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</si>
  <si>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</si>
  <si>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</si>
  <si>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</si>
  <si>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</si>
  <si>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</si>
  <si>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</si>
  <si>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</si>
  <si>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</si>
  <si>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</si>
  <si>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</si>
  <si>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</si>
  <si>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</si>
  <si>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</si>
  <si>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</si>
  <si>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</si>
  <si>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</si>
  <si>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</si>
  <si>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</si>
  <si>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</si>
  <si>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</si>
  <si>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</si>
  <si>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</si>
  <si>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</si>
  <si>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</si>
  <si>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</si>
  <si>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</si>
  <si>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</si>
  <si>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</si>
  <si>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</si>
  <si>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</si>
  <si>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</si>
  <si>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</si>
  <si>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</si>
  <si>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</si>
  <si>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</si>
  <si>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</si>
  <si>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</si>
  <si>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</si>
  <si>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</si>
  <si>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</si>
  <si>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</si>
  <si>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</si>
  <si>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</si>
  <si>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</si>
  <si>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</si>
  <si>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</si>
  <si>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</si>
  <si>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</si>
  <si>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</si>
  <si>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</si>
  <si>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</si>
  <si>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</si>
  <si>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</si>
  <si>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</si>
  <si>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</si>
  <si>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2"/>
  </si>
  <si>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</si>
  <si>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</si>
  <si>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</si>
  <si>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</si>
  <si>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</si>
  <si>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</si>
  <si>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</si>
  <si>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</si>
  <si>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</si>
  <si>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</si>
  <si>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</si>
  <si>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</si>
  <si>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</si>
  <si>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</si>
  <si>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</si>
  <si>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</si>
  <si>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</si>
  <si>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</si>
  <si>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</si>
  <si>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</si>
  <si>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</si>
  <si>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</si>
  <si>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</si>
  <si>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</si>
  <si>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</si>
  <si>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</si>
  <si>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</si>
  <si>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</si>
  <si>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</si>
  <si>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</si>
  <si>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</si>
  <si>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</si>
  <si>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</si>
  <si>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</si>
  <si>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</si>
  <si>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</si>
  <si>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</si>
  <si>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</si>
  <si>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</si>
  <si>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</si>
  <si>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</si>
  <si>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</si>
  <si>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</si>
  <si>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</si>
  <si>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</si>
  <si>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</si>
  <si>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</si>
  <si>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</si>
  <si>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</si>
  <si>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</si>
  <si>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</si>
  <si>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</si>
  <si>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</si>
  <si>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</si>
  <si>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</si>
  <si>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</si>
  <si>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</si>
  <si>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</si>
  <si>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</si>
  <si>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</si>
  <si>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</si>
  <si>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</si>
  <si>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</si>
  <si>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</si>
  <si>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</si>
  <si>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</si>
  <si>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</si>
  <si>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</si>
  <si>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</si>
  <si>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</si>
  <si>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</si>
  <si>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</si>
  <si>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</si>
  <si>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</si>
  <si>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</si>
  <si>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</si>
  <si>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</si>
  <si>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</si>
  <si>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</si>
  <si>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</si>
  <si>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</si>
  <si>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</si>
  <si>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</si>
  <si>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</si>
  <si>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</si>
  <si>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</si>
  <si>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</si>
  <si>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</si>
  <si>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</si>
  <si>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</si>
  <si>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</si>
  <si>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</si>
  <si>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</si>
  <si>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</si>
  <si>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</si>
  <si>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</si>
  <si>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</si>
  <si>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</si>
  <si>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</si>
  <si>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</si>
  <si>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</si>
  <si>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</si>
  <si>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</si>
  <si>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</si>
  <si>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</si>
  <si>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</si>
  <si>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</si>
  <si>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</si>
  <si>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</si>
  <si>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</si>
  <si>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</si>
  <si>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</si>
  <si>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</si>
  <si>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</si>
  <si>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</si>
  <si>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</si>
  <si>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</si>
  <si>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</si>
  <si>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</si>
  <si>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</si>
  <si>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</si>
  <si>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</si>
  <si>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</si>
  <si>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</si>
  <si>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</si>
  <si>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</si>
  <si>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</si>
  <si>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</si>
  <si>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</si>
  <si>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</si>
  <si>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</si>
  <si>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</si>
  <si>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</si>
  <si>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</si>
  <si>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</si>
  <si>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</si>
  <si>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</si>
  <si>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</si>
  <si>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</si>
  <si>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</si>
  <si>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</si>
  <si>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</si>
  <si>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</si>
  <si>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</si>
  <si>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</si>
  <si>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</si>
  <si>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</si>
  <si>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</si>
  <si>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</si>
  <si>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</si>
  <si>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</si>
  <si>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</si>
  <si>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</si>
  <si>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</si>
  <si>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</si>
  <si>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</si>
  <si>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</si>
  <si>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</si>
  <si>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</si>
  <si>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</si>
  <si>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</si>
  <si>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</si>
  <si>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</si>
  <si>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</si>
  <si>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</si>
  <si>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</si>
  <si>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</si>
  <si>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</si>
  <si>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</si>
  <si>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5"/>
  </si>
  <si>
    <t>（１）資産項目の明細</t>
    <rPh sb="3" eb="5">
      <t>シサン</t>
    </rPh>
    <rPh sb="5" eb="7">
      <t>コウモク</t>
    </rPh>
    <rPh sb="8" eb="10">
      <t>メイサイ</t>
    </rPh>
    <phoneticPr fontId="5"/>
  </si>
  <si>
    <t>科目</t>
    <rPh sb="0" eb="2">
      <t>カモク</t>
    </rPh>
    <phoneticPr fontId="5"/>
  </si>
  <si>
    <t>附属明細書金額</t>
    <rPh sb="0" eb="5">
      <t>フゾクメイサイショ</t>
    </rPh>
    <rPh sb="5" eb="7">
      <t>キンガク</t>
    </rPh>
    <phoneticPr fontId="5"/>
  </si>
  <si>
    <t>財務諸表金額</t>
    <rPh sb="0" eb="4">
      <t>ザイムショヒョウ</t>
    </rPh>
    <rPh sb="4" eb="6">
      <t>キンガク</t>
    </rPh>
    <phoneticPr fontId="5"/>
  </si>
  <si>
    <t>チェック</t>
    <phoneticPr fontId="5"/>
  </si>
  <si>
    <t>明細書名称</t>
    <rPh sb="0" eb="3">
      <t>メイサイショ</t>
    </rPh>
    <rPh sb="3" eb="5">
      <t>メイショウ</t>
    </rPh>
    <phoneticPr fontId="5"/>
  </si>
  <si>
    <t>③</t>
    <phoneticPr fontId="5"/>
  </si>
  <si>
    <t>出資金</t>
    <rPh sb="0" eb="3">
      <t>シュッシキン</t>
    </rPh>
    <phoneticPr fontId="5"/>
  </si>
  <si>
    <t>①</t>
    <phoneticPr fontId="5"/>
  </si>
  <si>
    <t>②</t>
    <phoneticPr fontId="5"/>
  </si>
  <si>
    <t>④</t>
    <phoneticPr fontId="5"/>
  </si>
  <si>
    <t>⑤</t>
    <phoneticPr fontId="5"/>
  </si>
  <si>
    <t>有形固定資産の明細</t>
    <rPh sb="0" eb="6">
      <t>ユウケイコテイシサン</t>
    </rPh>
    <rPh sb="7" eb="9">
      <t>メイサイ</t>
    </rPh>
    <phoneticPr fontId="5"/>
  </si>
  <si>
    <t>有形固定資産の行政目的別明細</t>
    <rPh sb="0" eb="6">
      <t>ユウケイコテイシサン</t>
    </rPh>
    <rPh sb="7" eb="9">
      <t>ギョウセイ</t>
    </rPh>
    <rPh sb="9" eb="11">
      <t>モクテキ</t>
    </rPh>
    <rPh sb="11" eb="12">
      <t>ベツ</t>
    </rPh>
    <rPh sb="12" eb="14">
      <t>メイサイ</t>
    </rPh>
    <phoneticPr fontId="5"/>
  </si>
  <si>
    <t>投資及び出資金の明細</t>
    <phoneticPr fontId="5"/>
  </si>
  <si>
    <t>財政調整基金</t>
    <rPh sb="0" eb="6">
      <t>ザイセイチョウセイキキン</t>
    </rPh>
    <phoneticPr fontId="5"/>
  </si>
  <si>
    <t>減債基金</t>
    <rPh sb="0" eb="4">
      <t>ゲンサイキキン</t>
    </rPh>
    <phoneticPr fontId="5"/>
  </si>
  <si>
    <t>その他</t>
    <rPh sb="2" eb="3">
      <t>タ</t>
    </rPh>
    <phoneticPr fontId="5"/>
  </si>
  <si>
    <t>貸付金の明細</t>
    <rPh sb="0" eb="2">
      <t>カシツケ</t>
    </rPh>
    <rPh sb="2" eb="3">
      <t>キン</t>
    </rPh>
    <rPh sb="4" eb="6">
      <t>メイサイ</t>
    </rPh>
    <phoneticPr fontId="5"/>
  </si>
  <si>
    <t>長期貸付金</t>
    <rPh sb="0" eb="5">
      <t>チョウキカシツケキン</t>
    </rPh>
    <phoneticPr fontId="5"/>
  </si>
  <si>
    <t>短期貸付金</t>
    <rPh sb="0" eb="5">
      <t>タンキカシツケキン</t>
    </rPh>
    <phoneticPr fontId="5"/>
  </si>
  <si>
    <t>⑥</t>
    <phoneticPr fontId="5"/>
  </si>
  <si>
    <t>未収金</t>
    <rPh sb="0" eb="3">
      <t>ミシュウキン</t>
    </rPh>
    <phoneticPr fontId="5"/>
  </si>
  <si>
    <t>⑦</t>
    <phoneticPr fontId="5"/>
  </si>
  <si>
    <t>長期延滞債権</t>
    <rPh sb="0" eb="6">
      <t>チョウキエンタイサイケン</t>
    </rPh>
    <phoneticPr fontId="5"/>
  </si>
  <si>
    <t>（２）負債項目の明細</t>
    <rPh sb="3" eb="5">
      <t>フサイ</t>
    </rPh>
    <rPh sb="5" eb="7">
      <t>コウモク</t>
    </rPh>
    <rPh sb="8" eb="10">
      <t>メイサイ</t>
    </rPh>
    <phoneticPr fontId="5"/>
  </si>
  <si>
    <t xml:space="preserve"> １年内償還予定地方債</t>
  </si>
  <si>
    <t>地方債</t>
    <rPh sb="0" eb="3">
      <t>チホウサイ</t>
    </rPh>
    <phoneticPr fontId="5"/>
  </si>
  <si>
    <t>地方債、 １年内償還予定地方債</t>
    <rPh sb="0" eb="3">
      <t>チホウサイ</t>
    </rPh>
    <phoneticPr fontId="5"/>
  </si>
  <si>
    <t>ー</t>
  </si>
  <si>
    <t>ー</t>
    <phoneticPr fontId="5"/>
  </si>
  <si>
    <t>２．行政コスト計算書の内容に関する明細</t>
    <rPh sb="2" eb="4">
      <t>ギョウセイ</t>
    </rPh>
    <rPh sb="7" eb="10">
      <t>ケイサンショ</t>
    </rPh>
    <rPh sb="11" eb="13">
      <t>ナイヨウ</t>
    </rPh>
    <rPh sb="14" eb="15">
      <t>カン</t>
    </rPh>
    <rPh sb="17" eb="19">
      <t>メイサイ</t>
    </rPh>
    <phoneticPr fontId="5"/>
  </si>
  <si>
    <t>（１）補助金等の明細</t>
    <rPh sb="3" eb="6">
      <t>ホジョキン</t>
    </rPh>
    <rPh sb="6" eb="7">
      <t>トウ</t>
    </rPh>
    <rPh sb="8" eb="10">
      <t>メイサイ</t>
    </rPh>
    <phoneticPr fontId="5"/>
  </si>
  <si>
    <t>補助金等</t>
    <rPh sb="0" eb="3">
      <t>ホジョキン</t>
    </rPh>
    <rPh sb="3" eb="4">
      <t>トウ</t>
    </rPh>
    <phoneticPr fontId="5"/>
  </si>
  <si>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5"/>
  </si>
  <si>
    <t>（１）財源の明細</t>
    <rPh sb="3" eb="5">
      <t>ザイゲン</t>
    </rPh>
    <rPh sb="6" eb="8">
      <t>メイサイ</t>
    </rPh>
    <phoneticPr fontId="5"/>
  </si>
  <si>
    <t>（２）財源情報の明細</t>
    <rPh sb="3" eb="5">
      <t>ザイゲン</t>
    </rPh>
    <rPh sb="5" eb="7">
      <t>ジョウホウ</t>
    </rPh>
    <rPh sb="8" eb="10">
      <t>メイサイ</t>
    </rPh>
    <phoneticPr fontId="5"/>
  </si>
  <si>
    <t>税収等</t>
    <rPh sb="0" eb="2">
      <t>ゼイシュウ</t>
    </rPh>
    <rPh sb="2" eb="3">
      <t>トウ</t>
    </rPh>
    <phoneticPr fontId="5"/>
  </si>
  <si>
    <t>国県等補助金</t>
    <phoneticPr fontId="5"/>
  </si>
  <si>
    <t>４．資金収支計算書の内容に関する明細</t>
    <rPh sb="2" eb="4">
      <t>シキン</t>
    </rPh>
    <rPh sb="4" eb="6">
      <t>シュウシ</t>
    </rPh>
    <rPh sb="6" eb="9">
      <t>ケイサンショ</t>
    </rPh>
    <rPh sb="10" eb="12">
      <t>ナイヨウ</t>
    </rPh>
    <rPh sb="13" eb="14">
      <t>カン</t>
    </rPh>
    <rPh sb="16" eb="18">
      <t>メイサイ</t>
    </rPh>
    <phoneticPr fontId="5"/>
  </si>
  <si>
    <t>（１）資金の明細</t>
    <rPh sb="3" eb="5">
      <t>シキン</t>
    </rPh>
    <rPh sb="6" eb="8">
      <t>メイサイ</t>
    </rPh>
    <phoneticPr fontId="5"/>
  </si>
  <si>
    <t>地方税</t>
    <rPh sb="0" eb="3">
      <t>チホウゼイ</t>
    </rPh>
    <phoneticPr fontId="5"/>
  </si>
  <si>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</si>
  <si>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</si>
  <si>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</si>
  <si>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ワリ</t>
    </rPh>
    <rPh sb="8" eb="11">
      <t>コウフキン</t>
    </rPh>
    <phoneticPr fontId="5"/>
  </si>
  <si>
    <t>地方消費税交付金</t>
    <rPh sb="0" eb="2">
      <t>チホウ</t>
    </rPh>
    <rPh sb="2" eb="5">
      <t>ショウヒゼイ</t>
    </rPh>
    <rPh sb="5" eb="8">
      <t>コウフキン</t>
    </rPh>
    <phoneticPr fontId="5"/>
  </si>
  <si>
    <t>自動車取得税交付金</t>
    <rPh sb="0" eb="3">
      <t>ジドウシャ</t>
    </rPh>
    <rPh sb="3" eb="5">
      <t>シュトク</t>
    </rPh>
    <rPh sb="5" eb="6">
      <t>ゼイ</t>
    </rPh>
    <rPh sb="6" eb="9">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</si>
  <si>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</si>
  <si>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</si>
  <si>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</si>
  <si>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その他</t>
    <rPh sb="2" eb="3">
      <t>タ</t>
    </rPh>
    <phoneticPr fontId="5"/>
  </si>
  <si>
    <t>国庫支出金</t>
    <rPh sb="0" eb="5">
      <t>コッコシシュツキン</t>
    </rPh>
    <phoneticPr fontId="5"/>
  </si>
  <si>
    <t>県支出金</t>
    <rPh sb="0" eb="4">
      <t>ケンシシュツキン</t>
    </rPh>
    <phoneticPr fontId="5"/>
  </si>
  <si>
    <t>(単位：円)</t>
    <rPh sb="4" eb="5">
      <t>エン</t>
    </rPh>
    <phoneticPr fontId="5"/>
  </si>
  <si>
    <t>貸付金の明細、長期延滞債権の明細の合計</t>
    <rPh sb="0" eb="2">
      <t>カシツケ</t>
    </rPh>
    <rPh sb="2" eb="3">
      <t>キン</t>
    </rPh>
    <rPh sb="4" eb="6">
      <t>メイサイ</t>
    </rPh>
    <rPh sb="17" eb="19">
      <t>ゴウケイ</t>
    </rPh>
    <phoneticPr fontId="5"/>
  </si>
  <si>
    <t>貸付金の明細、未収金の明細の合計</t>
    <rPh sb="0" eb="2">
      <t>カシツケ</t>
    </rPh>
    <rPh sb="2" eb="3">
      <t>キン</t>
    </rPh>
    <rPh sb="4" eb="6">
      <t>メイサイ</t>
    </rPh>
    <rPh sb="7" eb="10">
      <t>ミシュウキン</t>
    </rPh>
    <rPh sb="14" eb="16">
      <t>ゴウケイ</t>
    </rPh>
    <phoneticPr fontId="5"/>
  </si>
  <si>
    <t>徴収不能引当金（流動資産）</t>
    <rPh sb="8" eb="10">
      <t>リュウドウ</t>
    </rPh>
    <phoneticPr fontId="5"/>
  </si>
  <si>
    <t>資本的_x000D_補助金</t>
    <phoneticPr fontId="5"/>
  </si>
  <si>
    <t>経常的_x000D_補助金</t>
    <phoneticPr fontId="5"/>
  </si>
  <si>
    <t xml:space="preserve">    公共施設等整備費支出</t>
  </si>
  <si>
    <t>有形固定資産の明細</t>
  </si>
  <si>
    <t>会計：一般会計等</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</si>
  <si>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</si>
  <si>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</si>
  <si>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</si>
  <si>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</si>
  <si>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</si>
  <si>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</si>
  <si>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</si>
  <si>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</si>
  <si>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</si>
  <si>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</si>
  <si>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</si>
  <si>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</si>
  <si>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</si>
  <si>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</si>
  <si>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</si>
  <si>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</si>
  <si>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</si>
  <si>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</si>
  <si>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</si>
  <si>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</si>
  <si>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</si>
  <si>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</si>
  <si>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</si>
  <si>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</si>
  <si>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</si>
  <si>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</si>
  <si>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5"/>
  </si>
  <si>
    <t>財源情報の明細</t>
  </si>
  <si>
    <t>内訳</t>
  </si>
  <si>
    <t>地方債等</t>
  </si>
  <si>
    <t>有形固定資産等の増加</t>
  </si>
  <si>
    <t>貸付金・基金等の増加</t>
  </si>
  <si>
    <t>ゴルフ場利用税交付金</t>
    <rPh sb="3" eb="4">
      <t>ジョウ</t>
    </rPh>
    <rPh sb="4" eb="6">
      <t>リヨウ</t>
    </rPh>
    <rPh sb="6" eb="7">
      <t>ゼイ</t>
    </rPh>
    <rPh sb="7" eb="10">
      <t>コウフキン</t>
    </rPh>
    <phoneticPr fontId="5"/>
  </si>
  <si>
    <t>土地取得特別会計</t>
    <phoneticPr fontId="5"/>
  </si>
  <si>
    <t>現金預金</t>
    <rPh sb="0" eb="2">
      <t>ゲンキン</t>
    </rPh>
    <rPh sb="2" eb="4">
      <t>ヨキン</t>
    </rPh>
    <phoneticPr fontId="2"/>
  </si>
  <si>
    <t>地方債（CF地方債収入と一致）</t>
    <rPh sb="0" eb="3">
      <t>チホウサイ</t>
    </rPh>
    <rPh sb="6" eb="9">
      <t>チホウサイ</t>
    </rPh>
    <rPh sb="9" eb="11">
      <t>シュウニュウ</t>
    </rPh>
    <rPh sb="12" eb="14">
      <t>イッチ</t>
    </rPh>
    <phoneticPr fontId="5"/>
  </si>
  <si>
    <t>財源内訳チェック</t>
    <rPh sb="0" eb="2">
      <t>ザイゲン</t>
    </rPh>
    <rPh sb="2" eb="4">
      <t>ウチワケ</t>
    </rPh>
    <phoneticPr fontId="5"/>
  </si>
  <si>
    <t>BS</t>
    <phoneticPr fontId="5"/>
  </si>
  <si>
    <t>NW</t>
    <phoneticPr fontId="5"/>
  </si>
  <si>
    <t>固定資産等形成分</t>
    <rPh sb="0" eb="8">
      <t>コテイシサントウケイセイブン</t>
    </rPh>
    <phoneticPr fontId="5"/>
  </si>
  <si>
    <t>余剰分（不足分）</t>
    <rPh sb="0" eb="3">
      <t>ヨジョウブン</t>
    </rPh>
    <rPh sb="4" eb="7">
      <t>フソクブン</t>
    </rPh>
    <phoneticPr fontId="5"/>
  </si>
  <si>
    <t>現金預金内訳チェック</t>
    <rPh sb="0" eb="4">
      <t>ゲンキンヨキン</t>
    </rPh>
    <rPh sb="4" eb="6">
      <t>ウチワケ</t>
    </rPh>
    <phoneticPr fontId="5"/>
  </si>
  <si>
    <t>現金預金</t>
    <phoneticPr fontId="5"/>
  </si>
  <si>
    <t>CF</t>
    <phoneticPr fontId="5"/>
  </si>
  <si>
    <t>税収等（NW税収等－CF財務活動支出）</t>
    <rPh sb="0" eb="3">
      <t>ゼイシュウトウ</t>
    </rPh>
    <rPh sb="6" eb="9">
      <t>ゼイシュウトウ</t>
    </rPh>
    <rPh sb="12" eb="14">
      <t>ザイム</t>
    </rPh>
    <rPh sb="14" eb="16">
      <t>カツドウ</t>
    </rPh>
    <rPh sb="16" eb="18">
      <t>シシュツ</t>
    </rPh>
    <phoneticPr fontId="5"/>
  </si>
  <si>
    <t>市場価格のないもののうち連結対象団体に対するもの</t>
    <phoneticPr fontId="5"/>
  </si>
  <si>
    <t>その他</t>
    <rPh sb="2" eb="3">
      <t>タ</t>
    </rPh>
    <phoneticPr fontId="10"/>
  </si>
  <si>
    <t>資本的補助金</t>
    <rPh sb="0" eb="3">
      <t>シホンテキ</t>
    </rPh>
    <phoneticPr fontId="5"/>
  </si>
  <si>
    <t>純行政コスト</t>
    <phoneticPr fontId="5"/>
  </si>
  <si>
    <t>有形固定資産等の増加</t>
    <phoneticPr fontId="5"/>
  </si>
  <si>
    <t>自治体名：尾張旭市</t>
  </si>
  <si>
    <t>自治体名：尾張旭市</t>
    <phoneticPr fontId="5"/>
  </si>
  <si>
    <t>尾張東流通センター（株）</t>
    <rPh sb="0" eb="2">
      <t>オワリ</t>
    </rPh>
    <rPh sb="2" eb="3">
      <t>ヒガシ</t>
    </rPh>
    <rPh sb="3" eb="5">
      <t>リュウツウ</t>
    </rPh>
    <rPh sb="9" eb="12">
      <t>カブ</t>
    </rPh>
    <phoneticPr fontId="3"/>
  </si>
  <si>
    <t>グリーンシティケーブルテレビ（株）</t>
    <rPh sb="14" eb="17">
      <t>カブ</t>
    </rPh>
    <phoneticPr fontId="3"/>
  </si>
  <si>
    <t>愛知県信用保証協会</t>
    <rPh sb="0" eb="3">
      <t>アイチケン</t>
    </rPh>
    <rPh sb="3" eb="5">
      <t>シンヨウ</t>
    </rPh>
    <rPh sb="5" eb="7">
      <t>ホショウ</t>
    </rPh>
    <rPh sb="7" eb="9">
      <t>キョウカイ</t>
    </rPh>
    <phoneticPr fontId="3"/>
  </si>
  <si>
    <t>（公財）愛知県国際交流協会</t>
    <rPh sb="1" eb="2">
      <t>コウ</t>
    </rPh>
    <rPh sb="2" eb="3">
      <t>ザイ</t>
    </rPh>
    <rPh sb="4" eb="7">
      <t>アイチケン</t>
    </rPh>
    <rPh sb="7" eb="9">
      <t>コクサイ</t>
    </rPh>
    <rPh sb="9" eb="11">
      <t>コウリュウ</t>
    </rPh>
    <rPh sb="11" eb="13">
      <t>キョウカイ</t>
    </rPh>
    <phoneticPr fontId="3"/>
  </si>
  <si>
    <t>（一財）地域活性化センター</t>
    <rPh sb="1" eb="2">
      <t>イチ</t>
    </rPh>
    <rPh sb="2" eb="3">
      <t>ザイ</t>
    </rPh>
    <rPh sb="4" eb="6">
      <t>チイキ</t>
    </rPh>
    <rPh sb="6" eb="9">
      <t>カッセイカ</t>
    </rPh>
    <phoneticPr fontId="3"/>
  </si>
  <si>
    <t>（公財）愛知県体育協会</t>
    <rPh sb="1" eb="2">
      <t>コウ</t>
    </rPh>
    <rPh sb="2" eb="3">
      <t>ザイ</t>
    </rPh>
    <rPh sb="4" eb="7">
      <t>アイチケン</t>
    </rPh>
    <rPh sb="7" eb="9">
      <t>タイイク</t>
    </rPh>
    <rPh sb="9" eb="11">
      <t>キョウカイ</t>
    </rPh>
    <phoneticPr fontId="3"/>
  </si>
  <si>
    <t>（一財）砂防フロンティア整備推進機構</t>
    <rPh sb="1" eb="2">
      <t>イチ</t>
    </rPh>
    <rPh sb="2" eb="3">
      <t>ザイ</t>
    </rPh>
    <rPh sb="4" eb="6">
      <t>サボウ</t>
    </rPh>
    <rPh sb="12" eb="14">
      <t>セイビ</t>
    </rPh>
    <rPh sb="14" eb="16">
      <t>スイシン</t>
    </rPh>
    <rPh sb="16" eb="18">
      <t>キコウ</t>
    </rPh>
    <phoneticPr fontId="3"/>
  </si>
  <si>
    <t>（公財）暴力追放愛知県民会議</t>
    <rPh sb="1" eb="2">
      <t>コウ</t>
    </rPh>
    <rPh sb="2" eb="3">
      <t>ザイ</t>
    </rPh>
    <rPh sb="4" eb="6">
      <t>ボウリョク</t>
    </rPh>
    <rPh sb="6" eb="8">
      <t>ツイホウ</t>
    </rPh>
    <rPh sb="8" eb="10">
      <t>アイチ</t>
    </rPh>
    <rPh sb="10" eb="12">
      <t>ケンミン</t>
    </rPh>
    <rPh sb="12" eb="14">
      <t>カイギ</t>
    </rPh>
    <phoneticPr fontId="5"/>
  </si>
  <si>
    <t>地方公共団体金融機構</t>
    <rPh sb="0" eb="2">
      <t>チホウ</t>
    </rPh>
    <rPh sb="2" eb="4">
      <t>コウキョウ</t>
    </rPh>
    <rPh sb="4" eb="6">
      <t>ダンタイ</t>
    </rPh>
    <rPh sb="6" eb="8">
      <t>キンユウ</t>
    </rPh>
    <rPh sb="8" eb="10">
      <t>キコウ</t>
    </rPh>
    <phoneticPr fontId="4"/>
  </si>
  <si>
    <t>市民税（個人）</t>
    <rPh sb="0" eb="3">
      <t>シミンゼイ</t>
    </rPh>
    <rPh sb="2" eb="3">
      <t>ゼイ</t>
    </rPh>
    <phoneticPr fontId="3"/>
  </si>
  <si>
    <t>市民税（法人）</t>
    <rPh sb="0" eb="3">
      <t>シミンゼイ</t>
    </rPh>
    <rPh sb="2" eb="3">
      <t>ゼイ</t>
    </rPh>
    <phoneticPr fontId="3"/>
  </si>
  <si>
    <t>都市計画税</t>
    <rPh sb="0" eb="2">
      <t>トシ</t>
    </rPh>
    <rPh sb="2" eb="4">
      <t>ケイカク</t>
    </rPh>
    <rPh sb="4" eb="5">
      <t>ゼイ</t>
    </rPh>
    <phoneticPr fontId="3"/>
  </si>
  <si>
    <t>分担金及び負担金</t>
    <rPh sb="0" eb="3">
      <t>ブンタンキン</t>
    </rPh>
    <rPh sb="3" eb="4">
      <t>オヨ</t>
    </rPh>
    <rPh sb="5" eb="8">
      <t>フタンキン</t>
    </rPh>
    <phoneticPr fontId="8"/>
  </si>
  <si>
    <t>使用料及び手数料</t>
    <rPh sb="0" eb="2">
      <t>シヨウ</t>
    </rPh>
    <rPh sb="2" eb="3">
      <t>リョウ</t>
    </rPh>
    <rPh sb="3" eb="4">
      <t>オヨ</t>
    </rPh>
    <rPh sb="5" eb="8">
      <t>テスウリョウ</t>
    </rPh>
    <phoneticPr fontId="8"/>
  </si>
  <si>
    <t>諸収入(雑入）</t>
    <rPh sb="0" eb="3">
      <t>ショシュウニュウ</t>
    </rPh>
    <rPh sb="4" eb="6">
      <t>ザツニュウ</t>
    </rPh>
    <phoneticPr fontId="9"/>
  </si>
  <si>
    <t>尾張旭北原山土地区画整理組合</t>
  </si>
  <si>
    <t>尾張旭市長久手市衛生組合</t>
  </si>
  <si>
    <t>旭平和墓園事業特別会計</t>
    <rPh sb="0" eb="1">
      <t>アサヒ</t>
    </rPh>
    <rPh sb="1" eb="3">
      <t>ヘイワ</t>
    </rPh>
    <rPh sb="3" eb="5">
      <t>ボエン</t>
    </rPh>
    <rPh sb="5" eb="7">
      <t>ジギョウ</t>
    </rPh>
    <rPh sb="7" eb="9">
      <t>トクベツ</t>
    </rPh>
    <rPh sb="9" eb="11">
      <t>カイケイ</t>
    </rPh>
    <phoneticPr fontId="5"/>
  </si>
  <si>
    <t>税収等</t>
    <phoneticPr fontId="5"/>
  </si>
  <si>
    <t>一般会計繰入金</t>
    <rPh sb="0" eb="2">
      <t>イッパン</t>
    </rPh>
    <rPh sb="2" eb="4">
      <t>カイケイ</t>
    </rPh>
    <rPh sb="4" eb="6">
      <t>クリイレ</t>
    </rPh>
    <rPh sb="6" eb="7">
      <t>キン</t>
    </rPh>
    <phoneticPr fontId="5"/>
  </si>
  <si>
    <t>財源の明細</t>
    <phoneticPr fontId="5"/>
  </si>
  <si>
    <t>一般会計等相殺</t>
    <rPh sb="0" eb="5">
      <t>イッパンカイケイトウ</t>
    </rPh>
    <rPh sb="5" eb="7">
      <t>ソウサイ</t>
    </rPh>
    <phoneticPr fontId="5"/>
  </si>
  <si>
    <t>一般会計等（単純合算）</t>
    <rPh sb="0" eb="2">
      <t>イッパン</t>
    </rPh>
    <rPh sb="2" eb="4">
      <t>カイケイ</t>
    </rPh>
    <rPh sb="4" eb="5">
      <t>トウ</t>
    </rPh>
    <rPh sb="6" eb="8">
      <t>タンジュン</t>
    </rPh>
    <rPh sb="8" eb="10">
      <t>ガッサン</t>
    </rPh>
    <phoneticPr fontId="5"/>
  </si>
  <si>
    <t>一般会計等</t>
    <rPh sb="0" eb="5">
      <t>イッパンカイケイトウ</t>
    </rPh>
    <phoneticPr fontId="5"/>
  </si>
  <si>
    <t>（公財）魚アラ処理公社</t>
    <rPh sb="1" eb="2">
      <t>コウ</t>
    </rPh>
    <rPh sb="2" eb="3">
      <t>ザイ</t>
    </rPh>
    <rPh sb="4" eb="5">
      <t>サカナ</t>
    </rPh>
    <rPh sb="7" eb="9">
      <t>ショリ</t>
    </rPh>
    <rPh sb="9" eb="11">
      <t>コウシャ</t>
    </rPh>
    <phoneticPr fontId="6"/>
  </si>
  <si>
    <t>水道事業会計</t>
    <rPh sb="0" eb="2">
      <t>スイドウ</t>
    </rPh>
    <rPh sb="2" eb="4">
      <t>ジギョウ</t>
    </rPh>
    <rPh sb="4" eb="6">
      <t>カイケイ</t>
    </rPh>
    <phoneticPr fontId="12"/>
  </si>
  <si>
    <t>公共下水道事業会計</t>
    <rPh sb="0" eb="9">
      <t>コウキョウゲスイドウジギョウカイケイ</t>
    </rPh>
    <phoneticPr fontId="5"/>
  </si>
  <si>
    <t>貸借対照表</t>
  </si>
  <si>
    <t>（平成31年3月31日現在）</t>
  </si>
  <si>
    <t>資金収支計算書</t>
  </si>
  <si>
    <t>自　平成30年4月1日</t>
  </si>
  <si>
    <t>至　平成31年3月31日</t>
  </si>
  <si>
    <t>純資産変動計算書</t>
  </si>
  <si>
    <t>行政コスト計算書</t>
  </si>
  <si>
    <t>年度：平成30年度</t>
  </si>
  <si>
    <t>財政調整基金</t>
    <rPh sb="0" eb="2">
      <t>ザイセイ</t>
    </rPh>
    <rPh sb="2" eb="4">
      <t>チョウセイ</t>
    </rPh>
    <rPh sb="4" eb="6">
      <t>キキン</t>
    </rPh>
    <phoneticPr fontId="1"/>
  </si>
  <si>
    <t>減債基金</t>
    <rPh sb="0" eb="2">
      <t>ゲンサイ</t>
    </rPh>
    <rPh sb="2" eb="4">
      <t>キキン</t>
    </rPh>
    <phoneticPr fontId="1"/>
  </si>
  <si>
    <t>緑化推進基金</t>
    <rPh sb="0" eb="2">
      <t>リョッカ</t>
    </rPh>
    <rPh sb="2" eb="4">
      <t>スイシン</t>
    </rPh>
    <rPh sb="4" eb="6">
      <t>キキン</t>
    </rPh>
    <phoneticPr fontId="1"/>
  </si>
  <si>
    <t>公共施設整備基金</t>
    <rPh sb="0" eb="2">
      <t>コウキョウ</t>
    </rPh>
    <rPh sb="2" eb="4">
      <t>シセツ</t>
    </rPh>
    <rPh sb="4" eb="6">
      <t>セイビ</t>
    </rPh>
    <rPh sb="6" eb="8">
      <t>キキン</t>
    </rPh>
    <phoneticPr fontId="1"/>
  </si>
  <si>
    <t>地域福祉基金</t>
    <rPh sb="0" eb="2">
      <t>チイキ</t>
    </rPh>
    <rPh sb="2" eb="4">
      <t>フクシ</t>
    </rPh>
    <rPh sb="4" eb="6">
      <t>キキン</t>
    </rPh>
    <phoneticPr fontId="1"/>
  </si>
  <si>
    <t>文化振興基金</t>
    <rPh sb="0" eb="2">
      <t>ブンカ</t>
    </rPh>
    <rPh sb="2" eb="4">
      <t>シンコウ</t>
    </rPh>
    <rPh sb="4" eb="6">
      <t>キキン</t>
    </rPh>
    <phoneticPr fontId="1"/>
  </si>
  <si>
    <t>まちづくり応援基金</t>
    <rPh sb="5" eb="7">
      <t>オウエン</t>
    </rPh>
    <rPh sb="7" eb="9">
      <t>キキン</t>
    </rPh>
    <phoneticPr fontId="1"/>
  </si>
  <si>
    <t>旭平和墓園管理基金</t>
    <rPh sb="0" eb="1">
      <t>アサヒ</t>
    </rPh>
    <rPh sb="1" eb="3">
      <t>ヘイワ</t>
    </rPh>
    <rPh sb="3" eb="5">
      <t>ボエン</t>
    </rPh>
    <rPh sb="5" eb="7">
      <t>カンリ</t>
    </rPh>
    <rPh sb="7" eb="9">
      <t>キキン</t>
    </rPh>
    <phoneticPr fontId="1"/>
  </si>
  <si>
    <t>土地開発基金</t>
    <rPh sb="0" eb="2">
      <t>トチ</t>
    </rPh>
    <rPh sb="2" eb="4">
      <t>カイハツ</t>
    </rPh>
    <rPh sb="4" eb="6">
      <t>キキン</t>
    </rPh>
    <phoneticPr fontId="1"/>
  </si>
  <si>
    <t>北原山土地区画整理組合補助金</t>
    <rPh sb="0" eb="2">
      <t>キタハラ</t>
    </rPh>
    <rPh sb="2" eb="3">
      <t>ヤマ</t>
    </rPh>
    <rPh sb="3" eb="5">
      <t>トチ</t>
    </rPh>
    <rPh sb="5" eb="7">
      <t>クカク</t>
    </rPh>
    <rPh sb="7" eb="9">
      <t>セイリ</t>
    </rPh>
    <rPh sb="9" eb="11">
      <t>クミアイ</t>
    </rPh>
    <rPh sb="11" eb="14">
      <t>ホジョキン</t>
    </rPh>
    <phoneticPr fontId="3"/>
  </si>
  <si>
    <t>尾張旭北原山土地区画整理組合</t>
    <rPh sb="0" eb="3">
      <t>オワリアサヒ</t>
    </rPh>
    <rPh sb="3" eb="5">
      <t>キタハラ</t>
    </rPh>
    <rPh sb="5" eb="6">
      <t>ヤマ</t>
    </rPh>
    <rPh sb="6" eb="8">
      <t>トチ</t>
    </rPh>
    <rPh sb="8" eb="10">
      <t>クカク</t>
    </rPh>
    <rPh sb="10" eb="12">
      <t>セイリ</t>
    </rPh>
    <rPh sb="12" eb="14">
      <t>クミアイ</t>
    </rPh>
    <phoneticPr fontId="3"/>
  </si>
  <si>
    <t>土地区画整理事業推進のため、組合に補助金を交付し事業を支援</t>
    <rPh sb="0" eb="2">
      <t>トチ</t>
    </rPh>
    <rPh sb="2" eb="4">
      <t>クカク</t>
    </rPh>
    <rPh sb="4" eb="6">
      <t>セイリ</t>
    </rPh>
    <rPh sb="6" eb="8">
      <t>ジギョウ</t>
    </rPh>
    <rPh sb="8" eb="10">
      <t>スイシン</t>
    </rPh>
    <rPh sb="14" eb="16">
      <t>クミアイ</t>
    </rPh>
    <rPh sb="17" eb="20">
      <t>ホジョキン</t>
    </rPh>
    <rPh sb="21" eb="23">
      <t>コウフ</t>
    </rPh>
    <rPh sb="24" eb="26">
      <t>ジギョウ</t>
    </rPh>
    <rPh sb="27" eb="29">
      <t>シエン</t>
    </rPh>
    <phoneticPr fontId="3"/>
  </si>
  <si>
    <t>北原山土地区画整理組合交付金</t>
    <rPh sb="0" eb="2">
      <t>キタハラ</t>
    </rPh>
    <rPh sb="2" eb="3">
      <t>ヤマ</t>
    </rPh>
    <rPh sb="3" eb="5">
      <t>トチ</t>
    </rPh>
    <rPh sb="5" eb="7">
      <t>クカク</t>
    </rPh>
    <rPh sb="7" eb="9">
      <t>セイリ</t>
    </rPh>
    <rPh sb="9" eb="11">
      <t>クミアイ</t>
    </rPh>
    <rPh sb="11" eb="14">
      <t>コウフキン</t>
    </rPh>
    <phoneticPr fontId="3"/>
  </si>
  <si>
    <t>土地区画整理事業推進のため、組合に交付金を交付し事業を支援</t>
    <rPh sb="0" eb="2">
      <t>トチ</t>
    </rPh>
    <rPh sb="2" eb="4">
      <t>クカク</t>
    </rPh>
    <rPh sb="4" eb="6">
      <t>セイリ</t>
    </rPh>
    <rPh sb="6" eb="8">
      <t>ジギョウ</t>
    </rPh>
    <rPh sb="8" eb="10">
      <t>スイシン</t>
    </rPh>
    <rPh sb="14" eb="16">
      <t>クミアイ</t>
    </rPh>
    <rPh sb="17" eb="20">
      <t>コウフキン</t>
    </rPh>
    <rPh sb="21" eb="23">
      <t>コウフ</t>
    </rPh>
    <rPh sb="24" eb="26">
      <t>ジギョウ</t>
    </rPh>
    <rPh sb="27" eb="29">
      <t>シエン</t>
    </rPh>
    <phoneticPr fontId="3"/>
  </si>
  <si>
    <t>北原山土地区画整理補助事業負担金</t>
    <rPh sb="0" eb="2">
      <t>キタハラ</t>
    </rPh>
    <rPh sb="2" eb="3">
      <t>ヤマ</t>
    </rPh>
    <rPh sb="3" eb="5">
      <t>トチ</t>
    </rPh>
    <rPh sb="5" eb="7">
      <t>クカク</t>
    </rPh>
    <rPh sb="7" eb="9">
      <t>セイリ</t>
    </rPh>
    <rPh sb="9" eb="11">
      <t>ホジョ</t>
    </rPh>
    <rPh sb="11" eb="13">
      <t>ジギョウ</t>
    </rPh>
    <rPh sb="13" eb="15">
      <t>フタン</t>
    </rPh>
    <rPh sb="15" eb="16">
      <t>キン</t>
    </rPh>
    <phoneticPr fontId="3"/>
  </si>
  <si>
    <t>愛知県知事</t>
    <rPh sb="0" eb="2">
      <t>アイチ</t>
    </rPh>
    <rPh sb="2" eb="3">
      <t>ケン</t>
    </rPh>
    <rPh sb="3" eb="5">
      <t>チジ</t>
    </rPh>
    <phoneticPr fontId="3"/>
  </si>
  <si>
    <t>土地区画整理事業推進のため、国庫補助事業に一部費用負担し事業を支援</t>
    <rPh sb="0" eb="2">
      <t>トチ</t>
    </rPh>
    <rPh sb="2" eb="4">
      <t>クカク</t>
    </rPh>
    <rPh sb="4" eb="6">
      <t>セイリ</t>
    </rPh>
    <rPh sb="6" eb="8">
      <t>ジギョウ</t>
    </rPh>
    <rPh sb="8" eb="10">
      <t>スイシン</t>
    </rPh>
    <rPh sb="14" eb="16">
      <t>コッコ</t>
    </rPh>
    <rPh sb="16" eb="18">
      <t>ホジョ</t>
    </rPh>
    <rPh sb="18" eb="20">
      <t>ジギョウ</t>
    </rPh>
    <rPh sb="21" eb="23">
      <t>イチブ</t>
    </rPh>
    <rPh sb="23" eb="25">
      <t>ヒヨウ</t>
    </rPh>
    <rPh sb="25" eb="27">
      <t>フタン</t>
    </rPh>
    <rPh sb="28" eb="30">
      <t>ジギョウ</t>
    </rPh>
    <rPh sb="31" eb="33">
      <t>シエン</t>
    </rPh>
    <phoneticPr fontId="3"/>
  </si>
  <si>
    <t>後期高齢者医療療養給付費負担金</t>
    <rPh sb="0" eb="2">
      <t>コウキ</t>
    </rPh>
    <rPh sb="2" eb="5">
      <t>コウレイシャ</t>
    </rPh>
    <rPh sb="5" eb="7">
      <t>イリョウ</t>
    </rPh>
    <rPh sb="7" eb="9">
      <t>リョウヨウ</t>
    </rPh>
    <rPh sb="9" eb="11">
      <t>キュウフ</t>
    </rPh>
    <rPh sb="11" eb="12">
      <t>ヒ</t>
    </rPh>
    <rPh sb="12" eb="15">
      <t>フタンキン</t>
    </rPh>
    <phoneticPr fontId="3"/>
  </si>
  <si>
    <t>愛知県後期高齢者医療連合</t>
    <rPh sb="0" eb="2">
      <t>アイチ</t>
    </rPh>
    <rPh sb="2" eb="3">
      <t>ケン</t>
    </rPh>
    <rPh sb="3" eb="5">
      <t>コウキ</t>
    </rPh>
    <rPh sb="5" eb="8">
      <t>コウレイシャ</t>
    </rPh>
    <rPh sb="8" eb="10">
      <t>イリョウ</t>
    </rPh>
    <rPh sb="10" eb="12">
      <t>レンゴウ</t>
    </rPh>
    <phoneticPr fontId="3"/>
  </si>
  <si>
    <t>公共下水道事業会計負担金</t>
    <rPh sb="0" eb="2">
      <t>コウキョウ</t>
    </rPh>
    <rPh sb="2" eb="4">
      <t>ゲスイ</t>
    </rPh>
    <rPh sb="4" eb="5">
      <t>ミチ</t>
    </rPh>
    <rPh sb="5" eb="7">
      <t>ジギョウ</t>
    </rPh>
    <rPh sb="7" eb="9">
      <t>カイケイ</t>
    </rPh>
    <rPh sb="9" eb="12">
      <t>フタンキン</t>
    </rPh>
    <phoneticPr fontId="3"/>
  </si>
  <si>
    <t>尾張旭市公共下水道事業</t>
    <rPh sb="0" eb="4">
      <t>オワリアサヒシ</t>
    </rPh>
    <rPh sb="4" eb="6">
      <t>コウキョウ</t>
    </rPh>
    <rPh sb="6" eb="9">
      <t>ゲスイドウ</t>
    </rPh>
    <rPh sb="9" eb="11">
      <t>ジギョウ</t>
    </rPh>
    <phoneticPr fontId="3"/>
  </si>
  <si>
    <t>公立陶生病院組合負担金</t>
    <rPh sb="0" eb="2">
      <t>コウリツ</t>
    </rPh>
    <rPh sb="2" eb="4">
      <t>トウオ</t>
    </rPh>
    <rPh sb="4" eb="6">
      <t>ビョウイン</t>
    </rPh>
    <rPh sb="6" eb="8">
      <t>クミアイ</t>
    </rPh>
    <rPh sb="8" eb="11">
      <t>フタンキン</t>
    </rPh>
    <phoneticPr fontId="3"/>
  </si>
  <si>
    <t>公立陶生病院組合</t>
    <rPh sb="0" eb="2">
      <t>コウリツ</t>
    </rPh>
    <rPh sb="2" eb="4">
      <t>トウオ</t>
    </rPh>
    <rPh sb="4" eb="6">
      <t>ビョウイン</t>
    </rPh>
    <rPh sb="6" eb="8">
      <t>クミアイ</t>
    </rPh>
    <phoneticPr fontId="3"/>
  </si>
  <si>
    <t>尾張東部衛生組合負担金</t>
    <rPh sb="0" eb="2">
      <t>オワリ</t>
    </rPh>
    <rPh sb="2" eb="4">
      <t>トウブ</t>
    </rPh>
    <rPh sb="4" eb="6">
      <t>エイセイ</t>
    </rPh>
    <rPh sb="6" eb="8">
      <t>クミアイ</t>
    </rPh>
    <rPh sb="8" eb="11">
      <t>フタンキン</t>
    </rPh>
    <phoneticPr fontId="3"/>
  </si>
  <si>
    <t>尾張東部衛生組合</t>
    <rPh sb="0" eb="2">
      <t>オワリ</t>
    </rPh>
    <rPh sb="2" eb="4">
      <t>トウブ</t>
    </rPh>
    <rPh sb="4" eb="6">
      <t>エイセイ</t>
    </rPh>
    <rPh sb="6" eb="8">
      <t>クミアイ</t>
    </rPh>
    <phoneticPr fontId="3"/>
  </si>
  <si>
    <t>尾張旭市長久手市衛生組合負担金</t>
  </si>
  <si>
    <t>尾張旭市公共下水道事業補助金</t>
    <rPh sb="0" eb="4">
      <t>オワリアサヒシ</t>
    </rPh>
    <phoneticPr fontId="3"/>
  </si>
  <si>
    <t>尾張旭市公共下水道事業</t>
  </si>
  <si>
    <t>瀬戸旭看護専門学校組合負担金</t>
    <rPh sb="0" eb="2">
      <t>セト</t>
    </rPh>
    <rPh sb="2" eb="3">
      <t>アサヒ</t>
    </rPh>
    <rPh sb="3" eb="5">
      <t>カンゴ</t>
    </rPh>
    <rPh sb="5" eb="7">
      <t>センモン</t>
    </rPh>
    <rPh sb="7" eb="9">
      <t>ガッコウ</t>
    </rPh>
    <rPh sb="9" eb="11">
      <t>クミアイ</t>
    </rPh>
    <rPh sb="11" eb="14">
      <t>フタンキン</t>
    </rPh>
    <phoneticPr fontId="3"/>
  </si>
  <si>
    <t>瀬戸旭看護専門学校組合</t>
    <rPh sb="0" eb="2">
      <t>セト</t>
    </rPh>
    <rPh sb="2" eb="3">
      <t>アサヒ</t>
    </rPh>
    <rPh sb="3" eb="5">
      <t>カンゴ</t>
    </rPh>
    <rPh sb="5" eb="7">
      <t>センモン</t>
    </rPh>
    <rPh sb="7" eb="9">
      <t>ガッコウ</t>
    </rPh>
    <rPh sb="9" eb="11">
      <t>クミアイ</t>
    </rPh>
    <phoneticPr fontId="3"/>
  </si>
  <si>
    <t>その他</t>
    <rPh sb="2" eb="3">
      <t>タ</t>
    </rPh>
    <phoneticPr fontId="18"/>
  </si>
  <si>
    <t>後期高齢者医療制度の医療費の市負担分（1/12）を支払う</t>
    <rPh sb="0" eb="2">
      <t>コウキ</t>
    </rPh>
    <rPh sb="2" eb="5">
      <t>コウレイシャ</t>
    </rPh>
    <rPh sb="5" eb="7">
      <t>イリョウ</t>
    </rPh>
    <rPh sb="7" eb="9">
      <t>セイド</t>
    </rPh>
    <rPh sb="10" eb="13">
      <t>イリョウヒ</t>
    </rPh>
    <rPh sb="14" eb="15">
      <t>シ</t>
    </rPh>
    <rPh sb="15" eb="18">
      <t>フタンブン</t>
    </rPh>
    <rPh sb="25" eb="27">
      <t>シハラ</t>
    </rPh>
    <phoneticPr fontId="5"/>
  </si>
  <si>
    <t>総務省通知の繰出基準に定めのある経費の支出</t>
    <rPh sb="0" eb="3">
      <t>ソウムショウ</t>
    </rPh>
    <rPh sb="3" eb="5">
      <t>ツウチ</t>
    </rPh>
    <rPh sb="6" eb="8">
      <t>クリダ</t>
    </rPh>
    <rPh sb="8" eb="10">
      <t>キジュン</t>
    </rPh>
    <rPh sb="11" eb="12">
      <t>サダ</t>
    </rPh>
    <rPh sb="16" eb="18">
      <t>ケイヒ</t>
    </rPh>
    <rPh sb="19" eb="21">
      <t>シシュツ</t>
    </rPh>
    <phoneticPr fontId="3"/>
  </si>
  <si>
    <t>公立陶生病院組合規約に基づき支出</t>
    <rPh sb="0" eb="2">
      <t>コウリツ</t>
    </rPh>
    <rPh sb="2" eb="4">
      <t>トウオ</t>
    </rPh>
    <rPh sb="4" eb="6">
      <t>ビョウイン</t>
    </rPh>
    <rPh sb="6" eb="8">
      <t>クミアイ</t>
    </rPh>
    <rPh sb="8" eb="10">
      <t>キヤク</t>
    </rPh>
    <rPh sb="11" eb="12">
      <t>モト</t>
    </rPh>
    <rPh sb="14" eb="16">
      <t>シシュツ</t>
    </rPh>
    <phoneticPr fontId="3"/>
  </si>
  <si>
    <t>人件費等の経費の支出及び廃棄物処理施設建設経費の積立てのため</t>
    <rPh sb="0" eb="3">
      <t>ジンケンヒ</t>
    </rPh>
    <rPh sb="3" eb="4">
      <t>トウ</t>
    </rPh>
    <rPh sb="5" eb="7">
      <t>ケイヒ</t>
    </rPh>
    <rPh sb="8" eb="10">
      <t>シシュツ</t>
    </rPh>
    <rPh sb="10" eb="11">
      <t>オヨ</t>
    </rPh>
    <rPh sb="12" eb="15">
      <t>ハイキブツ</t>
    </rPh>
    <rPh sb="15" eb="17">
      <t>ショリ</t>
    </rPh>
    <rPh sb="17" eb="19">
      <t>シセツ</t>
    </rPh>
    <rPh sb="19" eb="21">
      <t>ケンセツ</t>
    </rPh>
    <rPh sb="21" eb="23">
      <t>ケイヒ</t>
    </rPh>
    <rPh sb="24" eb="25">
      <t>ツ</t>
    </rPh>
    <rPh sb="25" eb="26">
      <t>タ</t>
    </rPh>
    <phoneticPr fontId="7"/>
  </si>
  <si>
    <t>人件費等の経費を支出するため</t>
    <rPh sb="0" eb="3">
      <t>ジンケンヒ</t>
    </rPh>
    <rPh sb="3" eb="4">
      <t>トウ</t>
    </rPh>
    <rPh sb="5" eb="7">
      <t>ケイヒ</t>
    </rPh>
    <rPh sb="8" eb="10">
      <t>シシュツ</t>
    </rPh>
    <phoneticPr fontId="9"/>
  </si>
  <si>
    <t>下水道普及のため汚水処理事業と建設改良事業の経費を補助</t>
    <rPh sb="0" eb="3">
      <t>ゲスイドウ</t>
    </rPh>
    <rPh sb="3" eb="5">
      <t>フキュウ</t>
    </rPh>
    <rPh sb="8" eb="10">
      <t>オスイ</t>
    </rPh>
    <rPh sb="10" eb="12">
      <t>ショリ</t>
    </rPh>
    <rPh sb="12" eb="14">
      <t>ジギョウ</t>
    </rPh>
    <rPh sb="15" eb="17">
      <t>ケンセツ</t>
    </rPh>
    <rPh sb="17" eb="19">
      <t>カイリョウ</t>
    </rPh>
    <rPh sb="19" eb="21">
      <t>ジギョウ</t>
    </rPh>
    <rPh sb="22" eb="24">
      <t>ケイヒ</t>
    </rPh>
    <rPh sb="25" eb="27">
      <t>ホジョ</t>
    </rPh>
    <phoneticPr fontId="3"/>
  </si>
  <si>
    <t>瀬戸旭看護専門学校組合規約に基づき支出</t>
    <rPh sb="0" eb="2">
      <t>セト</t>
    </rPh>
    <rPh sb="2" eb="3">
      <t>アサヒ</t>
    </rPh>
    <rPh sb="3" eb="5">
      <t>カンゴ</t>
    </rPh>
    <rPh sb="5" eb="7">
      <t>センモン</t>
    </rPh>
    <rPh sb="7" eb="9">
      <t>ガッコウ</t>
    </rPh>
    <rPh sb="9" eb="11">
      <t>クミアイ</t>
    </rPh>
    <rPh sb="11" eb="13">
      <t>キヤク</t>
    </rPh>
    <rPh sb="14" eb="15">
      <t>モト</t>
    </rPh>
    <rPh sb="17" eb="19">
      <t>シシュツ</t>
    </rPh>
    <phoneticPr fontId="3"/>
  </si>
  <si>
    <t>土地開発公社清算金収入</t>
    <rPh sb="0" eb="2">
      <t>トチ</t>
    </rPh>
    <rPh sb="2" eb="4">
      <t>カイハツ</t>
    </rPh>
    <rPh sb="4" eb="6">
      <t>コウシャ</t>
    </rPh>
    <rPh sb="6" eb="9">
      <t>セイサンキン</t>
    </rPh>
    <rPh sb="9" eb="11">
      <t>シュウニュウ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</si>
</sst>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quot;△ &quot;#,##0"/>
  </numFmts>
  <fonts count="27">
    <font>
      <sz val="11"/>
      <color theme="1"/>
      <name val="游ゴシック"/>
      <family val="2"/>
      <scheme val="minor"/>
    </font>
    <font>
      <sz val="11"/>
      <color theme="1"/>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8"/>
      <color theme="1"/>
      <name val="游ゴシック"/>
      <family val="2"/>
      <scheme val="minor"/>
    </font>
    <font>
      <sz val="6"/>
      <name val="游ゴシック"/>
      <family val="3"/>
      <charset val="128"/>
      <scheme val="minor"/>
    </font>
    <font>
      <sz val="9"/>
      <color theme="1"/>
      <name val="游ゴシック"/>
      <family val="2"/>
      <scheme val="minor"/>
    </font>
    <font>
      <b/>
      <sz val="11"/>
      <color theme="1"/>
      <name val="游ゴシック"/>
      <family val="2"/>
      <scheme val="minor"/>
    </font>
    <font>
      <sz val="10"/>
      <color theme="1"/>
      <name val="游ゴシック"/>
      <family val="2"/>
      <scheme val="minor"/>
    </font>
    <font>
      <sz val="8"/>
      <color theme="1"/>
      <name val="ＭＳ ゴシック"/>
      <family val="3"/>
      <charset val="128"/>
    </font>
    <font>
      <sz val="11"/>
      <color rgb="FFFF0000"/>
      <name val="游ゴシック"/>
      <family val="2"/>
      <charset val="128"/>
      <scheme val="minor"/>
    </font>
    <font>
      <sz val="11"/>
      <color theme="1"/>
      <name val="游ゴシック"/>
      <family val="2"/>
      <scheme val="minor"/>
    </font>
    <font>
      <sz val="18"/>
      <color theme="3"/>
      <name val="游ゴシック Light"/>
      <family val="2"/>
      <charset val="128"/>
      <scheme val="maj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1"/>
      <color rgb="FF3F3F3F"/>
      <name val="游ゴシック"/>
      <family val="2"/>
      <charset val="128"/>
      <scheme val="minor"/>
    </font>
    <font>
      <b/>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s>
  <cellStyleXfs count="4">
    <xf numFmtId="0" fontId="0" fillId="0" borderId="0"/>
    <xf numFmtId="38" fontId="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cellStyleXfs>
  <cellXfs count="125">
    <xf numFmtId="0" fontId="0" fillId="0" borderId="0" xfId="0"/>
    <xf numFmtId="3" fontId="4" fillId="0" borderId="0" xfId="0" applyNumberFormat="1" applyFont="1"/>
    <xf numFmtId="0" fontId="0" fillId="0" borderId="1" xfId="0" applyBorder="1" applyAlignment="1">
      <alignment vertical="center"/>
    </xf>
    <xf numFmtId="0" fontId="9" fillId="0" borderId="0" xfId="0" applyFont="1" applyAlignment="1">
      <alignment horizontal="left" vertical="center"/>
    </xf>
    <xf numFmtId="38" fontId="0" fillId="0" borderId="0" xfId="1" applyFont="1" applyAlignment="1"/>
    <xf numFmtId="0" fontId="0" fillId="0" borderId="0" xfId="0" applyAlignment="1">
      <alignment horizontal="center"/>
    </xf>
    <xf numFmtId="0" fontId="0" fillId="0" borderId="1" xfId="0" applyBorder="1" applyAlignment="1">
      <alignment horizontal="center" vertical="center"/>
    </xf>
    <xf numFmtId="38" fontId="0" fillId="3" borderId="1" xfId="1" applyFont="1" applyFill="1" applyBorder="1" applyAlignment="1">
      <alignment horizontal="center" vertical="center"/>
    </xf>
    <xf numFmtId="0" fontId="0" fillId="4" borderId="1" xfId="0" applyFill="1" applyBorder="1" applyAlignment="1">
      <alignment horizontal="center" vertical="center"/>
    </xf>
    <xf numFmtId="38" fontId="0" fillId="0" borderId="1" xfId="1" applyFont="1" applyBorder="1" applyAlignment="1"/>
    <xf numFmtId="38" fontId="0" fillId="0" borderId="1" xfId="1" applyFont="1" applyBorder="1" applyAlignment="1">
      <alignment horizontal="center"/>
    </xf>
    <xf numFmtId="0" fontId="0" fillId="0" borderId="1" xfId="0" applyBorder="1"/>
    <xf numFmtId="0" fontId="0" fillId="0" borderId="6" xfId="0" applyBorder="1" applyAlignment="1">
      <alignment horizontal="center" vertical="center"/>
    </xf>
    <xf numFmtId="0" fontId="0" fillId="3" borderId="1" xfId="0" applyFill="1" applyBorder="1" applyAlignment="1">
      <alignment horizontal="center" vertical="center"/>
    </xf>
    <xf numFmtId="0" fontId="14" fillId="0" borderId="0" xfId="0" applyFont="1" applyAlignment="1">
      <alignment horizontal="right" vertical="center"/>
    </xf>
    <xf numFmtId="0" fontId="13" fillId="0" borderId="0" xfId="0" applyFont="1"/>
    <xf numFmtId="0" fontId="16" fillId="0" borderId="0" xfId="0" applyFont="1" applyAlignment="1">
      <alignment horizontal="right" vertical="center"/>
    </xf>
    <xf numFmtId="0" fontId="13" fillId="0" borderId="10" xfId="0" applyFont="1" applyBorder="1"/>
    <xf numFmtId="0" fontId="14" fillId="2" borderId="1" xfId="0" applyFont="1" applyFill="1" applyBorder="1" applyAlignment="1">
      <alignment horizontal="center" vertical="center"/>
    </xf>
    <xf numFmtId="0" fontId="17" fillId="0" borderId="9" xfId="0" applyFont="1" applyBorder="1" applyAlignment="1">
      <alignment horizontal="left" vertical="center"/>
    </xf>
    <xf numFmtId="0" fontId="17" fillId="0" borderId="9" xfId="0" applyFont="1" applyBorder="1"/>
    <xf numFmtId="3" fontId="17" fillId="0" borderId="9" xfId="0" applyNumberFormat="1" applyFont="1" applyBorder="1" applyAlignment="1">
      <alignment horizontal="right"/>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38" fontId="0" fillId="0" borderId="1" xfId="1" applyFont="1" applyBorder="1">
      <alignment vertical="center"/>
    </xf>
    <xf numFmtId="3" fontId="0" fillId="0" borderId="1" xfId="1" applyNumberFormat="1" applyFont="1" applyBorder="1">
      <alignment vertical="center"/>
    </xf>
    <xf numFmtId="0" fontId="0" fillId="5" borderId="1" xfId="0" applyFill="1" applyBorder="1"/>
    <xf numFmtId="0" fontId="0" fillId="0" borderId="3" xfId="0" applyBorder="1" applyAlignment="1">
      <alignment vertical="center"/>
    </xf>
    <xf numFmtId="3" fontId="21" fillId="0" borderId="0" xfId="0" applyNumberFormat="1" applyFont="1"/>
    <xf numFmtId="3" fontId="21" fillId="0" borderId="0" xfId="0" applyNumberFormat="1" applyFont="1" applyAlignment="1">
      <alignment horizontal="right"/>
    </xf>
    <xf numFmtId="3" fontId="22"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wrapText="1"/>
    </xf>
    <xf numFmtId="3" fontId="23" fillId="0" borderId="1" xfId="0" applyNumberFormat="1" applyFont="1" applyBorder="1" applyAlignment="1">
      <alignment horizontal="left" vertical="center"/>
    </xf>
    <xf numFmtId="3" fontId="23" fillId="0" borderId="1" xfId="0" applyNumberFormat="1" applyFont="1" applyBorder="1" applyAlignment="1">
      <alignment horizontal="right" vertical="center"/>
    </xf>
    <xf numFmtId="3" fontId="23" fillId="0" borderId="0" xfId="0" applyNumberFormat="1" applyFont="1"/>
    <xf numFmtId="3" fontId="20" fillId="0" borderId="0" xfId="0" applyNumberFormat="1" applyFont="1" applyAlignment="1">
      <alignment horizontal="center" vertical="center"/>
    </xf>
    <xf numFmtId="3" fontId="4" fillId="0" borderId="0" xfId="0" applyNumberFormat="1" applyFont="1" applyAlignment="1">
      <alignment horizontal="center" vertical="center"/>
    </xf>
    <xf numFmtId="0" fontId="15" fillId="0" borderId="0" xfId="0" applyFont="1" applyAlignment="1">
      <alignment horizontal="center" vertical="center"/>
    </xf>
    <xf numFmtId="0" fontId="13" fillId="0" borderId="0" xfId="0" applyFont="1"/>
    <xf numFmtId="0" fontId="16" fillId="0" borderId="0" xfId="0" applyFont="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0" fontId="17" fillId="0" borderId="9" xfId="0" applyFont="1" applyBorder="1" applyAlignment="1">
      <alignment horizontal="left" vertical="center"/>
    </xf>
    <xf numFmtId="3" fontId="17" fillId="0" borderId="9" xfId="0" applyNumberFormat="1" applyFont="1" applyBorder="1" applyAlignment="1">
      <alignment horizontal="right"/>
    </xf>
    <xf numFmtId="0" fontId="17" fillId="0" borderId="9" xfId="0" applyFont="1" applyBorder="1"/>
    <xf numFmtId="0" fontId="14" fillId="2" borderId="1" xfId="0" applyFont="1" applyFill="1"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38" fontId="0" fillId="0" borderId="11" xfId="1" applyFont="1" applyBorder="1" applyAlignment="1">
      <alignment horizontal="right" vertical="center"/>
    </xf>
    <xf numFmtId="38" fontId="0" fillId="0" borderId="12" xfId="1"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3" fontId="24" fillId="0" borderId="0" xfId="0" applyNumberFormat="1" applyFont="1"/>
    <xf numFmtId="3" fontId="23" fillId="2" borderId="1" xfId="0" applyNumberFormat="1" applyFont="1" applyFill="1" applyBorder="1" applyAlignment="1">
      <alignment horizontal="center" vertical="center"/>
    </xf>
    <xf numFmtId="3" fontId="23" fillId="2" borderId="1" xfId="0" applyNumberFormat="1" applyFont="1" applyFill="1" applyBorder="1" applyAlignment="1">
      <alignment horizontal="center" vertical="center" wrapText="1"/>
    </xf>
    <xf numFmtId="3" fontId="23" fillId="0" borderId="1" xfId="0" applyNumberFormat="1" applyFont="1" applyBorder="1" applyAlignment="1">
      <alignment horizontal="center" vertical="center"/>
    </xf>
    <xf numFmtId="10" fontId="23" fillId="0" borderId="1" xfId="2" applyNumberFormat="1" applyFont="1" applyBorder="1" applyAlignment="1">
      <alignment horizontal="right" vertical="center"/>
    </xf>
    <xf numFmtId="176" fontId="23" fillId="0" borderId="1" xfId="0" applyNumberFormat="1" applyFont="1" applyBorder="1" applyAlignment="1">
      <alignment horizontal="right" vertical="center"/>
    </xf>
    <xf numFmtId="10" fontId="23" fillId="0" borderId="1"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2" borderId="1" xfId="0" applyNumberFormat="1" applyFont="1" applyFill="1" applyBorder="1" applyAlignment="1">
      <alignment horizontal="center" vertical="center"/>
    </xf>
    <xf numFmtId="3" fontId="23" fillId="2" borderId="1" xfId="0" applyNumberFormat="1" applyFont="1" applyFill="1" applyBorder="1" applyAlignment="1">
      <alignment horizontal="center" vertical="center" wrapText="1"/>
    </xf>
    <xf numFmtId="3" fontId="23" fillId="0" borderId="2" xfId="0" applyNumberFormat="1" applyFont="1" applyBorder="1" applyAlignment="1">
      <alignment horizontal="center" vertical="center"/>
    </xf>
    <xf numFmtId="3" fontId="23" fillId="0" borderId="2" xfId="0" applyNumberFormat="1" applyFont="1" applyBorder="1" applyAlignment="1">
      <alignment horizontal="right" vertical="center"/>
    </xf>
    <xf numFmtId="176" fontId="23" fillId="0" borderId="2" xfId="0" applyNumberFormat="1" applyFont="1" applyBorder="1" applyAlignment="1">
      <alignment horizontal="right" vertical="center"/>
    </xf>
    <xf numFmtId="3" fontId="23" fillId="2" borderId="3" xfId="0" applyNumberFormat="1" applyFont="1" applyFill="1" applyBorder="1" applyAlignment="1">
      <alignment horizontal="center" vertical="center"/>
    </xf>
    <xf numFmtId="3" fontId="23" fillId="2" borderId="4" xfId="0" applyNumberFormat="1" applyFont="1" applyFill="1" applyBorder="1" applyAlignment="1">
      <alignment horizontal="center" vertical="center"/>
    </xf>
    <xf numFmtId="3" fontId="23" fillId="2" borderId="5" xfId="0" applyNumberFormat="1" applyFont="1" applyFill="1" applyBorder="1" applyAlignment="1">
      <alignment horizontal="center" vertical="center"/>
    </xf>
    <xf numFmtId="3" fontId="23" fillId="2" borderId="6" xfId="0" applyNumberFormat="1" applyFont="1" applyFill="1" applyBorder="1" applyAlignment="1">
      <alignment horizontal="center" vertical="center"/>
    </xf>
    <xf numFmtId="3" fontId="23" fillId="2" borderId="7" xfId="0" applyNumberFormat="1" applyFont="1" applyFill="1" applyBorder="1" applyAlignment="1">
      <alignment horizontal="center" vertical="center"/>
    </xf>
    <xf numFmtId="176" fontId="23" fillId="0" borderId="1" xfId="0" applyNumberFormat="1" applyFont="1" applyBorder="1" applyAlignment="1">
      <alignment horizontal="left" vertical="center"/>
    </xf>
    <xf numFmtId="176" fontId="23" fillId="0" borderId="7" xfId="0" applyNumberFormat="1" applyFont="1" applyBorder="1" applyAlignment="1">
      <alignment horizontal="right" vertical="center"/>
    </xf>
    <xf numFmtId="176" fontId="23" fillId="0" borderId="1" xfId="0" applyNumberFormat="1" applyFont="1" applyBorder="1" applyAlignment="1">
      <alignment horizontal="center" vertical="center"/>
    </xf>
    <xf numFmtId="3" fontId="23" fillId="2" borderId="7" xfId="0" applyNumberFormat="1" applyFont="1" applyFill="1" applyBorder="1" applyAlignment="1">
      <alignment horizontal="center" vertical="center" wrapText="1"/>
    </xf>
    <xf numFmtId="3" fontId="23" fillId="0" borderId="7" xfId="0" applyNumberFormat="1" applyFont="1" applyBorder="1" applyAlignment="1">
      <alignment horizontal="left" vertical="center"/>
    </xf>
    <xf numFmtId="176" fontId="23" fillId="0" borderId="1" xfId="0" applyNumberFormat="1" applyFont="1" applyBorder="1" applyAlignment="1">
      <alignment vertical="center"/>
    </xf>
    <xf numFmtId="3" fontId="23" fillId="0" borderId="1" xfId="0" applyNumberFormat="1" applyFont="1" applyBorder="1" applyAlignment="1">
      <alignment horizontal="left" vertical="center" wrapText="1"/>
    </xf>
    <xf numFmtId="3" fontId="23" fillId="0" borderId="1" xfId="0" applyNumberFormat="1" applyFont="1" applyBorder="1" applyAlignment="1">
      <alignment horizontal="left" vertical="center"/>
    </xf>
    <xf numFmtId="3" fontId="23" fillId="0" borderId="1" xfId="0" applyNumberFormat="1" applyFont="1" applyBorder="1" applyAlignment="1">
      <alignment horizontal="center" vertical="center"/>
    </xf>
    <xf numFmtId="3" fontId="23" fillId="0" borderId="8" xfId="0" applyNumberFormat="1" applyFont="1" applyBorder="1" applyAlignment="1">
      <alignment horizontal="center" vertical="center"/>
    </xf>
    <xf numFmtId="3" fontId="23" fillId="0" borderId="1" xfId="0" applyNumberFormat="1" applyFont="1" applyBorder="1" applyAlignment="1">
      <alignment vertical="center"/>
    </xf>
    <xf numFmtId="3" fontId="23" fillId="0" borderId="3" xfId="0" applyNumberFormat="1" applyFont="1" applyBorder="1" applyAlignment="1">
      <alignment horizontal="left" vertical="center"/>
    </xf>
    <xf numFmtId="3" fontId="23" fillId="0" borderId="6" xfId="0" applyNumberFormat="1" applyFont="1" applyBorder="1" applyAlignment="1">
      <alignment horizontal="left" vertical="center"/>
    </xf>
    <xf numFmtId="3" fontId="23" fillId="0" borderId="1" xfId="0" applyNumberFormat="1" applyFont="1" applyBorder="1" applyAlignment="1">
      <alignment horizontal="center" vertical="center" wrapText="1"/>
    </xf>
    <xf numFmtId="3" fontId="23" fillId="0" borderId="2" xfId="0" applyNumberFormat="1" applyFont="1" applyBorder="1" applyAlignment="1">
      <alignment vertical="center"/>
    </xf>
    <xf numFmtId="3" fontId="23" fillId="0" borderId="2" xfId="0" applyNumberFormat="1" applyFont="1" applyBorder="1" applyAlignment="1">
      <alignment horizontal="center" vertical="center"/>
    </xf>
    <xf numFmtId="3" fontId="23" fillId="0" borderId="9" xfId="0" applyNumberFormat="1" applyFont="1" applyBorder="1" applyAlignment="1">
      <alignment horizontal="center" vertical="center" wrapText="1"/>
    </xf>
    <xf numFmtId="3" fontId="23" fillId="0" borderId="18" xfId="0" applyNumberFormat="1" applyFont="1" applyBorder="1" applyAlignment="1">
      <alignment horizontal="center" vertical="center"/>
    </xf>
    <xf numFmtId="3" fontId="23" fillId="0" borderId="19" xfId="0" applyNumberFormat="1" applyFont="1" applyBorder="1" applyAlignment="1">
      <alignment horizontal="center" vertical="center"/>
    </xf>
    <xf numFmtId="3" fontId="23" fillId="0" borderId="20" xfId="0" applyNumberFormat="1" applyFont="1" applyBorder="1" applyAlignment="1">
      <alignment horizontal="center" vertical="center"/>
    </xf>
    <xf numFmtId="176" fontId="23" fillId="0" borderId="12" xfId="0" applyNumberFormat="1" applyFont="1" applyBorder="1" applyAlignment="1">
      <alignment horizontal="right" vertical="center"/>
    </xf>
    <xf numFmtId="3" fontId="23" fillId="0" borderId="3" xfId="0" applyNumberFormat="1" applyFont="1" applyBorder="1" applyAlignment="1">
      <alignment horizontal="center" vertical="center" wrapText="1"/>
    </xf>
    <xf numFmtId="3" fontId="23" fillId="0" borderId="6" xfId="0" applyNumberFormat="1" applyFont="1" applyBorder="1" applyAlignment="1">
      <alignment horizontal="center" vertical="center" wrapText="1"/>
    </xf>
    <xf numFmtId="3" fontId="23" fillId="0" borderId="3" xfId="0" applyNumberFormat="1" applyFont="1" applyBorder="1" applyAlignment="1">
      <alignment horizontal="center" vertical="center"/>
    </xf>
    <xf numFmtId="3" fontId="23" fillId="0" borderId="6" xfId="0" applyNumberFormat="1" applyFont="1" applyBorder="1" applyAlignment="1">
      <alignment horizontal="center" vertical="center"/>
    </xf>
    <xf numFmtId="3" fontId="23" fillId="0" borderId="12" xfId="0" applyNumberFormat="1" applyFont="1" applyBorder="1" applyAlignment="1">
      <alignment horizontal="center" vertical="center" wrapText="1"/>
    </xf>
    <xf numFmtId="3" fontId="23" fillId="0" borderId="11" xfId="0" applyNumberFormat="1" applyFont="1" applyBorder="1" applyAlignment="1">
      <alignment horizontal="center" vertical="center" wrapText="1"/>
    </xf>
    <xf numFmtId="3" fontId="23" fillId="0" borderId="5" xfId="0" applyNumberFormat="1" applyFont="1" applyBorder="1" applyAlignment="1">
      <alignment horizontal="center" vertical="center"/>
    </xf>
    <xf numFmtId="177" fontId="23" fillId="0" borderId="1" xfId="0" applyNumberFormat="1" applyFont="1" applyBorder="1" applyAlignment="1">
      <alignment horizontal="right" vertical="center"/>
    </xf>
    <xf numFmtId="3" fontId="23" fillId="0" borderId="11" xfId="0" applyNumberFormat="1" applyFont="1" applyBorder="1" applyAlignment="1">
      <alignment horizontal="center" vertical="center" wrapText="1"/>
    </xf>
    <xf numFmtId="3" fontId="23" fillId="0" borderId="21" xfId="0" applyNumberFormat="1" applyFont="1" applyBorder="1" applyAlignment="1">
      <alignment horizontal="center" vertical="center" wrapText="1"/>
    </xf>
    <xf numFmtId="3" fontId="21" fillId="0" borderId="0" xfId="0" applyNumberFormat="1" applyFont="1" applyAlignment="1">
      <alignment vertical="center"/>
    </xf>
    <xf numFmtId="3" fontId="21" fillId="0" borderId="0" xfId="0" applyNumberFormat="1" applyFont="1" applyAlignment="1">
      <alignment vertical="center"/>
    </xf>
    <xf numFmtId="3" fontId="21" fillId="0" borderId="0" xfId="0" applyNumberFormat="1" applyFont="1" applyAlignment="1">
      <alignment horizontal="right" vertical="center"/>
    </xf>
    <xf numFmtId="3" fontId="25" fillId="2" borderId="7" xfId="0" applyNumberFormat="1" applyFont="1" applyFill="1" applyBorder="1" applyAlignment="1">
      <alignment horizontal="center" vertical="center"/>
    </xf>
    <xf numFmtId="3" fontId="25" fillId="2" borderId="1" xfId="0" applyNumberFormat="1" applyFont="1" applyFill="1" applyBorder="1" applyAlignment="1">
      <alignment horizontal="center" vertical="center"/>
    </xf>
    <xf numFmtId="3" fontId="25" fillId="0" borderId="13" xfId="0" applyNumberFormat="1" applyFont="1" applyBorder="1" applyAlignment="1">
      <alignment vertical="center"/>
    </xf>
    <xf numFmtId="3" fontId="25" fillId="0" borderId="2" xfId="0" applyNumberFormat="1" applyFont="1" applyBorder="1" applyAlignment="1">
      <alignment vertical="center"/>
    </xf>
    <xf numFmtId="3" fontId="25" fillId="0" borderId="7" xfId="0" applyNumberFormat="1" applyFont="1" applyBorder="1" applyAlignment="1">
      <alignment vertical="center"/>
    </xf>
    <xf numFmtId="3" fontId="26" fillId="0" borderId="1" xfId="0" applyNumberFormat="1" applyFont="1" applyBorder="1" applyAlignment="1">
      <alignment horizontal="right" vertical="center"/>
    </xf>
    <xf numFmtId="3" fontId="25" fillId="0" borderId="7" xfId="0" applyNumberFormat="1" applyFont="1" applyBorder="1" applyAlignment="1">
      <alignment horizontal="center" vertical="center"/>
    </xf>
  </cellXfs>
  <cellStyles count="4">
    <cellStyle name="パーセント" xfId="2" builtinId="5"/>
    <cellStyle name="桁区切り" xfId="1" builtinId="6"/>
    <cellStyle name="標準" xfId="0" builtinId="0"/>
    <cellStyle name="標準 2 4" xfId="3" xr:uid="{EF202D87-2A84-4A5C-B251-057927B34D98}"/>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3"/>
  <sheetViews>
    <sheetView tabSelected="1" workbookViewId="0">
      <selection sqref="A1:H1"/>
    </sheetView>
  </sheetViews>
  <sheetFormatPr defaultColWidth="8.875" defaultRowHeight="15.75"/>
  <cols>
    <col min="1" max="1" width="28" style="35" customWidth="1"/>
    <col min="2" max="8" width="15.875" style="35" customWidth="1"/>
    <col min="9" max="16384" width="8.875" style="35"/>
  </cols>
  <sheetData>
    <row r="1" spans="1:8" ht="30">
      <c r="A1" s="36" t="s">
        <v>346</v>
      </c>
      <c r="B1" s="36"/>
      <c r="C1" s="36"/>
      <c r="D1" s="36"/>
      <c r="E1" s="36"/>
      <c r="F1" s="36"/>
      <c r="G1" s="36"/>
      <c r="H1" s="36"/>
    </row>
    <row r="2" spans="1:8" ht="18.75">
      <c r="A2" s="29" t="s">
        <v>398</v>
      </c>
      <c r="B2" s="29"/>
      <c r="C2" s="29"/>
      <c r="D2" s="29"/>
      <c r="E2" s="29"/>
      <c r="F2" s="29"/>
      <c r="G2" s="29"/>
      <c r="H2" s="30" t="s">
        <v>434</v>
      </c>
    </row>
    <row r="3" spans="1:8" ht="18.75">
      <c r="A3" s="29" t="s">
        <v>347</v>
      </c>
      <c r="B3" s="29"/>
      <c r="C3" s="29"/>
      <c r="D3" s="29"/>
      <c r="E3" s="29"/>
      <c r="F3" s="29"/>
      <c r="G3" s="29"/>
      <c r="H3" s="29"/>
    </row>
    <row r="4" spans="1:8" ht="18.75">
      <c r="A4" s="29"/>
      <c r="B4" s="29"/>
      <c r="C4" s="29"/>
      <c r="D4" s="29"/>
      <c r="E4" s="29"/>
      <c r="F4" s="29"/>
      <c r="G4" s="29"/>
      <c r="H4" s="30" t="s">
        <v>123</v>
      </c>
    </row>
    <row r="5" spans="1:8" ht="47.25">
      <c r="A5" s="31" t="s">
        <v>93</v>
      </c>
      <c r="B5" s="32" t="s">
        <v>348</v>
      </c>
      <c r="C5" s="32" t="s">
        <v>349</v>
      </c>
      <c r="D5" s="32" t="s">
        <v>350</v>
      </c>
      <c r="E5" s="32" t="s">
        <v>351</v>
      </c>
      <c r="F5" s="32" t="s">
        <v>352</v>
      </c>
      <c r="G5" s="32" t="s">
        <v>353</v>
      </c>
      <c r="H5" s="32" t="s">
        <v>354</v>
      </c>
    </row>
    <row r="6" spans="1:8">
      <c r="A6" s="33" t="s">
        <v>355</v>
      </c>
      <c r="B6" s="34">
        <v>79034151908</v>
      </c>
      <c r="C6" s="34">
        <v>2883046906</v>
      </c>
      <c r="D6" s="34">
        <v>1296446220</v>
      </c>
      <c r="E6" s="34">
        <v>80620752594</v>
      </c>
      <c r="F6" s="34">
        <v>26816088874</v>
      </c>
      <c r="G6" s="34">
        <v>867754863</v>
      </c>
      <c r="H6" s="34">
        <v>53804663720</v>
      </c>
    </row>
    <row r="7" spans="1:8">
      <c r="A7" s="33" t="s">
        <v>356</v>
      </c>
      <c r="B7" s="34">
        <v>37457391664</v>
      </c>
      <c r="C7" s="34">
        <v>872632999</v>
      </c>
      <c r="D7" s="34">
        <v>461198789</v>
      </c>
      <c r="E7" s="34">
        <v>37868825874</v>
      </c>
      <c r="F7" s="34" t="s">
        <v>24</v>
      </c>
      <c r="G7" s="34" t="s">
        <v>24</v>
      </c>
      <c r="H7" s="34">
        <v>37868825874</v>
      </c>
    </row>
    <row r="8" spans="1:8">
      <c r="A8" s="33" t="s">
        <v>357</v>
      </c>
      <c r="B8" s="34" t="s">
        <v>24</v>
      </c>
      <c r="C8" s="34" t="s">
        <v>24</v>
      </c>
      <c r="D8" s="34" t="s">
        <v>24</v>
      </c>
      <c r="E8" s="34" t="s">
        <v>24</v>
      </c>
      <c r="F8" s="34" t="s">
        <v>24</v>
      </c>
      <c r="G8" s="34" t="s">
        <v>24</v>
      </c>
      <c r="H8" s="34" t="s">
        <v>24</v>
      </c>
    </row>
    <row r="9" spans="1:8">
      <c r="A9" s="33" t="s">
        <v>358</v>
      </c>
      <c r="B9" s="34">
        <v>38944229935</v>
      </c>
      <c r="C9" s="34">
        <v>1656132531</v>
      </c>
      <c r="D9" s="34">
        <v>757095000</v>
      </c>
      <c r="E9" s="34">
        <v>39843267466</v>
      </c>
      <c r="F9" s="34">
        <v>24448758401</v>
      </c>
      <c r="G9" s="34">
        <v>844281028</v>
      </c>
      <c r="H9" s="34">
        <v>15394509065</v>
      </c>
    </row>
    <row r="10" spans="1:8">
      <c r="A10" s="33" t="s">
        <v>359</v>
      </c>
      <c r="B10" s="34">
        <v>2550813469</v>
      </c>
      <c r="C10" s="34">
        <v>309334423</v>
      </c>
      <c r="D10" s="34" t="s">
        <v>24</v>
      </c>
      <c r="E10" s="34">
        <v>2860147892</v>
      </c>
      <c r="F10" s="34">
        <v>2367330473</v>
      </c>
      <c r="G10" s="34">
        <v>23473835</v>
      </c>
      <c r="H10" s="34">
        <v>492817419</v>
      </c>
    </row>
    <row r="11" spans="1:8">
      <c r="A11" s="33" t="s">
        <v>360</v>
      </c>
      <c r="B11" s="34" t="s">
        <v>24</v>
      </c>
      <c r="C11" s="34" t="s">
        <v>24</v>
      </c>
      <c r="D11" s="34" t="s">
        <v>24</v>
      </c>
      <c r="E11" s="34" t="s">
        <v>24</v>
      </c>
      <c r="F11" s="34" t="s">
        <v>24</v>
      </c>
      <c r="G11" s="34" t="s">
        <v>24</v>
      </c>
      <c r="H11" s="34" t="s">
        <v>24</v>
      </c>
    </row>
    <row r="12" spans="1:8">
      <c r="A12" s="33" t="s">
        <v>361</v>
      </c>
      <c r="B12" s="34" t="s">
        <v>24</v>
      </c>
      <c r="C12" s="34" t="s">
        <v>24</v>
      </c>
      <c r="D12" s="34" t="s">
        <v>24</v>
      </c>
      <c r="E12" s="34" t="s">
        <v>24</v>
      </c>
      <c r="F12" s="34" t="s">
        <v>24</v>
      </c>
      <c r="G12" s="34" t="s">
        <v>24</v>
      </c>
      <c r="H12" s="34" t="s">
        <v>24</v>
      </c>
    </row>
    <row r="13" spans="1:8">
      <c r="A13" s="33" t="s">
        <v>362</v>
      </c>
      <c r="B13" s="34" t="s">
        <v>24</v>
      </c>
      <c r="C13" s="34" t="s">
        <v>24</v>
      </c>
      <c r="D13" s="34" t="s">
        <v>24</v>
      </c>
      <c r="E13" s="34" t="s">
        <v>24</v>
      </c>
      <c r="F13" s="34" t="s">
        <v>24</v>
      </c>
      <c r="G13" s="34" t="s">
        <v>24</v>
      </c>
      <c r="H13" s="34" t="s">
        <v>24</v>
      </c>
    </row>
    <row r="14" spans="1:8">
      <c r="A14" s="33" t="s">
        <v>64</v>
      </c>
      <c r="B14" s="34" t="s">
        <v>24</v>
      </c>
      <c r="C14" s="34" t="s">
        <v>24</v>
      </c>
      <c r="D14" s="34" t="s">
        <v>24</v>
      </c>
      <c r="E14" s="34" t="s">
        <v>24</v>
      </c>
      <c r="F14" s="34" t="s">
        <v>24</v>
      </c>
      <c r="G14" s="34" t="s">
        <v>24</v>
      </c>
      <c r="H14" s="34" t="s">
        <v>24</v>
      </c>
    </row>
    <row r="15" spans="1:8">
      <c r="A15" s="33" t="s">
        <v>363</v>
      </c>
      <c r="B15" s="34">
        <v>81716840</v>
      </c>
      <c r="C15" s="34">
        <v>44946953</v>
      </c>
      <c r="D15" s="34">
        <v>78152431</v>
      </c>
      <c r="E15" s="34">
        <v>48511362</v>
      </c>
      <c r="F15" s="34" t="s">
        <v>24</v>
      </c>
      <c r="G15" s="34" t="s">
        <v>24</v>
      </c>
      <c r="H15" s="34">
        <v>48511362</v>
      </c>
    </row>
    <row r="16" spans="1:8">
      <c r="A16" s="33" t="s">
        <v>364</v>
      </c>
      <c r="B16" s="34">
        <v>95182650040</v>
      </c>
      <c r="C16" s="34">
        <v>1151222796</v>
      </c>
      <c r="D16" s="34">
        <v>502940064</v>
      </c>
      <c r="E16" s="34">
        <v>95830932772</v>
      </c>
      <c r="F16" s="34">
        <v>34556667544</v>
      </c>
      <c r="G16" s="34">
        <v>1142359535</v>
      </c>
      <c r="H16" s="34">
        <v>61274265228</v>
      </c>
    </row>
    <row r="17" spans="1:8">
      <c r="A17" s="33" t="s">
        <v>356</v>
      </c>
      <c r="B17" s="34">
        <v>33485158510</v>
      </c>
      <c r="C17" s="34">
        <v>261961696</v>
      </c>
      <c r="D17" s="34">
        <v>344342964</v>
      </c>
      <c r="E17" s="34">
        <v>33402777242</v>
      </c>
      <c r="F17" s="34" t="s">
        <v>24</v>
      </c>
      <c r="G17" s="34" t="s">
        <v>24</v>
      </c>
      <c r="H17" s="34">
        <v>33402777242</v>
      </c>
    </row>
    <row r="18" spans="1:8">
      <c r="A18" s="33" t="s">
        <v>358</v>
      </c>
      <c r="B18" s="34">
        <v>645805592</v>
      </c>
      <c r="C18" s="34">
        <v>29019600</v>
      </c>
      <c r="D18" s="34" t="s">
        <v>24</v>
      </c>
      <c r="E18" s="34">
        <v>674825192</v>
      </c>
      <c r="F18" s="34">
        <v>382276964</v>
      </c>
      <c r="G18" s="34">
        <v>15717360</v>
      </c>
      <c r="H18" s="34">
        <v>292548228</v>
      </c>
    </row>
    <row r="19" spans="1:8">
      <c r="A19" s="33" t="s">
        <v>359</v>
      </c>
      <c r="B19" s="34">
        <v>60898488838</v>
      </c>
      <c r="C19" s="34">
        <v>826476420</v>
      </c>
      <c r="D19" s="34" t="s">
        <v>24</v>
      </c>
      <c r="E19" s="34">
        <v>61724965258</v>
      </c>
      <c r="F19" s="34">
        <v>34174390580</v>
      </c>
      <c r="G19" s="34">
        <v>1126642175</v>
      </c>
      <c r="H19" s="34">
        <v>27550574678</v>
      </c>
    </row>
    <row r="20" spans="1:8">
      <c r="A20" s="33" t="s">
        <v>64</v>
      </c>
      <c r="B20" s="34" t="s">
        <v>24</v>
      </c>
      <c r="C20" s="34" t="s">
        <v>24</v>
      </c>
      <c r="D20" s="34" t="s">
        <v>24</v>
      </c>
      <c r="E20" s="34" t="s">
        <v>24</v>
      </c>
      <c r="F20" s="34" t="s">
        <v>24</v>
      </c>
      <c r="G20" s="34" t="s">
        <v>24</v>
      </c>
      <c r="H20" s="34" t="s">
        <v>24</v>
      </c>
    </row>
    <row r="21" spans="1:8">
      <c r="A21" s="33" t="s">
        <v>363</v>
      </c>
      <c r="B21" s="34">
        <v>153197100</v>
      </c>
      <c r="C21" s="34">
        <v>33765080</v>
      </c>
      <c r="D21" s="34">
        <v>158597100</v>
      </c>
      <c r="E21" s="34">
        <v>28365080</v>
      </c>
      <c r="F21" s="34" t="s">
        <v>24</v>
      </c>
      <c r="G21" s="34" t="s">
        <v>24</v>
      </c>
      <c r="H21" s="34">
        <v>28365080</v>
      </c>
    </row>
    <row r="22" spans="1:8">
      <c r="A22" s="33" t="s">
        <v>365</v>
      </c>
      <c r="B22" s="34">
        <v>2109308244</v>
      </c>
      <c r="C22" s="34">
        <v>354274826</v>
      </c>
      <c r="D22" s="34">
        <v>67326840</v>
      </c>
      <c r="E22" s="34">
        <v>2396256230</v>
      </c>
      <c r="F22" s="34">
        <v>1546041413</v>
      </c>
      <c r="G22" s="34">
        <v>97002357</v>
      </c>
      <c r="H22" s="34">
        <v>850214817</v>
      </c>
    </row>
    <row r="23" spans="1:8">
      <c r="A23" s="33" t="s">
        <v>10</v>
      </c>
      <c r="B23" s="34">
        <v>176326110192</v>
      </c>
      <c r="C23" s="34">
        <v>4388544528</v>
      </c>
      <c r="D23" s="34">
        <v>1866713124</v>
      </c>
      <c r="E23" s="34">
        <v>178847941596</v>
      </c>
      <c r="F23" s="34">
        <v>62918797831</v>
      </c>
      <c r="G23" s="34">
        <v>2107116755</v>
      </c>
      <c r="H23" s="34">
        <v>115929143765</v>
      </c>
    </row>
  </sheetData>
  <mergeCells count="1">
    <mergeCell ref="A1:H1"/>
  </mergeCells>
  <phoneticPr fontId="5"/>
  <printOptions horizontalCentered="1"/>
  <pageMargins left="0.59055118110236227" right="0.39370078740157483" top="0.39370078740157483" bottom="0.39370078740157483" header="0.19685039370078741" footer="0.19685039370078741"/>
  <pageSetup paperSize="9" scale="58" orientation="portrait" r:id="rId1"/>
  <headerFooter>
    <oddHeader>&amp;R&amp;9&amp;D</oddHead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6"/>
  <sheetViews>
    <sheetView workbookViewId="0"/>
  </sheetViews>
  <sheetFormatPr defaultColWidth="8.875" defaultRowHeight="15.75"/>
  <cols>
    <col min="1" max="1" width="22.875" style="35" customWidth="1"/>
    <col min="2" max="10" width="12.875" style="35" customWidth="1"/>
    <col min="11" max="16384" width="8.875" style="35"/>
  </cols>
  <sheetData>
    <row r="1" spans="1:10" ht="30">
      <c r="A1" s="1" t="s">
        <v>79</v>
      </c>
    </row>
    <row r="2" spans="1:10" ht="18.75">
      <c r="A2" s="29" t="s">
        <v>398</v>
      </c>
    </row>
    <row r="3" spans="1:10" ht="18.75">
      <c r="A3" s="29" t="s">
        <v>434</v>
      </c>
    </row>
    <row r="4" spans="1:10" ht="18.75">
      <c r="J4" s="30" t="s">
        <v>25</v>
      </c>
    </row>
    <row r="5" spans="1:10" ht="31.5">
      <c r="A5" s="83" t="s">
        <v>49</v>
      </c>
      <c r="B5" s="67" t="s">
        <v>80</v>
      </c>
      <c r="C5" s="68" t="s">
        <v>81</v>
      </c>
      <c r="D5" s="68" t="s">
        <v>82</v>
      </c>
      <c r="E5" s="68" t="s">
        <v>83</v>
      </c>
      <c r="F5" s="68" t="s">
        <v>84</v>
      </c>
      <c r="G5" s="68" t="s">
        <v>85</v>
      </c>
      <c r="H5" s="68" t="s">
        <v>86</v>
      </c>
      <c r="I5" s="68" t="s">
        <v>87</v>
      </c>
      <c r="J5" s="67" t="s">
        <v>88</v>
      </c>
    </row>
    <row r="6" spans="1:10" ht="18" customHeight="1">
      <c r="A6" s="85">
        <v>18808294418</v>
      </c>
      <c r="B6" s="71">
        <v>1626706060</v>
      </c>
      <c r="C6" s="71">
        <v>1706324668</v>
      </c>
      <c r="D6" s="71">
        <v>1782419699</v>
      </c>
      <c r="E6" s="71">
        <v>1817834876</v>
      </c>
      <c r="F6" s="71">
        <v>1681382488</v>
      </c>
      <c r="G6" s="71">
        <v>6229184853</v>
      </c>
      <c r="H6" s="71">
        <v>2957793816</v>
      </c>
      <c r="I6" s="71">
        <v>1006647958</v>
      </c>
      <c r="J6" s="71" t="s">
        <v>24</v>
      </c>
    </row>
  </sheetData>
  <phoneticPr fontId="5"/>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Header>&amp;R&amp;9&amp;D</oddHead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6"/>
  <sheetViews>
    <sheetView workbookViewId="0"/>
  </sheetViews>
  <sheetFormatPr defaultColWidth="8.875" defaultRowHeight="15.75"/>
  <cols>
    <col min="1" max="1" width="22.875" style="35" customWidth="1"/>
    <col min="2" max="2" width="112.875" style="35" customWidth="1"/>
    <col min="3" max="16384" width="8.875" style="35"/>
  </cols>
  <sheetData>
    <row r="1" spans="1:2" ht="30">
      <c r="A1" s="1" t="s">
        <v>89</v>
      </c>
    </row>
    <row r="2" spans="1:2" ht="18.75">
      <c r="A2" s="29" t="s">
        <v>398</v>
      </c>
    </row>
    <row r="3" spans="1:2" ht="18.75">
      <c r="A3" s="29" t="s">
        <v>434</v>
      </c>
    </row>
    <row r="4" spans="1:2" ht="18.75">
      <c r="B4" s="30" t="s">
        <v>25</v>
      </c>
    </row>
    <row r="5" spans="1:2" ht="31.5">
      <c r="A5" s="87" t="s">
        <v>90</v>
      </c>
      <c r="B5" s="67" t="s">
        <v>91</v>
      </c>
    </row>
    <row r="6" spans="1:2" ht="18" customHeight="1">
      <c r="A6" s="88"/>
      <c r="B6" s="34"/>
    </row>
  </sheetData>
  <phoneticPr fontId="5"/>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Header>&amp;R&amp;9&amp;D</oddHead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3"/>
  <sheetViews>
    <sheetView workbookViewId="0"/>
  </sheetViews>
  <sheetFormatPr defaultColWidth="8.875" defaultRowHeight="15.75"/>
  <cols>
    <col min="1" max="1" width="22.25" style="35" bestFit="1" customWidth="1"/>
    <col min="2" max="6" width="16.625" style="35" customWidth="1"/>
    <col min="7" max="16384" width="8.875" style="35"/>
  </cols>
  <sheetData>
    <row r="1" spans="1:6" ht="30">
      <c r="A1" s="1" t="s">
        <v>92</v>
      </c>
    </row>
    <row r="2" spans="1:6" ht="18.75">
      <c r="A2" s="29" t="s">
        <v>398</v>
      </c>
    </row>
    <row r="3" spans="1:6" ht="18.75">
      <c r="A3" s="29" t="s">
        <v>434</v>
      </c>
    </row>
    <row r="4" spans="1:6" ht="18.75">
      <c r="F4" s="30" t="s">
        <v>25</v>
      </c>
    </row>
    <row r="5" spans="1:6" ht="22.5" customHeight="1">
      <c r="A5" s="74" t="s">
        <v>93</v>
      </c>
      <c r="B5" s="74" t="s">
        <v>94</v>
      </c>
      <c r="C5" s="74" t="s">
        <v>95</v>
      </c>
      <c r="D5" s="74" t="s">
        <v>96</v>
      </c>
      <c r="E5" s="74"/>
      <c r="F5" s="74" t="s">
        <v>97</v>
      </c>
    </row>
    <row r="6" spans="1:6" ht="22.5" customHeight="1">
      <c r="A6" s="74"/>
      <c r="B6" s="74"/>
      <c r="C6" s="74"/>
      <c r="D6" s="67" t="s">
        <v>98</v>
      </c>
      <c r="E6" s="67" t="s">
        <v>30</v>
      </c>
      <c r="F6" s="74"/>
    </row>
    <row r="7" spans="1:6" ht="18" customHeight="1">
      <c r="A7" s="84" t="s">
        <v>99</v>
      </c>
      <c r="B7" s="71">
        <v>13310358</v>
      </c>
      <c r="C7" s="71">
        <v>12893353</v>
      </c>
      <c r="D7" s="71">
        <v>13263486</v>
      </c>
      <c r="E7" s="71">
        <v>1197889</v>
      </c>
      <c r="F7" s="71">
        <v>11742336</v>
      </c>
    </row>
    <row r="8" spans="1:6" ht="18" customHeight="1">
      <c r="A8" s="84" t="s">
        <v>100</v>
      </c>
      <c r="B8" s="71">
        <v>5741343</v>
      </c>
      <c r="C8" s="71">
        <v>5447755</v>
      </c>
      <c r="D8" s="71" t="s">
        <v>24</v>
      </c>
      <c r="E8" s="71">
        <v>5741343</v>
      </c>
      <c r="F8" s="71">
        <v>5447755</v>
      </c>
    </row>
    <row r="9" spans="1:6" ht="18" customHeight="1">
      <c r="A9" s="84" t="s">
        <v>101</v>
      </c>
      <c r="B9" s="71" t="s">
        <v>24</v>
      </c>
      <c r="C9" s="71" t="s">
        <v>24</v>
      </c>
      <c r="D9" s="71" t="s">
        <v>24</v>
      </c>
      <c r="E9" s="71" t="s">
        <v>24</v>
      </c>
      <c r="F9" s="71" t="s">
        <v>24</v>
      </c>
    </row>
    <row r="10" spans="1:6" ht="18" customHeight="1">
      <c r="A10" s="84" t="s">
        <v>102</v>
      </c>
      <c r="B10" s="71">
        <v>3060476663</v>
      </c>
      <c r="C10" s="71">
        <v>337696056</v>
      </c>
      <c r="D10" s="71" t="s">
        <v>24</v>
      </c>
      <c r="E10" s="71">
        <v>313321928</v>
      </c>
      <c r="F10" s="71">
        <v>3084850791</v>
      </c>
    </row>
    <row r="11" spans="1:6" ht="18" customHeight="1">
      <c r="A11" s="84" t="s">
        <v>103</v>
      </c>
      <c r="B11" s="71" t="s">
        <v>24</v>
      </c>
      <c r="C11" s="71" t="s">
        <v>24</v>
      </c>
      <c r="D11" s="71" t="s">
        <v>24</v>
      </c>
      <c r="E11" s="71" t="s">
        <v>24</v>
      </c>
      <c r="F11" s="71" t="s">
        <v>24</v>
      </c>
    </row>
    <row r="12" spans="1:6" ht="18" customHeight="1">
      <c r="A12" s="84" t="s">
        <v>104</v>
      </c>
      <c r="B12" s="71">
        <v>305693432</v>
      </c>
      <c r="C12" s="71">
        <v>322695578</v>
      </c>
      <c r="D12" s="71">
        <v>305693432</v>
      </c>
      <c r="E12" s="71" t="s">
        <v>24</v>
      </c>
      <c r="F12" s="71">
        <v>322695578</v>
      </c>
    </row>
    <row r="13" spans="1:6" ht="18" customHeight="1">
      <c r="A13" s="86" t="s">
        <v>10</v>
      </c>
      <c r="B13" s="89">
        <v>3385221796</v>
      </c>
      <c r="C13" s="89">
        <v>678732742</v>
      </c>
      <c r="D13" s="89">
        <v>318956918</v>
      </c>
      <c r="E13" s="89">
        <v>320261160</v>
      </c>
      <c r="F13" s="89">
        <v>3424736460</v>
      </c>
    </row>
  </sheetData>
  <mergeCells count="5">
    <mergeCell ref="A5:A6"/>
    <mergeCell ref="B5:B6"/>
    <mergeCell ref="C5:C6"/>
    <mergeCell ref="D5:E5"/>
    <mergeCell ref="F5:F6"/>
  </mergeCells>
  <phoneticPr fontId="5"/>
  <printOptions horizontalCentered="1"/>
  <pageMargins left="0.59055118110236227" right="0.39370078740157483" top="0.39370078740157483" bottom="0.39370078740157483" header="0.19685039370078741" footer="0.19685039370078741"/>
  <pageSetup paperSize="9" scale="75" orientation="portrait" r:id="rId1"/>
  <headerFooter>
    <oddHeader>&amp;R&amp;9&amp;D</oddHead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22"/>
  <sheetViews>
    <sheetView workbookViewId="0"/>
  </sheetViews>
  <sheetFormatPr defaultColWidth="8.875" defaultRowHeight="15.75"/>
  <cols>
    <col min="1" max="1" width="25.875" style="35" customWidth="1"/>
    <col min="2" max="2" width="28.875" style="35" bestFit="1" customWidth="1"/>
    <col min="3" max="3" width="23.875" style="35" bestFit="1" customWidth="1"/>
    <col min="4" max="4" width="16.875" style="35" customWidth="1"/>
    <col min="5" max="5" width="55.5" style="35" bestFit="1" customWidth="1"/>
    <col min="6" max="16384" width="8.875" style="35"/>
  </cols>
  <sheetData>
    <row r="1" spans="1:5" ht="30">
      <c r="A1" s="1" t="s">
        <v>105</v>
      </c>
    </row>
    <row r="2" spans="1:5" ht="18.75">
      <c r="A2" s="29" t="s">
        <v>398</v>
      </c>
    </row>
    <row r="3" spans="1:5" ht="18.75">
      <c r="A3" s="29" t="s">
        <v>434</v>
      </c>
    </row>
    <row r="4" spans="1:5" ht="18.75">
      <c r="E4" s="30" t="s">
        <v>25</v>
      </c>
    </row>
    <row r="5" spans="1:5" ht="22.5" customHeight="1">
      <c r="A5" s="67" t="s">
        <v>93</v>
      </c>
      <c r="B5" s="67" t="s">
        <v>106</v>
      </c>
      <c r="C5" s="67" t="s">
        <v>107</v>
      </c>
      <c r="D5" s="67" t="s">
        <v>108</v>
      </c>
      <c r="E5" s="67" t="s">
        <v>109</v>
      </c>
    </row>
    <row r="6" spans="1:5" ht="18" customHeight="1">
      <c r="A6" s="90" t="s">
        <v>110</v>
      </c>
      <c r="B6" s="33" t="s">
        <v>444</v>
      </c>
      <c r="C6" s="33" t="s">
        <v>445</v>
      </c>
      <c r="D6" s="34">
        <v>550000000</v>
      </c>
      <c r="E6" s="33" t="s">
        <v>446</v>
      </c>
    </row>
    <row r="7" spans="1:5" ht="18" customHeight="1">
      <c r="A7" s="90"/>
      <c r="B7" s="33" t="s">
        <v>447</v>
      </c>
      <c r="C7" s="33" t="s">
        <v>415</v>
      </c>
      <c r="D7" s="34">
        <v>82500000</v>
      </c>
      <c r="E7" s="33" t="s">
        <v>448</v>
      </c>
    </row>
    <row r="8" spans="1:5" ht="18" customHeight="1">
      <c r="A8" s="90"/>
      <c r="B8" s="33" t="s">
        <v>449</v>
      </c>
      <c r="C8" s="33" t="s">
        <v>450</v>
      </c>
      <c r="D8" s="34">
        <v>77000000</v>
      </c>
      <c r="E8" s="33" t="s">
        <v>451</v>
      </c>
    </row>
    <row r="9" spans="1:5" ht="18" customHeight="1">
      <c r="A9" s="90"/>
      <c r="B9" s="34"/>
      <c r="C9" s="34"/>
      <c r="D9" s="34"/>
      <c r="E9" s="34"/>
    </row>
    <row r="10" spans="1:5" ht="18" customHeight="1">
      <c r="A10" s="90"/>
      <c r="B10" s="34"/>
      <c r="C10" s="34"/>
      <c r="D10" s="34"/>
      <c r="E10" s="34"/>
    </row>
    <row r="11" spans="1:5" ht="18" customHeight="1">
      <c r="A11" s="91"/>
      <c r="B11" s="34" t="s">
        <v>394</v>
      </c>
      <c r="C11" s="34"/>
      <c r="D11" s="34" t="s">
        <v>24</v>
      </c>
      <c r="E11" s="34"/>
    </row>
    <row r="12" spans="1:5" ht="18" customHeight="1">
      <c r="A12" s="92"/>
      <c r="B12" s="69" t="s">
        <v>111</v>
      </c>
      <c r="C12" s="93"/>
      <c r="D12" s="34">
        <v>709500000</v>
      </c>
      <c r="E12" s="93"/>
    </row>
    <row r="13" spans="1:5" ht="18" customHeight="1">
      <c r="A13" s="91" t="s">
        <v>112</v>
      </c>
      <c r="B13" s="33" t="s">
        <v>452</v>
      </c>
      <c r="C13" s="33" t="s">
        <v>453</v>
      </c>
      <c r="D13" s="34">
        <v>717835000</v>
      </c>
      <c r="E13" s="33" t="s">
        <v>466</v>
      </c>
    </row>
    <row r="14" spans="1:5" ht="18" customHeight="1">
      <c r="A14" s="91"/>
      <c r="B14" s="33" t="s">
        <v>454</v>
      </c>
      <c r="C14" s="33" t="s">
        <v>455</v>
      </c>
      <c r="D14" s="34">
        <v>405322000</v>
      </c>
      <c r="E14" s="33" t="s">
        <v>467</v>
      </c>
    </row>
    <row r="15" spans="1:5" ht="18" customHeight="1">
      <c r="A15" s="91"/>
      <c r="B15" s="33" t="s">
        <v>456</v>
      </c>
      <c r="C15" s="33" t="s">
        <v>457</v>
      </c>
      <c r="D15" s="34">
        <v>282800000</v>
      </c>
      <c r="E15" s="33" t="s">
        <v>468</v>
      </c>
    </row>
    <row r="16" spans="1:5" ht="18" customHeight="1">
      <c r="A16" s="91"/>
      <c r="B16" s="33" t="s">
        <v>458</v>
      </c>
      <c r="C16" s="33" t="s">
        <v>459</v>
      </c>
      <c r="D16" s="34">
        <v>276996439</v>
      </c>
      <c r="E16" s="33" t="s">
        <v>469</v>
      </c>
    </row>
    <row r="17" spans="1:5" ht="18" customHeight="1">
      <c r="A17" s="91"/>
      <c r="B17" s="33" t="s">
        <v>460</v>
      </c>
      <c r="C17" s="33" t="s">
        <v>416</v>
      </c>
      <c r="D17" s="34">
        <v>171936000</v>
      </c>
      <c r="E17" s="33" t="s">
        <v>470</v>
      </c>
    </row>
    <row r="18" spans="1:5" ht="18" customHeight="1">
      <c r="A18" s="91"/>
      <c r="B18" s="33" t="s">
        <v>461</v>
      </c>
      <c r="C18" s="33" t="s">
        <v>462</v>
      </c>
      <c r="D18" s="34">
        <v>145005000</v>
      </c>
      <c r="E18" s="33" t="s">
        <v>471</v>
      </c>
    </row>
    <row r="19" spans="1:5" ht="18" customHeight="1">
      <c r="A19" s="91"/>
      <c r="B19" s="33" t="s">
        <v>463</v>
      </c>
      <c r="C19" s="33" t="s">
        <v>464</v>
      </c>
      <c r="D19" s="34">
        <v>91123000</v>
      </c>
      <c r="E19" s="33" t="s">
        <v>472</v>
      </c>
    </row>
    <row r="20" spans="1:5" ht="18" customHeight="1">
      <c r="A20" s="91"/>
      <c r="B20" s="33" t="s">
        <v>465</v>
      </c>
      <c r="C20" s="33"/>
      <c r="D20" s="34">
        <v>862870737</v>
      </c>
      <c r="E20" s="33"/>
    </row>
    <row r="21" spans="1:5" ht="18" customHeight="1">
      <c r="A21" s="92"/>
      <c r="B21" s="69" t="s">
        <v>111</v>
      </c>
      <c r="C21" s="93"/>
      <c r="D21" s="34">
        <v>2953888176</v>
      </c>
      <c r="E21" s="93"/>
    </row>
    <row r="22" spans="1:5" ht="18" customHeight="1">
      <c r="A22" s="69" t="s">
        <v>10</v>
      </c>
      <c r="B22" s="93"/>
      <c r="C22" s="93"/>
      <c r="D22" s="34">
        <v>3663388176</v>
      </c>
      <c r="E22" s="93"/>
    </row>
  </sheetData>
  <mergeCells count="2">
    <mergeCell ref="A6:A12"/>
    <mergeCell ref="A13:A21"/>
  </mergeCells>
  <phoneticPr fontId="5"/>
  <printOptions horizontalCentered="1" verticalCentered="1"/>
  <pageMargins left="0.59055118110236227" right="0.39370078740157483" top="0.39370078740157483" bottom="0.39370078740157483" header="0.19685039370078741" footer="0.19685039370078741"/>
  <pageSetup paperSize="9" scale="75" orientation="landscape" r:id="rId1"/>
  <headerFooter>
    <oddHeader>&amp;R&amp;9&amp;D</oddHead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55"/>
  <sheetViews>
    <sheetView workbookViewId="0"/>
  </sheetViews>
  <sheetFormatPr defaultColWidth="8.875" defaultRowHeight="15.75"/>
  <cols>
    <col min="1" max="1" width="27.375" style="35" customWidth="1"/>
    <col min="2" max="2" width="19.625" style="35" customWidth="1"/>
    <col min="3" max="3" width="16.625" style="35" customWidth="1"/>
    <col min="4" max="5" width="19.625" style="35" customWidth="1"/>
    <col min="6" max="16384" width="8.875" style="35"/>
  </cols>
  <sheetData>
    <row r="1" spans="1:5" ht="30">
      <c r="A1" s="1" t="s">
        <v>420</v>
      </c>
    </row>
    <row r="2" spans="1:5" ht="18.75">
      <c r="A2" s="29" t="s">
        <v>398</v>
      </c>
    </row>
    <row r="3" spans="1:5" ht="18.75">
      <c r="A3" s="29" t="s">
        <v>434</v>
      </c>
    </row>
    <row r="4" spans="1:5" ht="18.75">
      <c r="E4" s="30" t="s">
        <v>339</v>
      </c>
    </row>
    <row r="5" spans="1:5" ht="22.5" customHeight="1">
      <c r="A5" s="67" t="s">
        <v>115</v>
      </c>
      <c r="B5" s="67" t="s">
        <v>93</v>
      </c>
      <c r="C5" s="74" t="s">
        <v>116</v>
      </c>
      <c r="D5" s="74"/>
      <c r="E5" s="67" t="s">
        <v>108</v>
      </c>
    </row>
    <row r="6" spans="1:5" ht="18" customHeight="1">
      <c r="A6" s="92" t="s">
        <v>117</v>
      </c>
      <c r="B6" s="92" t="s">
        <v>118</v>
      </c>
      <c r="C6" s="91" t="s">
        <v>326</v>
      </c>
      <c r="D6" s="94"/>
      <c r="E6" s="71">
        <v>12447459586</v>
      </c>
    </row>
    <row r="7" spans="1:5" ht="18" customHeight="1">
      <c r="A7" s="92"/>
      <c r="B7" s="92"/>
      <c r="C7" s="91" t="s">
        <v>327</v>
      </c>
      <c r="D7" s="94"/>
      <c r="E7" s="71">
        <v>174129000</v>
      </c>
    </row>
    <row r="8" spans="1:5" ht="18" customHeight="1">
      <c r="A8" s="92"/>
      <c r="B8" s="92"/>
      <c r="C8" s="91" t="s">
        <v>328</v>
      </c>
      <c r="D8" s="94"/>
      <c r="E8" s="71">
        <v>28175000</v>
      </c>
    </row>
    <row r="9" spans="1:5" ht="18" customHeight="1">
      <c r="A9" s="92"/>
      <c r="B9" s="92"/>
      <c r="C9" s="91" t="s">
        <v>329</v>
      </c>
      <c r="D9" s="94"/>
      <c r="E9" s="71">
        <v>80240000</v>
      </c>
    </row>
    <row r="10" spans="1:5" ht="18" customHeight="1">
      <c r="A10" s="92"/>
      <c r="B10" s="92"/>
      <c r="C10" s="91" t="s">
        <v>330</v>
      </c>
      <c r="D10" s="94"/>
      <c r="E10" s="71">
        <v>60759000</v>
      </c>
    </row>
    <row r="11" spans="1:5" ht="18" customHeight="1">
      <c r="A11" s="92"/>
      <c r="B11" s="92"/>
      <c r="C11" s="91" t="s">
        <v>331</v>
      </c>
      <c r="D11" s="94"/>
      <c r="E11" s="71">
        <v>1403661000</v>
      </c>
    </row>
    <row r="12" spans="1:5" ht="18" customHeight="1">
      <c r="A12" s="92"/>
      <c r="B12" s="92"/>
      <c r="C12" s="91" t="s">
        <v>380</v>
      </c>
      <c r="D12" s="94"/>
      <c r="E12" s="71">
        <v>19101294</v>
      </c>
    </row>
    <row r="13" spans="1:5" ht="18" customHeight="1">
      <c r="A13" s="92"/>
      <c r="B13" s="92"/>
      <c r="C13" s="91" t="s">
        <v>332</v>
      </c>
      <c r="D13" s="94"/>
      <c r="E13" s="71">
        <v>100428000</v>
      </c>
    </row>
    <row r="14" spans="1:5" ht="18" customHeight="1">
      <c r="A14" s="92"/>
      <c r="B14" s="92"/>
      <c r="C14" s="91" t="s">
        <v>333</v>
      </c>
      <c r="D14" s="94"/>
      <c r="E14" s="71">
        <v>90908000</v>
      </c>
    </row>
    <row r="15" spans="1:5" ht="18" customHeight="1">
      <c r="A15" s="92"/>
      <c r="B15" s="92"/>
      <c r="C15" s="91" t="s">
        <v>334</v>
      </c>
      <c r="D15" s="94"/>
      <c r="E15" s="71">
        <v>1020113000</v>
      </c>
    </row>
    <row r="16" spans="1:5" ht="18" customHeight="1">
      <c r="A16" s="92"/>
      <c r="B16" s="92"/>
      <c r="C16" s="91" t="s">
        <v>335</v>
      </c>
      <c r="D16" s="94"/>
      <c r="E16" s="71">
        <v>12235000</v>
      </c>
    </row>
    <row r="17" spans="1:5" ht="18" customHeight="1">
      <c r="A17" s="92"/>
      <c r="B17" s="92"/>
      <c r="C17" s="95" t="s">
        <v>473</v>
      </c>
      <c r="D17" s="96"/>
      <c r="E17" s="71">
        <v>189112869</v>
      </c>
    </row>
    <row r="18" spans="1:5" ht="18" customHeight="1">
      <c r="A18" s="92"/>
      <c r="B18" s="92"/>
      <c r="C18" s="91" t="s">
        <v>336</v>
      </c>
      <c r="D18" s="94"/>
      <c r="E18" s="71">
        <v>70942857</v>
      </c>
    </row>
    <row r="19" spans="1:5" ht="18" customHeight="1">
      <c r="A19" s="92"/>
      <c r="B19" s="92"/>
      <c r="C19" s="92" t="s">
        <v>43</v>
      </c>
      <c r="D19" s="94"/>
      <c r="E19" s="71">
        <v>15697264606</v>
      </c>
    </row>
    <row r="20" spans="1:5" ht="18" customHeight="1">
      <c r="A20" s="92"/>
      <c r="B20" s="92" t="s">
        <v>119</v>
      </c>
      <c r="C20" s="97" t="s">
        <v>120</v>
      </c>
      <c r="D20" s="33" t="s">
        <v>337</v>
      </c>
      <c r="E20" s="71">
        <v>557849000</v>
      </c>
    </row>
    <row r="21" spans="1:5" ht="18" customHeight="1">
      <c r="A21" s="92"/>
      <c r="B21" s="92"/>
      <c r="C21" s="92"/>
      <c r="D21" s="33" t="s">
        <v>338</v>
      </c>
      <c r="E21" s="71">
        <v>54053000</v>
      </c>
    </row>
    <row r="22" spans="1:5" ht="18" customHeight="1">
      <c r="A22" s="92"/>
      <c r="B22" s="92"/>
      <c r="C22" s="92"/>
      <c r="D22" s="69" t="s">
        <v>111</v>
      </c>
      <c r="E22" s="71">
        <v>611902000</v>
      </c>
    </row>
    <row r="23" spans="1:5" ht="18" customHeight="1">
      <c r="A23" s="92"/>
      <c r="B23" s="92"/>
      <c r="C23" s="97" t="s">
        <v>121</v>
      </c>
      <c r="D23" s="33" t="s">
        <v>337</v>
      </c>
      <c r="E23" s="71">
        <v>2614949226</v>
      </c>
    </row>
    <row r="24" spans="1:5" ht="18" customHeight="1">
      <c r="A24" s="92"/>
      <c r="B24" s="92"/>
      <c r="C24" s="92"/>
      <c r="D24" s="33" t="s">
        <v>338</v>
      </c>
      <c r="E24" s="71">
        <v>1437320064</v>
      </c>
    </row>
    <row r="25" spans="1:5" ht="18" customHeight="1">
      <c r="A25" s="92"/>
      <c r="B25" s="92"/>
      <c r="C25" s="92"/>
      <c r="D25" s="69" t="s">
        <v>111</v>
      </c>
      <c r="E25" s="71">
        <v>4052269290</v>
      </c>
    </row>
    <row r="26" spans="1:5" ht="18" customHeight="1">
      <c r="A26" s="94"/>
      <c r="B26" s="94"/>
      <c r="C26" s="92" t="s">
        <v>43</v>
      </c>
      <c r="D26" s="94"/>
      <c r="E26" s="71">
        <v>4664171290</v>
      </c>
    </row>
    <row r="27" spans="1:5" ht="18" customHeight="1">
      <c r="A27" s="94"/>
      <c r="B27" s="92" t="s">
        <v>10</v>
      </c>
      <c r="C27" s="94"/>
      <c r="D27" s="94"/>
      <c r="E27" s="71">
        <v>20361435896</v>
      </c>
    </row>
    <row r="28" spans="1:5" ht="18" customHeight="1">
      <c r="A28" s="92" t="s">
        <v>381</v>
      </c>
      <c r="B28" s="92" t="s">
        <v>418</v>
      </c>
      <c r="C28" s="91" t="s">
        <v>419</v>
      </c>
      <c r="D28" s="94"/>
      <c r="E28" s="71">
        <v>272685961</v>
      </c>
    </row>
    <row r="29" spans="1:5" ht="18" customHeight="1">
      <c r="A29" s="92"/>
      <c r="B29" s="92"/>
      <c r="C29" s="92" t="s">
        <v>43</v>
      </c>
      <c r="D29" s="94"/>
      <c r="E29" s="71">
        <v>272685961</v>
      </c>
    </row>
    <row r="30" spans="1:5" ht="18" customHeight="1">
      <c r="A30" s="92"/>
      <c r="B30" s="92" t="s">
        <v>119</v>
      </c>
      <c r="C30" s="97" t="s">
        <v>120</v>
      </c>
      <c r="D30" s="33"/>
      <c r="E30" s="71"/>
    </row>
    <row r="31" spans="1:5" ht="18" customHeight="1">
      <c r="A31" s="92"/>
      <c r="B31" s="92"/>
      <c r="C31" s="92"/>
      <c r="D31" s="69" t="s">
        <v>111</v>
      </c>
      <c r="E31" s="71" t="s">
        <v>24</v>
      </c>
    </row>
    <row r="32" spans="1:5" ht="18" customHeight="1">
      <c r="A32" s="92"/>
      <c r="B32" s="92"/>
      <c r="C32" s="97" t="s">
        <v>121</v>
      </c>
      <c r="D32" s="33"/>
      <c r="E32" s="71"/>
    </row>
    <row r="33" spans="1:5" ht="18" customHeight="1">
      <c r="A33" s="92"/>
      <c r="B33" s="92"/>
      <c r="C33" s="92"/>
      <c r="D33" s="69" t="s">
        <v>111</v>
      </c>
      <c r="E33" s="71" t="s">
        <v>24</v>
      </c>
    </row>
    <row r="34" spans="1:5" ht="18" customHeight="1">
      <c r="A34" s="94"/>
      <c r="B34" s="94"/>
      <c r="C34" s="92" t="s">
        <v>43</v>
      </c>
      <c r="D34" s="94"/>
      <c r="E34" s="71" t="s">
        <v>24</v>
      </c>
    </row>
    <row r="35" spans="1:5" ht="18" customHeight="1">
      <c r="A35" s="94"/>
      <c r="B35" s="92" t="s">
        <v>10</v>
      </c>
      <c r="C35" s="94"/>
      <c r="D35" s="94"/>
      <c r="E35" s="71">
        <v>272685961</v>
      </c>
    </row>
    <row r="36" spans="1:5" ht="18" customHeight="1">
      <c r="A36" s="92" t="s">
        <v>417</v>
      </c>
      <c r="B36" s="92" t="s">
        <v>418</v>
      </c>
      <c r="C36" s="91" t="s">
        <v>419</v>
      </c>
      <c r="D36" s="94"/>
      <c r="E36" s="71">
        <v>3780000</v>
      </c>
    </row>
    <row r="37" spans="1:5" ht="18" customHeight="1">
      <c r="A37" s="92"/>
      <c r="B37" s="92"/>
      <c r="C37" s="92" t="s">
        <v>43</v>
      </c>
      <c r="D37" s="94"/>
      <c r="E37" s="71">
        <v>3780000</v>
      </c>
    </row>
    <row r="38" spans="1:5" ht="18" customHeight="1">
      <c r="A38" s="92"/>
      <c r="B38" s="92" t="s">
        <v>119</v>
      </c>
      <c r="C38" s="97" t="s">
        <v>120</v>
      </c>
      <c r="D38" s="33"/>
      <c r="E38" s="71"/>
    </row>
    <row r="39" spans="1:5" ht="18" customHeight="1">
      <c r="A39" s="92"/>
      <c r="B39" s="92"/>
      <c r="C39" s="92"/>
      <c r="D39" s="69" t="s">
        <v>111</v>
      </c>
      <c r="E39" s="71" t="s">
        <v>24</v>
      </c>
    </row>
    <row r="40" spans="1:5" ht="18" customHeight="1">
      <c r="A40" s="92"/>
      <c r="B40" s="92"/>
      <c r="C40" s="97" t="s">
        <v>121</v>
      </c>
      <c r="D40" s="33"/>
      <c r="E40" s="71"/>
    </row>
    <row r="41" spans="1:5" ht="18" customHeight="1">
      <c r="A41" s="92"/>
      <c r="B41" s="92"/>
      <c r="C41" s="92"/>
      <c r="D41" s="69" t="s">
        <v>111</v>
      </c>
      <c r="E41" s="71" t="s">
        <v>24</v>
      </c>
    </row>
    <row r="42" spans="1:5" ht="18" customHeight="1">
      <c r="A42" s="94"/>
      <c r="B42" s="94"/>
      <c r="C42" s="92" t="s">
        <v>43</v>
      </c>
      <c r="D42" s="94"/>
      <c r="E42" s="71" t="s">
        <v>24</v>
      </c>
    </row>
    <row r="43" spans="1:5" ht="18" customHeight="1" thickBot="1">
      <c r="A43" s="98"/>
      <c r="B43" s="99" t="s">
        <v>10</v>
      </c>
      <c r="C43" s="98"/>
      <c r="D43" s="98"/>
      <c r="E43" s="78">
        <v>3780000</v>
      </c>
    </row>
    <row r="44" spans="1:5" ht="16.5" thickTop="1">
      <c r="A44" s="100" t="s">
        <v>422</v>
      </c>
      <c r="B44" s="101" t="s">
        <v>118</v>
      </c>
      <c r="C44" s="102"/>
      <c r="D44" s="103"/>
      <c r="E44" s="104">
        <v>15973730567</v>
      </c>
    </row>
    <row r="45" spans="1:5">
      <c r="A45" s="100"/>
      <c r="B45" s="92" t="s">
        <v>119</v>
      </c>
      <c r="C45" s="105" t="s">
        <v>343</v>
      </c>
      <c r="D45" s="106"/>
      <c r="E45" s="71">
        <v>611902000</v>
      </c>
    </row>
    <row r="46" spans="1:5">
      <c r="A46" s="100"/>
      <c r="B46" s="92"/>
      <c r="C46" s="105" t="s">
        <v>344</v>
      </c>
      <c r="D46" s="106"/>
      <c r="E46" s="71">
        <v>4052269290</v>
      </c>
    </row>
    <row r="47" spans="1:5">
      <c r="A47" s="100"/>
      <c r="B47" s="94"/>
      <c r="C47" s="107" t="s">
        <v>43</v>
      </c>
      <c r="D47" s="108"/>
      <c r="E47" s="71">
        <v>4664171290</v>
      </c>
    </row>
    <row r="48" spans="1:5">
      <c r="A48" s="109"/>
      <c r="B48" s="92" t="s">
        <v>10</v>
      </c>
      <c r="C48" s="94"/>
      <c r="D48" s="94"/>
      <c r="E48" s="71">
        <v>20637901857</v>
      </c>
    </row>
    <row r="49" spans="1:5">
      <c r="A49" s="110" t="s">
        <v>421</v>
      </c>
      <c r="B49" s="107" t="s">
        <v>118</v>
      </c>
      <c r="C49" s="111"/>
      <c r="D49" s="108"/>
      <c r="E49" s="112">
        <v>-276465961</v>
      </c>
    </row>
    <row r="50" spans="1:5">
      <c r="A50" s="113" t="s">
        <v>423</v>
      </c>
      <c r="B50" s="107" t="s">
        <v>118</v>
      </c>
      <c r="C50" s="111"/>
      <c r="D50" s="108"/>
      <c r="E50" s="71">
        <v>15697264606</v>
      </c>
    </row>
    <row r="51" spans="1:5">
      <c r="A51" s="100"/>
      <c r="B51" s="92" t="s">
        <v>119</v>
      </c>
      <c r="C51" s="105" t="s">
        <v>343</v>
      </c>
      <c r="D51" s="106"/>
      <c r="E51" s="71">
        <v>611902000</v>
      </c>
    </row>
    <row r="52" spans="1:5">
      <c r="A52" s="100"/>
      <c r="B52" s="92"/>
      <c r="C52" s="105" t="s">
        <v>344</v>
      </c>
      <c r="D52" s="106"/>
      <c r="E52" s="71">
        <v>4052269290</v>
      </c>
    </row>
    <row r="53" spans="1:5">
      <c r="A53" s="100"/>
      <c r="B53" s="94"/>
      <c r="C53" s="107" t="s">
        <v>43</v>
      </c>
      <c r="D53" s="108"/>
      <c r="E53" s="71">
        <v>4664171290</v>
      </c>
    </row>
    <row r="54" spans="1:5" ht="16.5" thickBot="1">
      <c r="A54" s="114"/>
      <c r="B54" s="99" t="s">
        <v>10</v>
      </c>
      <c r="C54" s="98"/>
      <c r="D54" s="98"/>
      <c r="E54" s="78">
        <v>20361435896</v>
      </c>
    </row>
    <row r="55" spans="1:5" ht="16.5" thickTop="1"/>
  </sheetData>
  <mergeCells count="55">
    <mergeCell ref="B49:D49"/>
    <mergeCell ref="A50:A54"/>
    <mergeCell ref="B50:D50"/>
    <mergeCell ref="B51:B53"/>
    <mergeCell ref="C51:D51"/>
    <mergeCell ref="C52:D52"/>
    <mergeCell ref="C53:D53"/>
    <mergeCell ref="B54:D54"/>
    <mergeCell ref="B27:D27"/>
    <mergeCell ref="C5:D5"/>
    <mergeCell ref="A6:A27"/>
    <mergeCell ref="B6:B19"/>
    <mergeCell ref="C6:D6"/>
    <mergeCell ref="C16:D16"/>
    <mergeCell ref="C17:D17"/>
    <mergeCell ref="C18:D18"/>
    <mergeCell ref="C19:D19"/>
    <mergeCell ref="B20:B26"/>
    <mergeCell ref="C20:C22"/>
    <mergeCell ref="C14:D14"/>
    <mergeCell ref="C15:D15"/>
    <mergeCell ref="C9:D9"/>
    <mergeCell ref="C7:D7"/>
    <mergeCell ref="C8:D8"/>
    <mergeCell ref="C10:D10"/>
    <mergeCell ref="C11:D11"/>
    <mergeCell ref="C13:D13"/>
    <mergeCell ref="C23:C25"/>
    <mergeCell ref="C26:D26"/>
    <mergeCell ref="C12:D12"/>
    <mergeCell ref="A28:A35"/>
    <mergeCell ref="B28:B29"/>
    <mergeCell ref="C28:D28"/>
    <mergeCell ref="C29:D29"/>
    <mergeCell ref="A44:A48"/>
    <mergeCell ref="B44:D44"/>
    <mergeCell ref="B45:B47"/>
    <mergeCell ref="C45:D45"/>
    <mergeCell ref="C46:D46"/>
    <mergeCell ref="C47:D47"/>
    <mergeCell ref="B48:D48"/>
    <mergeCell ref="B30:B34"/>
    <mergeCell ref="C30:C31"/>
    <mergeCell ref="C32:C33"/>
    <mergeCell ref="C34:D34"/>
    <mergeCell ref="B35:D35"/>
    <mergeCell ref="A36:A43"/>
    <mergeCell ref="B36:B37"/>
    <mergeCell ref="C36:D36"/>
    <mergeCell ref="C37:D37"/>
    <mergeCell ref="B38:B42"/>
    <mergeCell ref="C38:C39"/>
    <mergeCell ref="C40:C41"/>
    <mergeCell ref="C42:D42"/>
    <mergeCell ref="B43:D43"/>
  </mergeCells>
  <phoneticPr fontId="5"/>
  <printOptions horizontalCentered="1"/>
  <pageMargins left="0.59055118110236227" right="0.39370078740157483" top="0.39370078740157483" bottom="0.39370078740157483" header="0.19685039370078741" footer="0.19685039370078741"/>
  <pageSetup paperSize="9" scale="75" fitToHeight="0" orientation="portrait" r:id="rId1"/>
  <headerFooter>
    <oddHeader>&amp;R&amp;9&amp;D</oddHead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1"/>
  <sheetViews>
    <sheetView workbookViewId="0">
      <selection sqref="A1:F1"/>
    </sheetView>
  </sheetViews>
  <sheetFormatPr defaultColWidth="8.875" defaultRowHeight="20.25" customHeight="1"/>
  <cols>
    <col min="1" max="1" width="23.375" style="29" customWidth="1"/>
    <col min="2" max="6" width="17.625" style="29" customWidth="1"/>
    <col min="7" max="16384" width="8.875" style="29"/>
  </cols>
  <sheetData>
    <row r="1" spans="1:6" ht="20.25" customHeight="1">
      <c r="A1" s="37" t="s">
        <v>375</v>
      </c>
      <c r="B1" s="115"/>
      <c r="C1" s="115"/>
      <c r="D1" s="115"/>
      <c r="E1" s="115"/>
      <c r="F1" s="115"/>
    </row>
    <row r="2" spans="1:6" ht="20.25" customHeight="1">
      <c r="A2" s="116" t="s">
        <v>398</v>
      </c>
      <c r="B2" s="116"/>
      <c r="C2" s="116"/>
      <c r="D2" s="116"/>
      <c r="E2" s="116"/>
      <c r="F2" s="117" t="s">
        <v>434</v>
      </c>
    </row>
    <row r="3" spans="1:6" ht="20.25" customHeight="1">
      <c r="A3" s="116" t="s">
        <v>347</v>
      </c>
      <c r="B3" s="116"/>
      <c r="C3" s="116"/>
      <c r="D3" s="116"/>
      <c r="E3" s="116"/>
      <c r="F3" s="117" t="s">
        <v>123</v>
      </c>
    </row>
    <row r="4" spans="1:6" ht="20.25" customHeight="1">
      <c r="A4" s="118" t="s">
        <v>93</v>
      </c>
      <c r="B4" s="119" t="s">
        <v>108</v>
      </c>
      <c r="C4" s="119" t="s">
        <v>376</v>
      </c>
      <c r="D4" s="119"/>
      <c r="E4" s="119"/>
      <c r="F4" s="119"/>
    </row>
    <row r="5" spans="1:6" ht="20.25" customHeight="1">
      <c r="A5" s="118"/>
      <c r="B5" s="119"/>
      <c r="C5" s="119" t="s">
        <v>119</v>
      </c>
      <c r="D5" s="119" t="s">
        <v>377</v>
      </c>
      <c r="E5" s="119" t="s">
        <v>118</v>
      </c>
      <c r="F5" s="119" t="s">
        <v>30</v>
      </c>
    </row>
    <row r="6" spans="1:6" ht="20.25" customHeight="1" thickBot="1">
      <c r="A6" s="120"/>
      <c r="B6" s="121"/>
      <c r="C6" s="121"/>
      <c r="D6" s="121"/>
      <c r="E6" s="121"/>
      <c r="F6" s="121"/>
    </row>
    <row r="7" spans="1:6" ht="20.25" customHeight="1" thickTop="1">
      <c r="A7" s="122" t="s">
        <v>219</v>
      </c>
      <c r="B7" s="123">
        <v>20281576097</v>
      </c>
      <c r="C7" s="123">
        <v>4052269290</v>
      </c>
      <c r="D7" s="123">
        <v>1050000000</v>
      </c>
      <c r="E7" s="123">
        <v>12441415334</v>
      </c>
      <c r="F7" s="123">
        <v>2737891473</v>
      </c>
    </row>
    <row r="8" spans="1:6" ht="20.25" customHeight="1">
      <c r="A8" s="122" t="s">
        <v>378</v>
      </c>
      <c r="B8" s="123">
        <v>3293656322</v>
      </c>
      <c r="C8" s="123">
        <v>611902000</v>
      </c>
      <c r="D8" s="123">
        <v>1547600000</v>
      </c>
      <c r="E8" s="123">
        <v>955752210</v>
      </c>
      <c r="F8" s="123">
        <v>178402112</v>
      </c>
    </row>
    <row r="9" spans="1:6" ht="20.25" customHeight="1">
      <c r="A9" s="122" t="s">
        <v>379</v>
      </c>
      <c r="B9" s="123">
        <v>1141713893</v>
      </c>
      <c r="C9" s="123" t="s">
        <v>24</v>
      </c>
      <c r="D9" s="123" t="s">
        <v>24</v>
      </c>
      <c r="E9" s="123">
        <v>661249650</v>
      </c>
      <c r="F9" s="123">
        <v>480464243</v>
      </c>
    </row>
    <row r="10" spans="1:6" ht="20.25" customHeight="1">
      <c r="A10" s="122" t="s">
        <v>30</v>
      </c>
      <c r="B10" s="123" t="s">
        <v>24</v>
      </c>
      <c r="C10" s="123" t="s">
        <v>24</v>
      </c>
      <c r="D10" s="123" t="s">
        <v>24</v>
      </c>
      <c r="E10" s="123" t="s">
        <v>24</v>
      </c>
      <c r="F10" s="123" t="s">
        <v>24</v>
      </c>
    </row>
    <row r="11" spans="1:6" ht="20.25" customHeight="1">
      <c r="A11" s="124" t="s">
        <v>10</v>
      </c>
      <c r="B11" s="123">
        <v>24716946312</v>
      </c>
      <c r="C11" s="123">
        <v>4664171290</v>
      </c>
      <c r="D11" s="123">
        <v>2597600000</v>
      </c>
      <c r="E11" s="123">
        <v>14058417194</v>
      </c>
      <c r="F11" s="123">
        <v>3396757828</v>
      </c>
    </row>
  </sheetData>
  <mergeCells count="8">
    <mergeCell ref="A1:F1"/>
    <mergeCell ref="A4:A6"/>
    <mergeCell ref="B4:B6"/>
    <mergeCell ref="C4:F4"/>
    <mergeCell ref="C5:C6"/>
    <mergeCell ref="D5:D6"/>
    <mergeCell ref="E5:E6"/>
    <mergeCell ref="F5:F6"/>
  </mergeCells>
  <phoneticPr fontId="5"/>
  <printOptions horizontalCentered="1"/>
  <pageMargins left="0.59055118110236227" right="0.39370078740157483" top="0.39370078740157483" bottom="0.39370078740157483" header="0.19685039370078741" footer="0.19685039370078741"/>
  <pageSetup paperSize="9" scale="7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1"/>
  <sheetViews>
    <sheetView workbookViewId="0"/>
  </sheetViews>
  <sheetFormatPr defaultColWidth="8.875" defaultRowHeight="15.75"/>
  <cols>
    <col min="1" max="1" width="45.625" style="35" customWidth="1"/>
    <col min="2" max="2" width="30.625" style="35" customWidth="1"/>
    <col min="3" max="16384" width="8.875" style="35"/>
  </cols>
  <sheetData>
    <row r="1" spans="1:2" ht="30">
      <c r="A1" s="1" t="s">
        <v>113</v>
      </c>
    </row>
    <row r="2" spans="1:2" ht="18.75">
      <c r="A2" s="29" t="s">
        <v>399</v>
      </c>
    </row>
    <row r="3" spans="1:2" ht="18.75">
      <c r="A3" s="29" t="s">
        <v>434</v>
      </c>
    </row>
    <row r="4" spans="1:2" ht="18.75">
      <c r="B4" s="30" t="s">
        <v>25</v>
      </c>
    </row>
    <row r="5" spans="1:2" ht="22.5" customHeight="1">
      <c r="A5" s="67" t="s">
        <v>26</v>
      </c>
      <c r="B5" s="67" t="s">
        <v>97</v>
      </c>
    </row>
    <row r="6" spans="1:2" ht="18" customHeight="1">
      <c r="A6" s="84" t="s">
        <v>382</v>
      </c>
      <c r="B6" s="71">
        <v>585765804</v>
      </c>
    </row>
    <row r="7" spans="1:2" ht="18" customHeight="1">
      <c r="A7" s="84" t="s">
        <v>114</v>
      </c>
      <c r="B7" s="71" t="s">
        <v>24</v>
      </c>
    </row>
    <row r="8" spans="1:2" ht="18" customHeight="1">
      <c r="A8" s="84"/>
      <c r="B8" s="71"/>
    </row>
    <row r="9" spans="1:2" ht="18" customHeight="1">
      <c r="A9" s="84"/>
      <c r="B9" s="71"/>
    </row>
    <row r="10" spans="1:2" ht="18" customHeight="1">
      <c r="A10" s="84"/>
      <c r="B10" s="71"/>
    </row>
    <row r="11" spans="1:2" ht="18" customHeight="1">
      <c r="A11" s="69" t="s">
        <v>10</v>
      </c>
      <c r="B11" s="34">
        <v>585765804</v>
      </c>
    </row>
  </sheetData>
  <phoneticPr fontId="5"/>
  <printOptions horizontalCentered="1"/>
  <pageMargins left="0.59055118110236227" right="0.39370078740157483" top="0.39370078740157483" bottom="0.39370078740157483" header="0.19685039370078741" footer="0.19685039370078741"/>
  <pageSetup paperSize="9" scale="75" orientation="portrait" r:id="rId1"/>
  <headerFooter>
    <oddHeader>&amp;R&amp;9&amp;D</oddHead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6"/>
  <sheetViews>
    <sheetView workbookViewId="0">
      <selection sqref="A1:XFD1048576"/>
    </sheetView>
  </sheetViews>
  <sheetFormatPr defaultColWidth="8.875" defaultRowHeight="11.25"/>
  <cols>
    <col min="1" max="1" width="33.875" style="15" customWidth="1"/>
    <col min="2" max="2" width="18.875" style="15" customWidth="1"/>
    <col min="3" max="3" width="8.875" style="15" hidden="1" customWidth="1"/>
    <col min="4" max="4" width="33.875" style="15" customWidth="1"/>
    <col min="5" max="7" width="18.875" style="15" customWidth="1"/>
    <col min="8" max="16384" width="8.875" style="15"/>
  </cols>
  <sheetData>
    <row r="1" spans="1:5" ht="17.100000000000001" customHeight="1">
      <c r="E1" s="14" t="s">
        <v>122</v>
      </c>
    </row>
    <row r="2" spans="1:5" ht="21">
      <c r="A2" s="38" t="s">
        <v>427</v>
      </c>
      <c r="B2" s="39"/>
      <c r="C2" s="39"/>
      <c r="D2" s="39"/>
      <c r="E2" s="39"/>
    </row>
    <row r="3" spans="1:5" ht="13.5">
      <c r="A3" s="40" t="s">
        <v>428</v>
      </c>
      <c r="B3" s="39"/>
      <c r="C3" s="39"/>
      <c r="D3" s="39"/>
      <c r="E3" s="39"/>
    </row>
    <row r="4" spans="1:5" ht="17.100000000000001" customHeight="1">
      <c r="E4" s="16" t="s">
        <v>123</v>
      </c>
    </row>
    <row r="5" spans="1:5" ht="27" customHeight="1">
      <c r="A5" s="18" t="s">
        <v>124</v>
      </c>
      <c r="B5" s="18" t="s">
        <v>108</v>
      </c>
      <c r="C5" s="18"/>
      <c r="D5" s="18" t="s">
        <v>124</v>
      </c>
      <c r="E5" s="18" t="s">
        <v>108</v>
      </c>
    </row>
    <row r="6" spans="1:5" ht="17.100000000000001" customHeight="1">
      <c r="A6" s="19" t="s">
        <v>125</v>
      </c>
      <c r="B6" s="20"/>
      <c r="C6" s="20"/>
      <c r="D6" s="19" t="s">
        <v>126</v>
      </c>
      <c r="E6" s="20"/>
    </row>
    <row r="7" spans="1:5" ht="17.100000000000001" customHeight="1">
      <c r="A7" s="19" t="s">
        <v>127</v>
      </c>
      <c r="B7" s="21">
        <v>118643258055</v>
      </c>
      <c r="C7" s="20"/>
      <c r="D7" s="19" t="s">
        <v>128</v>
      </c>
      <c r="E7" s="21">
        <v>20377497442</v>
      </c>
    </row>
    <row r="8" spans="1:5" ht="17.100000000000001" customHeight="1">
      <c r="A8" s="19" t="s">
        <v>129</v>
      </c>
      <c r="B8" s="21">
        <v>115929143765</v>
      </c>
      <c r="C8" s="20"/>
      <c r="D8" s="19" t="s">
        <v>130</v>
      </c>
      <c r="E8" s="21">
        <v>17181588358</v>
      </c>
    </row>
    <row r="9" spans="1:5" ht="17.100000000000001" customHeight="1">
      <c r="A9" s="19" t="s">
        <v>131</v>
      </c>
      <c r="B9" s="21">
        <v>53804663720</v>
      </c>
      <c r="C9" s="20"/>
      <c r="D9" s="19" t="s">
        <v>132</v>
      </c>
      <c r="E9" s="21" t="s">
        <v>24</v>
      </c>
    </row>
    <row r="10" spans="1:5" ht="17.100000000000001" customHeight="1">
      <c r="A10" s="19" t="s">
        <v>133</v>
      </c>
      <c r="B10" s="21">
        <v>37868825874</v>
      </c>
      <c r="C10" s="20"/>
      <c r="D10" s="19" t="s">
        <v>134</v>
      </c>
      <c r="E10" s="21">
        <v>3084850791</v>
      </c>
    </row>
    <row r="11" spans="1:5" ht="17.100000000000001" customHeight="1">
      <c r="A11" s="19" t="s">
        <v>135</v>
      </c>
      <c r="B11" s="21" t="s">
        <v>24</v>
      </c>
      <c r="C11" s="20"/>
      <c r="D11" s="19" t="s">
        <v>136</v>
      </c>
      <c r="E11" s="21" t="s">
        <v>24</v>
      </c>
    </row>
    <row r="12" spans="1:5" ht="17.100000000000001" customHeight="1">
      <c r="A12" s="19" t="s">
        <v>137</v>
      </c>
      <c r="B12" s="21">
        <v>39843267466</v>
      </c>
      <c r="C12" s="20"/>
      <c r="D12" s="19" t="s">
        <v>138</v>
      </c>
      <c r="E12" s="21">
        <v>111058293</v>
      </c>
    </row>
    <row r="13" spans="1:5" ht="17.100000000000001" customHeight="1">
      <c r="A13" s="19" t="s">
        <v>139</v>
      </c>
      <c r="B13" s="21">
        <v>-24448758401</v>
      </c>
      <c r="C13" s="20"/>
      <c r="D13" s="19" t="s">
        <v>140</v>
      </c>
      <c r="E13" s="21">
        <v>2041515943</v>
      </c>
    </row>
    <row r="14" spans="1:5" ht="17.100000000000001" customHeight="1">
      <c r="A14" s="19" t="s">
        <v>141</v>
      </c>
      <c r="B14" s="21">
        <v>2860147892</v>
      </c>
      <c r="C14" s="20"/>
      <c r="D14" s="19" t="s">
        <v>142</v>
      </c>
      <c r="E14" s="21">
        <v>1626706060</v>
      </c>
    </row>
    <row r="15" spans="1:5" ht="17.100000000000001" customHeight="1">
      <c r="A15" s="19" t="s">
        <v>143</v>
      </c>
      <c r="B15" s="21">
        <v>-2367330473</v>
      </c>
      <c r="C15" s="20"/>
      <c r="D15" s="19" t="s">
        <v>144</v>
      </c>
      <c r="E15" s="21">
        <v>316623</v>
      </c>
    </row>
    <row r="16" spans="1:5" ht="17.100000000000001" customHeight="1">
      <c r="A16" s="19" t="s">
        <v>145</v>
      </c>
      <c r="B16" s="21" t="s">
        <v>24</v>
      </c>
      <c r="C16" s="20"/>
      <c r="D16" s="19" t="s">
        <v>146</v>
      </c>
      <c r="E16" s="21" t="s">
        <v>24</v>
      </c>
    </row>
    <row r="17" spans="1:5" ht="17.100000000000001" customHeight="1">
      <c r="A17" s="19" t="s">
        <v>147</v>
      </c>
      <c r="B17" s="21" t="s">
        <v>24</v>
      </c>
      <c r="C17" s="20"/>
      <c r="D17" s="19" t="s">
        <v>148</v>
      </c>
      <c r="E17" s="21" t="s">
        <v>24</v>
      </c>
    </row>
    <row r="18" spans="1:5" ht="17.100000000000001" customHeight="1">
      <c r="A18" s="19" t="s">
        <v>149</v>
      </c>
      <c r="B18" s="21" t="s">
        <v>24</v>
      </c>
      <c r="C18" s="20"/>
      <c r="D18" s="19" t="s">
        <v>150</v>
      </c>
      <c r="E18" s="21" t="s">
        <v>24</v>
      </c>
    </row>
    <row r="19" spans="1:5" ht="17.100000000000001" customHeight="1">
      <c r="A19" s="19" t="s">
        <v>151</v>
      </c>
      <c r="B19" s="21" t="s">
        <v>24</v>
      </c>
      <c r="C19" s="20"/>
      <c r="D19" s="19" t="s">
        <v>152</v>
      </c>
      <c r="E19" s="21">
        <v>322695578</v>
      </c>
    </row>
    <row r="20" spans="1:5" ht="17.100000000000001" customHeight="1">
      <c r="A20" s="19" t="s">
        <v>153</v>
      </c>
      <c r="B20" s="21" t="s">
        <v>24</v>
      </c>
      <c r="C20" s="20"/>
      <c r="D20" s="19" t="s">
        <v>154</v>
      </c>
      <c r="E20" s="21">
        <v>65660014</v>
      </c>
    </row>
    <row r="21" spans="1:5" ht="17.100000000000001" customHeight="1">
      <c r="A21" s="19" t="s">
        <v>155</v>
      </c>
      <c r="B21" s="21" t="s">
        <v>24</v>
      </c>
      <c r="C21" s="20"/>
      <c r="D21" s="19" t="s">
        <v>138</v>
      </c>
      <c r="E21" s="21">
        <v>26137668</v>
      </c>
    </row>
    <row r="22" spans="1:5" ht="17.100000000000001" customHeight="1">
      <c r="A22" s="19" t="s">
        <v>156</v>
      </c>
      <c r="B22" s="21" t="s">
        <v>24</v>
      </c>
      <c r="C22" s="20"/>
      <c r="D22" s="22" t="s">
        <v>157</v>
      </c>
      <c r="E22" s="23">
        <v>22419013385</v>
      </c>
    </row>
    <row r="23" spans="1:5" ht="17.100000000000001" customHeight="1">
      <c r="A23" s="19" t="s">
        <v>158</v>
      </c>
      <c r="B23" s="21" t="s">
        <v>24</v>
      </c>
      <c r="C23" s="20"/>
      <c r="D23" s="19" t="s">
        <v>159</v>
      </c>
      <c r="E23" s="20"/>
    </row>
    <row r="24" spans="1:5" ht="17.100000000000001" customHeight="1">
      <c r="A24" s="19" t="s">
        <v>160</v>
      </c>
      <c r="B24" s="21">
        <v>48511362</v>
      </c>
      <c r="C24" s="20"/>
      <c r="D24" s="19" t="s">
        <v>161</v>
      </c>
      <c r="E24" s="21">
        <v>120731974024</v>
      </c>
    </row>
    <row r="25" spans="1:5" ht="17.100000000000001" customHeight="1">
      <c r="A25" s="19" t="s">
        <v>162</v>
      </c>
      <c r="B25" s="21">
        <v>61274265228</v>
      </c>
      <c r="C25" s="20"/>
      <c r="D25" s="19" t="s">
        <v>163</v>
      </c>
      <c r="E25" s="21">
        <v>-21699330398</v>
      </c>
    </row>
    <row r="26" spans="1:5" ht="17.100000000000001" customHeight="1">
      <c r="A26" s="19" t="s">
        <v>133</v>
      </c>
      <c r="B26" s="21">
        <v>33402777242</v>
      </c>
      <c r="C26" s="20"/>
      <c r="D26" s="20"/>
      <c r="E26" s="20"/>
    </row>
    <row r="27" spans="1:5" ht="17.100000000000001" customHeight="1">
      <c r="A27" s="19" t="s">
        <v>137</v>
      </c>
      <c r="B27" s="21">
        <v>674825192</v>
      </c>
      <c r="C27" s="20"/>
      <c r="D27" s="20"/>
      <c r="E27" s="20"/>
    </row>
    <row r="28" spans="1:5" ht="17.100000000000001" customHeight="1">
      <c r="A28" s="19" t="s">
        <v>139</v>
      </c>
      <c r="B28" s="21">
        <v>-382276964</v>
      </c>
      <c r="C28" s="20"/>
      <c r="D28" s="20"/>
      <c r="E28" s="20"/>
    </row>
    <row r="29" spans="1:5" ht="17.100000000000001" customHeight="1">
      <c r="A29" s="19" t="s">
        <v>141</v>
      </c>
      <c r="B29" s="21">
        <v>61724965258</v>
      </c>
      <c r="C29" s="20"/>
      <c r="D29" s="20"/>
      <c r="E29" s="20"/>
    </row>
    <row r="30" spans="1:5" ht="17.100000000000001" customHeight="1">
      <c r="A30" s="19" t="s">
        <v>143</v>
      </c>
      <c r="B30" s="21">
        <v>-34174390580</v>
      </c>
      <c r="C30" s="20"/>
      <c r="D30" s="20"/>
      <c r="E30" s="20"/>
    </row>
    <row r="31" spans="1:5" ht="17.100000000000001" customHeight="1">
      <c r="A31" s="19" t="s">
        <v>156</v>
      </c>
      <c r="B31" s="21" t="s">
        <v>24</v>
      </c>
      <c r="C31" s="20"/>
      <c r="D31" s="20"/>
      <c r="E31" s="20"/>
    </row>
    <row r="32" spans="1:5" ht="17.100000000000001" customHeight="1">
      <c r="A32" s="19" t="s">
        <v>158</v>
      </c>
      <c r="B32" s="21" t="s">
        <v>24</v>
      </c>
      <c r="C32" s="20"/>
      <c r="D32" s="20"/>
      <c r="E32" s="20"/>
    </row>
    <row r="33" spans="1:5" ht="17.100000000000001" customHeight="1">
      <c r="A33" s="19" t="s">
        <v>160</v>
      </c>
      <c r="B33" s="21">
        <v>28365080</v>
      </c>
      <c r="C33" s="20"/>
      <c r="D33" s="20"/>
      <c r="E33" s="20"/>
    </row>
    <row r="34" spans="1:5" ht="17.100000000000001" customHeight="1">
      <c r="A34" s="19" t="s">
        <v>164</v>
      </c>
      <c r="B34" s="21">
        <v>2396256230</v>
      </c>
      <c r="C34" s="20"/>
      <c r="D34" s="20"/>
      <c r="E34" s="20"/>
    </row>
    <row r="35" spans="1:5" ht="17.100000000000001" customHeight="1">
      <c r="A35" s="19" t="s">
        <v>165</v>
      </c>
      <c r="B35" s="21">
        <v>-1546041413</v>
      </c>
      <c r="C35" s="20"/>
      <c r="D35" s="20"/>
      <c r="E35" s="20"/>
    </row>
    <row r="36" spans="1:5" ht="17.100000000000001" customHeight="1">
      <c r="A36" s="19" t="s">
        <v>166</v>
      </c>
      <c r="B36" s="21">
        <v>29904967</v>
      </c>
      <c r="C36" s="20"/>
      <c r="D36" s="20"/>
      <c r="E36" s="20"/>
    </row>
    <row r="37" spans="1:5" ht="17.100000000000001" customHeight="1">
      <c r="A37" s="19" t="s">
        <v>167</v>
      </c>
      <c r="B37" s="21">
        <v>29904967</v>
      </c>
      <c r="C37" s="20"/>
      <c r="D37" s="20"/>
      <c r="E37" s="20"/>
    </row>
    <row r="38" spans="1:5" ht="17.100000000000001" customHeight="1">
      <c r="A38" s="19" t="s">
        <v>168</v>
      </c>
      <c r="B38" s="21" t="s">
        <v>24</v>
      </c>
      <c r="C38" s="20"/>
      <c r="D38" s="20"/>
      <c r="E38" s="20"/>
    </row>
    <row r="39" spans="1:5" ht="17.100000000000001" customHeight="1">
      <c r="A39" s="19" t="s">
        <v>169</v>
      </c>
      <c r="B39" s="21">
        <v>2684209323</v>
      </c>
      <c r="C39" s="20"/>
      <c r="D39" s="20"/>
      <c r="E39" s="20"/>
    </row>
    <row r="40" spans="1:5" ht="17.100000000000001" customHeight="1">
      <c r="A40" s="19" t="s">
        <v>170</v>
      </c>
      <c r="B40" s="21">
        <v>600380134</v>
      </c>
      <c r="C40" s="20"/>
      <c r="D40" s="20"/>
      <c r="E40" s="20"/>
    </row>
    <row r="41" spans="1:5" ht="17.100000000000001" customHeight="1">
      <c r="A41" s="19" t="s">
        <v>171</v>
      </c>
      <c r="B41" s="21" t="s">
        <v>24</v>
      </c>
      <c r="C41" s="20"/>
      <c r="D41" s="20"/>
      <c r="E41" s="20"/>
    </row>
    <row r="42" spans="1:5" ht="17.100000000000001" customHeight="1">
      <c r="A42" s="19" t="s">
        <v>172</v>
      </c>
      <c r="B42" s="21">
        <v>600380134</v>
      </c>
      <c r="C42" s="20"/>
      <c r="D42" s="20"/>
      <c r="E42" s="20"/>
    </row>
    <row r="43" spans="1:5" ht="17.100000000000001" customHeight="1">
      <c r="A43" s="19" t="s">
        <v>156</v>
      </c>
      <c r="B43" s="21" t="s">
        <v>24</v>
      </c>
      <c r="C43" s="20"/>
      <c r="D43" s="20"/>
      <c r="E43" s="20"/>
    </row>
    <row r="44" spans="1:5" ht="17.100000000000001" customHeight="1">
      <c r="A44" s="19" t="s">
        <v>173</v>
      </c>
      <c r="B44" s="21" t="s">
        <v>24</v>
      </c>
      <c r="C44" s="20"/>
      <c r="D44" s="20"/>
      <c r="E44" s="20"/>
    </row>
    <row r="45" spans="1:5" ht="17.100000000000001" customHeight="1">
      <c r="A45" s="19" t="s">
        <v>174</v>
      </c>
      <c r="B45" s="21">
        <v>160077886</v>
      </c>
      <c r="C45" s="20"/>
      <c r="D45" s="20"/>
      <c r="E45" s="20"/>
    </row>
    <row r="46" spans="1:5" ht="17.100000000000001" customHeight="1">
      <c r="A46" s="19" t="s">
        <v>175</v>
      </c>
      <c r="B46" s="21" t="s">
        <v>24</v>
      </c>
      <c r="C46" s="20"/>
      <c r="D46" s="20"/>
      <c r="E46" s="20"/>
    </row>
    <row r="47" spans="1:5" ht="17.100000000000001" customHeight="1">
      <c r="A47" s="19" t="s">
        <v>176</v>
      </c>
      <c r="B47" s="21">
        <v>1935493639</v>
      </c>
      <c r="C47" s="20"/>
      <c r="D47" s="20"/>
      <c r="E47" s="20"/>
    </row>
    <row r="48" spans="1:5" ht="17.100000000000001" customHeight="1">
      <c r="A48" s="19" t="s">
        <v>177</v>
      </c>
      <c r="B48" s="21" t="s">
        <v>24</v>
      </c>
      <c r="C48" s="20"/>
      <c r="D48" s="20"/>
      <c r="E48" s="20"/>
    </row>
    <row r="49" spans="1:5" ht="17.100000000000001" customHeight="1">
      <c r="A49" s="19" t="s">
        <v>156</v>
      </c>
      <c r="B49" s="21">
        <v>1935493639</v>
      </c>
      <c r="C49" s="20"/>
      <c r="D49" s="20"/>
      <c r="E49" s="20"/>
    </row>
    <row r="50" spans="1:5" ht="17.100000000000001" customHeight="1">
      <c r="A50" s="19" t="s">
        <v>168</v>
      </c>
      <c r="B50" s="21" t="s">
        <v>24</v>
      </c>
      <c r="C50" s="20"/>
      <c r="D50" s="20"/>
      <c r="E50" s="20"/>
    </row>
    <row r="51" spans="1:5" ht="17.100000000000001" customHeight="1">
      <c r="A51" s="19" t="s">
        <v>178</v>
      </c>
      <c r="B51" s="21">
        <v>-11742336</v>
      </c>
      <c r="C51" s="20"/>
      <c r="D51" s="20"/>
      <c r="E51" s="20"/>
    </row>
    <row r="52" spans="1:5" ht="17.100000000000001" customHeight="1">
      <c r="A52" s="19" t="s">
        <v>179</v>
      </c>
      <c r="B52" s="21">
        <v>2808398956</v>
      </c>
      <c r="C52" s="20"/>
      <c r="D52" s="20"/>
      <c r="E52" s="20"/>
    </row>
    <row r="53" spans="1:5" ht="17.100000000000001" customHeight="1">
      <c r="A53" s="19" t="s">
        <v>180</v>
      </c>
      <c r="B53" s="21">
        <v>651425818</v>
      </c>
      <c r="C53" s="20"/>
      <c r="D53" s="20"/>
      <c r="E53" s="20"/>
    </row>
    <row r="54" spans="1:5" ht="17.100000000000001" customHeight="1">
      <c r="A54" s="19" t="s">
        <v>181</v>
      </c>
      <c r="B54" s="21">
        <v>73704924</v>
      </c>
      <c r="C54" s="20"/>
      <c r="D54" s="20"/>
      <c r="E54" s="20"/>
    </row>
    <row r="55" spans="1:5" ht="17.100000000000001" customHeight="1">
      <c r="A55" s="19" t="s">
        <v>182</v>
      </c>
      <c r="B55" s="21" t="s">
        <v>24</v>
      </c>
      <c r="C55" s="20"/>
      <c r="D55" s="20"/>
      <c r="E55" s="20"/>
    </row>
    <row r="56" spans="1:5" ht="17.100000000000001" customHeight="1">
      <c r="A56" s="19" t="s">
        <v>183</v>
      </c>
      <c r="B56" s="21">
        <v>2088715969</v>
      </c>
      <c r="C56" s="20"/>
      <c r="D56" s="20"/>
      <c r="E56" s="20"/>
    </row>
    <row r="57" spans="1:5" ht="17.100000000000001" customHeight="1">
      <c r="A57" s="19" t="s">
        <v>184</v>
      </c>
      <c r="B57" s="21">
        <v>2077565348</v>
      </c>
      <c r="C57" s="20"/>
      <c r="D57" s="20"/>
      <c r="E57" s="20"/>
    </row>
    <row r="58" spans="1:5" ht="17.100000000000001" customHeight="1">
      <c r="A58" s="19" t="s">
        <v>185</v>
      </c>
      <c r="B58" s="21">
        <v>11150621</v>
      </c>
      <c r="C58" s="20"/>
      <c r="D58" s="20"/>
      <c r="E58" s="20"/>
    </row>
    <row r="59" spans="1:5" ht="17.100000000000001" customHeight="1">
      <c r="A59" s="19" t="s">
        <v>186</v>
      </c>
      <c r="B59" s="21" t="s">
        <v>24</v>
      </c>
      <c r="C59" s="20"/>
      <c r="D59" s="20"/>
      <c r="E59" s="20"/>
    </row>
    <row r="60" spans="1:5" ht="17.100000000000001" customHeight="1">
      <c r="A60" s="19" t="s">
        <v>138</v>
      </c>
      <c r="B60" s="21" t="s">
        <v>24</v>
      </c>
      <c r="C60" s="20"/>
      <c r="D60" s="20"/>
      <c r="E60" s="20"/>
    </row>
    <row r="61" spans="1:5" ht="17.100000000000001" customHeight="1">
      <c r="A61" s="19" t="s">
        <v>187</v>
      </c>
      <c r="B61" s="21">
        <v>-5447755</v>
      </c>
      <c r="C61" s="20"/>
      <c r="D61" s="22" t="s">
        <v>188</v>
      </c>
      <c r="E61" s="23">
        <v>99032643626</v>
      </c>
    </row>
    <row r="62" spans="1:5" ht="17.100000000000001" customHeight="1">
      <c r="A62" s="22" t="s">
        <v>189</v>
      </c>
      <c r="B62" s="23">
        <v>121451657011</v>
      </c>
      <c r="C62" s="24"/>
      <c r="D62" s="22" t="s">
        <v>190</v>
      </c>
      <c r="E62" s="23">
        <v>121451657011</v>
      </c>
    </row>
    <row r="63" spans="1:5" ht="17.100000000000001" customHeight="1">
      <c r="A63" s="17"/>
      <c r="B63" s="17"/>
      <c r="C63" s="17"/>
      <c r="D63" s="17"/>
      <c r="E63" s="17"/>
    </row>
    <row r="64" spans="1:5">
      <c r="A64" s="3"/>
    </row>
    <row r="65" spans="1:1">
      <c r="A65" s="3"/>
    </row>
    <row r="66" spans="1:1">
      <c r="A66" s="3"/>
    </row>
  </sheetData>
  <mergeCells count="2">
    <mergeCell ref="A2:E2"/>
    <mergeCell ref="A3:E3"/>
  </mergeCells>
  <phoneticPr fontId="5"/>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5"/>
  <sheetViews>
    <sheetView workbookViewId="0">
      <selection sqref="A1:XFD1048576"/>
    </sheetView>
  </sheetViews>
  <sheetFormatPr defaultColWidth="8.875" defaultRowHeight="11.25"/>
  <cols>
    <col min="1" max="1" width="42.875" style="15" customWidth="1"/>
    <col min="2" max="3" width="8.875" style="15" hidden="1" customWidth="1"/>
    <col min="4" max="4" width="10.875" style="15" customWidth="1"/>
    <col min="5" max="5" width="15.875" style="15" customWidth="1"/>
    <col min="6" max="7" width="30.875" style="15" customWidth="1"/>
    <col min="8" max="16384" width="8.875" style="15"/>
  </cols>
  <sheetData>
    <row r="1" spans="1:5" ht="17.100000000000001" customHeight="1">
      <c r="E1" s="14" t="s">
        <v>191</v>
      </c>
    </row>
    <row r="2" spans="1:5" ht="21">
      <c r="A2" s="38" t="s">
        <v>433</v>
      </c>
      <c r="B2" s="39"/>
      <c r="C2" s="39"/>
      <c r="D2" s="39"/>
      <c r="E2" s="39"/>
    </row>
    <row r="3" spans="1:5" ht="13.5">
      <c r="A3" s="40" t="s">
        <v>430</v>
      </c>
      <c r="B3" s="39"/>
      <c r="C3" s="39"/>
      <c r="D3" s="39"/>
      <c r="E3" s="39"/>
    </row>
    <row r="4" spans="1:5" ht="13.5">
      <c r="A4" s="40" t="s">
        <v>431</v>
      </c>
      <c r="B4" s="39"/>
      <c r="C4" s="39"/>
      <c r="D4" s="39"/>
      <c r="E4" s="39"/>
    </row>
    <row r="5" spans="1:5" ht="17.100000000000001" customHeight="1">
      <c r="E5" s="16" t="s">
        <v>123</v>
      </c>
    </row>
    <row r="6" spans="1:5" ht="27" customHeight="1">
      <c r="A6" s="47" t="s">
        <v>124</v>
      </c>
      <c r="B6" s="47"/>
      <c r="C6" s="47"/>
      <c r="D6" s="47" t="s">
        <v>108</v>
      </c>
      <c r="E6" s="47"/>
    </row>
    <row r="7" spans="1:5" ht="17.100000000000001" customHeight="1">
      <c r="A7" s="44" t="s">
        <v>192</v>
      </c>
      <c r="B7" s="44"/>
      <c r="C7" s="44"/>
      <c r="D7" s="45">
        <v>21410793284</v>
      </c>
      <c r="E7" s="46"/>
    </row>
    <row r="8" spans="1:5" ht="17.100000000000001" customHeight="1">
      <c r="A8" s="44" t="s">
        <v>193</v>
      </c>
      <c r="B8" s="44"/>
      <c r="C8" s="44"/>
      <c r="D8" s="45">
        <v>11978718889</v>
      </c>
      <c r="E8" s="46"/>
    </row>
    <row r="9" spans="1:5" ht="17.100000000000001" customHeight="1">
      <c r="A9" s="44" t="s">
        <v>194</v>
      </c>
      <c r="B9" s="44"/>
      <c r="C9" s="44"/>
      <c r="D9" s="45">
        <v>4768601230</v>
      </c>
      <c r="E9" s="46"/>
    </row>
    <row r="10" spans="1:5" ht="17.100000000000001" customHeight="1">
      <c r="A10" s="44" t="s">
        <v>195</v>
      </c>
      <c r="B10" s="44"/>
      <c r="C10" s="44"/>
      <c r="D10" s="45">
        <v>3638492772</v>
      </c>
      <c r="E10" s="46"/>
    </row>
    <row r="11" spans="1:5" ht="17.100000000000001" customHeight="1">
      <c r="A11" s="44" t="s">
        <v>196</v>
      </c>
      <c r="B11" s="44"/>
      <c r="C11" s="44"/>
      <c r="D11" s="45">
        <v>322695578</v>
      </c>
      <c r="E11" s="46"/>
    </row>
    <row r="12" spans="1:5" ht="17.100000000000001" customHeight="1">
      <c r="A12" s="44" t="s">
        <v>197</v>
      </c>
      <c r="B12" s="44"/>
      <c r="C12" s="44"/>
      <c r="D12" s="45">
        <v>337696056</v>
      </c>
      <c r="E12" s="46"/>
    </row>
    <row r="13" spans="1:5" ht="17.100000000000001" customHeight="1">
      <c r="A13" s="44" t="s">
        <v>156</v>
      </c>
      <c r="B13" s="44"/>
      <c r="C13" s="44"/>
      <c r="D13" s="45">
        <v>469716824</v>
      </c>
      <c r="E13" s="46"/>
    </row>
    <row r="14" spans="1:5" ht="17.100000000000001" customHeight="1">
      <c r="A14" s="44" t="s">
        <v>198</v>
      </c>
      <c r="B14" s="44"/>
      <c r="C14" s="44"/>
      <c r="D14" s="45">
        <v>7003944485</v>
      </c>
      <c r="E14" s="46"/>
    </row>
    <row r="15" spans="1:5" ht="17.100000000000001" customHeight="1">
      <c r="A15" s="44" t="s">
        <v>199</v>
      </c>
      <c r="B15" s="44"/>
      <c r="C15" s="44"/>
      <c r="D15" s="45">
        <v>4625198114</v>
      </c>
      <c r="E15" s="46"/>
    </row>
    <row r="16" spans="1:5" ht="17.100000000000001" customHeight="1">
      <c r="A16" s="44" t="s">
        <v>200</v>
      </c>
      <c r="B16" s="44"/>
      <c r="C16" s="44"/>
      <c r="D16" s="45">
        <v>263765655</v>
      </c>
      <c r="E16" s="46"/>
    </row>
    <row r="17" spans="1:5" ht="17.100000000000001" customHeight="1">
      <c r="A17" s="44" t="s">
        <v>201</v>
      </c>
      <c r="B17" s="44"/>
      <c r="C17" s="44"/>
      <c r="D17" s="45">
        <v>2114980716</v>
      </c>
      <c r="E17" s="46"/>
    </row>
    <row r="18" spans="1:5" ht="17.100000000000001" customHeight="1">
      <c r="A18" s="44" t="s">
        <v>156</v>
      </c>
      <c r="B18" s="44"/>
      <c r="C18" s="44"/>
      <c r="D18" s="45" t="s">
        <v>24</v>
      </c>
      <c r="E18" s="46"/>
    </row>
    <row r="19" spans="1:5" ht="17.100000000000001" customHeight="1">
      <c r="A19" s="44" t="s">
        <v>202</v>
      </c>
      <c r="B19" s="44"/>
      <c r="C19" s="44"/>
      <c r="D19" s="45">
        <v>206173174</v>
      </c>
      <c r="E19" s="46"/>
    </row>
    <row r="20" spans="1:5" ht="17.100000000000001" customHeight="1">
      <c r="A20" s="44" t="s">
        <v>203</v>
      </c>
      <c r="B20" s="44"/>
      <c r="C20" s="44"/>
      <c r="D20" s="45">
        <v>114131513</v>
      </c>
      <c r="E20" s="46"/>
    </row>
    <row r="21" spans="1:5" ht="17.100000000000001" customHeight="1">
      <c r="A21" s="44" t="s">
        <v>204</v>
      </c>
      <c r="B21" s="44"/>
      <c r="C21" s="44"/>
      <c r="D21" s="45">
        <v>12599765</v>
      </c>
      <c r="E21" s="46"/>
    </row>
    <row r="22" spans="1:5" ht="17.100000000000001" customHeight="1">
      <c r="A22" s="44" t="s">
        <v>156</v>
      </c>
      <c r="B22" s="44"/>
      <c r="C22" s="44"/>
      <c r="D22" s="45">
        <v>79441896</v>
      </c>
      <c r="E22" s="46"/>
    </row>
    <row r="23" spans="1:5" ht="17.100000000000001" customHeight="1">
      <c r="A23" s="44" t="s">
        <v>205</v>
      </c>
      <c r="B23" s="44"/>
      <c r="C23" s="44"/>
      <c r="D23" s="45">
        <v>9432074395</v>
      </c>
      <c r="E23" s="46"/>
    </row>
    <row r="24" spans="1:5" ht="17.100000000000001" customHeight="1">
      <c r="A24" s="44" t="s">
        <v>206</v>
      </c>
      <c r="B24" s="44"/>
      <c r="C24" s="44"/>
      <c r="D24" s="45">
        <v>3663388176</v>
      </c>
      <c r="E24" s="46"/>
    </row>
    <row r="25" spans="1:5" ht="17.100000000000001" customHeight="1">
      <c r="A25" s="44" t="s">
        <v>207</v>
      </c>
      <c r="B25" s="44"/>
      <c r="C25" s="44"/>
      <c r="D25" s="45">
        <v>4268504839</v>
      </c>
      <c r="E25" s="46"/>
    </row>
    <row r="26" spans="1:5" ht="17.100000000000001" customHeight="1">
      <c r="A26" s="44" t="s">
        <v>208</v>
      </c>
      <c r="B26" s="44"/>
      <c r="C26" s="44"/>
      <c r="D26" s="45">
        <v>1495599646</v>
      </c>
      <c r="E26" s="46"/>
    </row>
    <row r="27" spans="1:5" ht="17.100000000000001" customHeight="1">
      <c r="A27" s="44" t="s">
        <v>168</v>
      </c>
      <c r="B27" s="44"/>
      <c r="C27" s="44"/>
      <c r="D27" s="45">
        <v>4581734</v>
      </c>
      <c r="E27" s="46"/>
    </row>
    <row r="28" spans="1:5" ht="17.100000000000001" customHeight="1">
      <c r="A28" s="44" t="s">
        <v>209</v>
      </c>
      <c r="B28" s="44"/>
      <c r="C28" s="44"/>
      <c r="D28" s="45">
        <v>1210618614</v>
      </c>
      <c r="E28" s="46"/>
    </row>
    <row r="29" spans="1:5" ht="17.100000000000001" customHeight="1">
      <c r="A29" s="44" t="s">
        <v>210</v>
      </c>
      <c r="B29" s="44"/>
      <c r="C29" s="44"/>
      <c r="D29" s="45">
        <v>510935294</v>
      </c>
      <c r="E29" s="46"/>
    </row>
    <row r="30" spans="1:5" ht="17.100000000000001" customHeight="1">
      <c r="A30" s="44" t="s">
        <v>138</v>
      </c>
      <c r="B30" s="44"/>
      <c r="C30" s="44"/>
      <c r="D30" s="45">
        <v>699683320</v>
      </c>
      <c r="E30" s="46"/>
    </row>
    <row r="31" spans="1:5" ht="17.100000000000001" customHeight="1">
      <c r="A31" s="41" t="s">
        <v>211</v>
      </c>
      <c r="B31" s="41"/>
      <c r="C31" s="41"/>
      <c r="D31" s="42">
        <v>20200174670</v>
      </c>
      <c r="E31" s="43"/>
    </row>
    <row r="32" spans="1:5" ht="17.100000000000001" customHeight="1">
      <c r="A32" s="44" t="s">
        <v>212</v>
      </c>
      <c r="B32" s="44"/>
      <c r="C32" s="44"/>
      <c r="D32" s="45">
        <v>203252300</v>
      </c>
      <c r="E32" s="46"/>
    </row>
    <row r="33" spans="1:5" ht="17.100000000000001" customHeight="1">
      <c r="A33" s="44" t="s">
        <v>213</v>
      </c>
      <c r="B33" s="44"/>
      <c r="C33" s="44"/>
      <c r="D33" s="45" t="s">
        <v>24</v>
      </c>
      <c r="E33" s="46"/>
    </row>
    <row r="34" spans="1:5" ht="17.100000000000001" customHeight="1">
      <c r="A34" s="44" t="s">
        <v>214</v>
      </c>
      <c r="B34" s="44"/>
      <c r="C34" s="44"/>
      <c r="D34" s="45">
        <v>193822172</v>
      </c>
      <c r="E34" s="46"/>
    </row>
    <row r="35" spans="1:5" ht="17.100000000000001" customHeight="1">
      <c r="A35" s="44" t="s">
        <v>215</v>
      </c>
      <c r="B35" s="44"/>
      <c r="C35" s="44"/>
      <c r="D35" s="45" t="s">
        <v>24</v>
      </c>
      <c r="E35" s="46"/>
    </row>
    <row r="36" spans="1:5" ht="17.100000000000001" customHeight="1">
      <c r="A36" s="44" t="s">
        <v>216</v>
      </c>
      <c r="B36" s="44"/>
      <c r="C36" s="44"/>
      <c r="D36" s="45" t="s">
        <v>24</v>
      </c>
      <c r="E36" s="46"/>
    </row>
    <row r="37" spans="1:5" ht="17.100000000000001" customHeight="1">
      <c r="A37" s="44" t="s">
        <v>138</v>
      </c>
      <c r="B37" s="44"/>
      <c r="C37" s="44"/>
      <c r="D37" s="45">
        <v>9430128</v>
      </c>
      <c r="E37" s="46"/>
    </row>
    <row r="38" spans="1:5" ht="17.100000000000001" customHeight="1">
      <c r="A38" s="44" t="s">
        <v>217</v>
      </c>
      <c r="B38" s="44"/>
      <c r="C38" s="44"/>
      <c r="D38" s="45">
        <v>121850873</v>
      </c>
      <c r="E38" s="46"/>
    </row>
    <row r="39" spans="1:5" ht="17.100000000000001" customHeight="1">
      <c r="A39" s="44" t="s">
        <v>218</v>
      </c>
      <c r="B39" s="44"/>
      <c r="C39" s="44"/>
      <c r="D39" s="45">
        <v>118488801</v>
      </c>
      <c r="E39" s="46"/>
    </row>
    <row r="40" spans="1:5" ht="17.100000000000001" customHeight="1">
      <c r="A40" s="44" t="s">
        <v>138</v>
      </c>
      <c r="B40" s="44"/>
      <c r="C40" s="44"/>
      <c r="D40" s="45">
        <v>3362072</v>
      </c>
      <c r="E40" s="46"/>
    </row>
    <row r="41" spans="1:5" ht="17.100000000000001" customHeight="1">
      <c r="A41" s="41" t="s">
        <v>219</v>
      </c>
      <c r="B41" s="41"/>
      <c r="C41" s="41"/>
      <c r="D41" s="42">
        <v>20281576097</v>
      </c>
      <c r="E41" s="43"/>
    </row>
    <row r="42" spans="1:5" ht="17.100000000000001" customHeight="1">
      <c r="A42" s="17"/>
      <c r="B42" s="17"/>
      <c r="C42" s="17"/>
      <c r="D42" s="17"/>
      <c r="E42" s="17"/>
    </row>
    <row r="43" spans="1:5">
      <c r="A43" s="3"/>
    </row>
    <row r="44" spans="1:5">
      <c r="A44" s="3"/>
    </row>
    <row r="45" spans="1:5">
      <c r="A45" s="3"/>
    </row>
  </sheetData>
  <mergeCells count="75">
    <mergeCell ref="A7:C7"/>
    <mergeCell ref="D7:E7"/>
    <mergeCell ref="A2:E2"/>
    <mergeCell ref="A3:E3"/>
    <mergeCell ref="A4:E4"/>
    <mergeCell ref="A6:C6"/>
    <mergeCell ref="D6:E6"/>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41:C41"/>
    <mergeCell ref="D41:E41"/>
    <mergeCell ref="A38:C38"/>
    <mergeCell ref="D38:E38"/>
    <mergeCell ref="A39:C39"/>
    <mergeCell ref="D39:E39"/>
    <mergeCell ref="A40:C40"/>
    <mergeCell ref="D40:E40"/>
  </mergeCells>
  <phoneticPr fontId="5"/>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6"/>
  <sheetViews>
    <sheetView workbookViewId="0">
      <selection sqref="A1:XFD1048576"/>
    </sheetView>
  </sheetViews>
  <sheetFormatPr defaultColWidth="8.875" defaultRowHeight="11.25"/>
  <cols>
    <col min="1" max="1" width="30.875" style="15" customWidth="1"/>
    <col min="2" max="7" width="18.875" style="15" customWidth="1"/>
    <col min="8" max="16384" width="8.875" style="15"/>
  </cols>
  <sheetData>
    <row r="1" spans="1:5" ht="17.100000000000001" customHeight="1">
      <c r="E1" s="14" t="s">
        <v>220</v>
      </c>
    </row>
    <row r="2" spans="1:5" ht="21">
      <c r="A2" s="38" t="s">
        <v>432</v>
      </c>
      <c r="B2" s="39"/>
      <c r="C2" s="39"/>
      <c r="D2" s="39"/>
      <c r="E2" s="39"/>
    </row>
    <row r="3" spans="1:5" ht="13.5">
      <c r="A3" s="40" t="s">
        <v>430</v>
      </c>
      <c r="B3" s="39"/>
      <c r="C3" s="39"/>
      <c r="D3" s="39"/>
      <c r="E3" s="39"/>
    </row>
    <row r="4" spans="1:5" ht="13.5">
      <c r="A4" s="40" t="s">
        <v>431</v>
      </c>
      <c r="B4" s="39"/>
      <c r="C4" s="39"/>
      <c r="D4" s="39"/>
      <c r="E4" s="39"/>
    </row>
    <row r="5" spans="1:5" ht="17.100000000000001" customHeight="1">
      <c r="E5" s="16" t="s">
        <v>123</v>
      </c>
    </row>
    <row r="6" spans="1:5" ht="27" customHeight="1">
      <c r="A6" s="18" t="s">
        <v>124</v>
      </c>
      <c r="B6" s="18" t="s">
        <v>10</v>
      </c>
      <c r="C6" s="18" t="s">
        <v>221</v>
      </c>
      <c r="D6" s="18" t="s">
        <v>222</v>
      </c>
      <c r="E6" s="18"/>
    </row>
    <row r="7" spans="1:5" ht="17.100000000000001" customHeight="1">
      <c r="A7" s="22" t="s">
        <v>223</v>
      </c>
      <c r="B7" s="23">
        <v>98803101059</v>
      </c>
      <c r="C7" s="23">
        <v>119312020743</v>
      </c>
      <c r="D7" s="23">
        <v>-20508919684</v>
      </c>
      <c r="E7" s="24"/>
    </row>
    <row r="8" spans="1:5" ht="17.100000000000001" customHeight="1">
      <c r="A8" s="19" t="s">
        <v>224</v>
      </c>
      <c r="B8" s="21">
        <v>-20281576097</v>
      </c>
      <c r="C8" s="20"/>
      <c r="D8" s="21">
        <v>-20281576097</v>
      </c>
      <c r="E8" s="20"/>
    </row>
    <row r="9" spans="1:5" ht="17.100000000000001" customHeight="1">
      <c r="A9" s="19" t="s">
        <v>225</v>
      </c>
      <c r="B9" s="21">
        <v>20361435896</v>
      </c>
      <c r="C9" s="20"/>
      <c r="D9" s="21">
        <v>20361435896</v>
      </c>
      <c r="E9" s="20"/>
    </row>
    <row r="10" spans="1:5" ht="17.100000000000001" customHeight="1">
      <c r="A10" s="19" t="s">
        <v>226</v>
      </c>
      <c r="B10" s="21">
        <v>15697264606</v>
      </c>
      <c r="C10" s="20"/>
      <c r="D10" s="21">
        <v>15697264606</v>
      </c>
      <c r="E10" s="20"/>
    </row>
    <row r="11" spans="1:5" ht="17.100000000000001" customHeight="1">
      <c r="A11" s="19" t="s">
        <v>227</v>
      </c>
      <c r="B11" s="21">
        <v>4664171290</v>
      </c>
      <c r="C11" s="20"/>
      <c r="D11" s="21">
        <v>4664171290</v>
      </c>
      <c r="E11" s="20"/>
    </row>
    <row r="12" spans="1:5" ht="17.100000000000001" customHeight="1">
      <c r="A12" s="22" t="s">
        <v>228</v>
      </c>
      <c r="B12" s="23">
        <v>79859799</v>
      </c>
      <c r="C12" s="24"/>
      <c r="D12" s="23">
        <v>79859799</v>
      </c>
      <c r="E12" s="24"/>
    </row>
    <row r="13" spans="1:5" ht="17.100000000000001" customHeight="1">
      <c r="A13" s="19" t="s">
        <v>229</v>
      </c>
      <c r="B13" s="20"/>
      <c r="C13" s="21">
        <v>1270270513</v>
      </c>
      <c r="D13" s="21">
        <v>-1270270513</v>
      </c>
      <c r="E13" s="20"/>
    </row>
    <row r="14" spans="1:5" ht="17.100000000000001" customHeight="1">
      <c r="A14" s="19" t="s">
        <v>230</v>
      </c>
      <c r="B14" s="20"/>
      <c r="C14" s="21">
        <v>3293656322</v>
      </c>
      <c r="D14" s="21">
        <v>-3293656322</v>
      </c>
      <c r="E14" s="20"/>
    </row>
    <row r="15" spans="1:5" ht="17.100000000000001" customHeight="1">
      <c r="A15" s="19" t="s">
        <v>231</v>
      </c>
      <c r="B15" s="20"/>
      <c r="C15" s="21">
        <v>-2235589621</v>
      </c>
      <c r="D15" s="21">
        <v>2235589621</v>
      </c>
      <c r="E15" s="20"/>
    </row>
    <row r="16" spans="1:5" ht="17.100000000000001" customHeight="1">
      <c r="A16" s="19" t="s">
        <v>232</v>
      </c>
      <c r="B16" s="20"/>
      <c r="C16" s="21">
        <v>1141713893</v>
      </c>
      <c r="D16" s="21">
        <v>-1141713893</v>
      </c>
      <c r="E16" s="20"/>
    </row>
    <row r="17" spans="1:5" ht="17.100000000000001" customHeight="1">
      <c r="A17" s="19" t="s">
        <v>233</v>
      </c>
      <c r="B17" s="20"/>
      <c r="C17" s="21">
        <v>-929510081</v>
      </c>
      <c r="D17" s="21">
        <v>929510081</v>
      </c>
      <c r="E17" s="20"/>
    </row>
    <row r="18" spans="1:5" ht="17.100000000000001" customHeight="1">
      <c r="A18" s="19" t="s">
        <v>234</v>
      </c>
      <c r="B18" s="21" t="s">
        <v>24</v>
      </c>
      <c r="C18" s="21" t="s">
        <v>24</v>
      </c>
      <c r="D18" s="20"/>
      <c r="E18" s="20"/>
    </row>
    <row r="19" spans="1:5" ht="17.100000000000001" customHeight="1">
      <c r="A19" s="19" t="s">
        <v>235</v>
      </c>
      <c r="B19" s="21">
        <v>149682768</v>
      </c>
      <c r="C19" s="21">
        <v>149682768</v>
      </c>
      <c r="D19" s="20"/>
      <c r="E19" s="20"/>
    </row>
    <row r="20" spans="1:5" ht="17.100000000000001" customHeight="1">
      <c r="A20" s="19" t="s">
        <v>236</v>
      </c>
      <c r="B20" s="21" t="s">
        <v>24</v>
      </c>
      <c r="C20" s="21" t="s">
        <v>24</v>
      </c>
      <c r="D20" s="21" t="s">
        <v>24</v>
      </c>
      <c r="E20" s="20"/>
    </row>
    <row r="21" spans="1:5" ht="17.100000000000001" customHeight="1">
      <c r="A21" s="22" t="s">
        <v>237</v>
      </c>
      <c r="B21" s="23">
        <v>229542567</v>
      </c>
      <c r="C21" s="23">
        <v>1419953281</v>
      </c>
      <c r="D21" s="23">
        <v>-1190410714</v>
      </c>
      <c r="E21" s="24"/>
    </row>
    <row r="22" spans="1:5" ht="17.100000000000001" customHeight="1">
      <c r="A22" s="22" t="s">
        <v>238</v>
      </c>
      <c r="B22" s="23">
        <v>99032643626</v>
      </c>
      <c r="C22" s="23">
        <v>120731974024</v>
      </c>
      <c r="D22" s="23">
        <v>-21699330398</v>
      </c>
      <c r="E22" s="24"/>
    </row>
    <row r="23" spans="1:5" ht="17.100000000000001" customHeight="1">
      <c r="A23" s="17"/>
      <c r="B23" s="17"/>
      <c r="C23" s="17"/>
      <c r="D23" s="17"/>
      <c r="E23" s="17"/>
    </row>
    <row r="24" spans="1:5">
      <c r="A24" s="3"/>
    </row>
    <row r="25" spans="1:5">
      <c r="A25" s="3"/>
    </row>
    <row r="26" spans="1:5">
      <c r="A26" s="3"/>
    </row>
  </sheetData>
  <mergeCells count="3">
    <mergeCell ref="A2:E2"/>
    <mergeCell ref="A3:E3"/>
    <mergeCell ref="A4:E4"/>
  </mergeCells>
  <phoneticPr fontId="5"/>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3"/>
  <sheetViews>
    <sheetView workbookViewId="0">
      <selection sqref="A1:I1"/>
    </sheetView>
  </sheetViews>
  <sheetFormatPr defaultColWidth="8.875" defaultRowHeight="15.75"/>
  <cols>
    <col min="1" max="1" width="26.625" style="35" customWidth="1"/>
    <col min="2" max="10" width="13.625" style="35" customWidth="1"/>
    <col min="11" max="16384" width="8.875" style="35"/>
  </cols>
  <sheetData>
    <row r="1" spans="1:9" ht="30">
      <c r="A1" s="36" t="s">
        <v>366</v>
      </c>
      <c r="B1" s="36"/>
      <c r="C1" s="36"/>
      <c r="D1" s="36"/>
      <c r="E1" s="36"/>
      <c r="F1" s="36"/>
      <c r="G1" s="36"/>
      <c r="H1" s="36"/>
      <c r="I1" s="36"/>
    </row>
    <row r="2" spans="1:9" ht="18.75">
      <c r="A2" s="29" t="s">
        <v>398</v>
      </c>
      <c r="B2" s="29"/>
      <c r="C2" s="29"/>
      <c r="D2" s="29"/>
      <c r="E2" s="29"/>
      <c r="F2" s="29"/>
      <c r="G2" s="29"/>
      <c r="H2" s="29"/>
      <c r="I2" s="30" t="s">
        <v>434</v>
      </c>
    </row>
    <row r="3" spans="1:9" ht="18.75">
      <c r="A3" s="29" t="s">
        <v>347</v>
      </c>
      <c r="B3" s="29"/>
      <c r="C3" s="29"/>
      <c r="D3" s="29"/>
      <c r="E3" s="29"/>
      <c r="F3" s="29"/>
      <c r="G3" s="29"/>
      <c r="H3" s="29"/>
      <c r="I3" s="29"/>
    </row>
    <row r="4" spans="1:9" ht="18.75">
      <c r="A4" s="29"/>
      <c r="B4" s="29"/>
      <c r="C4" s="29"/>
      <c r="D4" s="29"/>
      <c r="E4" s="29"/>
      <c r="F4" s="29"/>
      <c r="G4" s="29"/>
      <c r="H4" s="29"/>
      <c r="I4" s="30" t="s">
        <v>123</v>
      </c>
    </row>
    <row r="5" spans="1:9" ht="31.5">
      <c r="A5" s="31" t="s">
        <v>93</v>
      </c>
      <c r="B5" s="32" t="s">
        <v>367</v>
      </c>
      <c r="C5" s="31" t="s">
        <v>368</v>
      </c>
      <c r="D5" s="31" t="s">
        <v>369</v>
      </c>
      <c r="E5" s="31" t="s">
        <v>370</v>
      </c>
      <c r="F5" s="31" t="s">
        <v>371</v>
      </c>
      <c r="G5" s="31" t="s">
        <v>372</v>
      </c>
      <c r="H5" s="31" t="s">
        <v>373</v>
      </c>
      <c r="I5" s="31" t="s">
        <v>10</v>
      </c>
    </row>
    <row r="6" spans="1:9">
      <c r="A6" s="33" t="s">
        <v>355</v>
      </c>
      <c r="B6" s="34">
        <v>5595153915</v>
      </c>
      <c r="C6" s="34">
        <v>19183828879</v>
      </c>
      <c r="D6" s="34">
        <v>16270323456</v>
      </c>
      <c r="E6" s="34">
        <v>3078379083</v>
      </c>
      <c r="F6" s="34">
        <v>1391633123</v>
      </c>
      <c r="G6" s="34">
        <v>1158649978</v>
      </c>
      <c r="H6" s="34">
        <v>7126695286</v>
      </c>
      <c r="I6" s="34">
        <v>53804663720</v>
      </c>
    </row>
    <row r="7" spans="1:9">
      <c r="A7" s="33" t="s">
        <v>356</v>
      </c>
      <c r="B7" s="34">
        <v>5041636093</v>
      </c>
      <c r="C7" s="34">
        <v>11871898202</v>
      </c>
      <c r="D7" s="34">
        <v>11695382240</v>
      </c>
      <c r="E7" s="34">
        <v>3006698632</v>
      </c>
      <c r="F7" s="34">
        <v>520457989</v>
      </c>
      <c r="G7" s="34">
        <v>823221232</v>
      </c>
      <c r="H7" s="34">
        <v>4909531486</v>
      </c>
      <c r="I7" s="34">
        <v>37868825874</v>
      </c>
    </row>
    <row r="8" spans="1:9">
      <c r="A8" s="33" t="s">
        <v>357</v>
      </c>
      <c r="B8" s="34" t="s">
        <v>24</v>
      </c>
      <c r="C8" s="34" t="s">
        <v>24</v>
      </c>
      <c r="D8" s="34" t="s">
        <v>24</v>
      </c>
      <c r="E8" s="34" t="s">
        <v>24</v>
      </c>
      <c r="F8" s="34" t="s">
        <v>24</v>
      </c>
      <c r="G8" s="34" t="s">
        <v>24</v>
      </c>
      <c r="H8" s="34" t="s">
        <v>24</v>
      </c>
      <c r="I8" s="34" t="s">
        <v>24</v>
      </c>
    </row>
    <row r="9" spans="1:9">
      <c r="A9" s="33" t="s">
        <v>358</v>
      </c>
      <c r="B9" s="34">
        <v>534941336</v>
      </c>
      <c r="C9" s="34">
        <v>7025501708</v>
      </c>
      <c r="D9" s="34">
        <v>4565295735</v>
      </c>
      <c r="E9" s="34">
        <v>71680451</v>
      </c>
      <c r="F9" s="34">
        <v>871175134</v>
      </c>
      <c r="G9" s="34">
        <v>265087381</v>
      </c>
      <c r="H9" s="34">
        <v>2060827320</v>
      </c>
      <c r="I9" s="34">
        <v>15394509065</v>
      </c>
    </row>
    <row r="10" spans="1:9">
      <c r="A10" s="33" t="s">
        <v>359</v>
      </c>
      <c r="B10" s="34">
        <v>6639246</v>
      </c>
      <c r="C10" s="34">
        <v>262166847</v>
      </c>
      <c r="D10" s="34">
        <v>9645481</v>
      </c>
      <c r="E10" s="34" t="s">
        <v>24</v>
      </c>
      <c r="F10" s="34" t="s">
        <v>24</v>
      </c>
      <c r="G10" s="34">
        <v>70341365</v>
      </c>
      <c r="H10" s="34">
        <v>144024480</v>
      </c>
      <c r="I10" s="34">
        <v>492817419</v>
      </c>
    </row>
    <row r="11" spans="1:9">
      <c r="A11" s="33" t="s">
        <v>360</v>
      </c>
      <c r="B11" s="34" t="s">
        <v>24</v>
      </c>
      <c r="C11" s="34" t="s">
        <v>24</v>
      </c>
      <c r="D11" s="34" t="s">
        <v>24</v>
      </c>
      <c r="E11" s="34" t="s">
        <v>24</v>
      </c>
      <c r="F11" s="34" t="s">
        <v>24</v>
      </c>
      <c r="G11" s="34" t="s">
        <v>24</v>
      </c>
      <c r="H11" s="34" t="s">
        <v>24</v>
      </c>
      <c r="I11" s="34" t="s">
        <v>24</v>
      </c>
    </row>
    <row r="12" spans="1:9">
      <c r="A12" s="33" t="s">
        <v>361</v>
      </c>
      <c r="B12" s="34" t="s">
        <v>24</v>
      </c>
      <c r="C12" s="34" t="s">
        <v>24</v>
      </c>
      <c r="D12" s="34" t="s">
        <v>24</v>
      </c>
      <c r="E12" s="34" t="s">
        <v>24</v>
      </c>
      <c r="F12" s="34" t="s">
        <v>24</v>
      </c>
      <c r="G12" s="34" t="s">
        <v>24</v>
      </c>
      <c r="H12" s="34" t="s">
        <v>24</v>
      </c>
      <c r="I12" s="34" t="s">
        <v>24</v>
      </c>
    </row>
    <row r="13" spans="1:9">
      <c r="A13" s="33" t="s">
        <v>362</v>
      </c>
      <c r="B13" s="34" t="s">
        <v>24</v>
      </c>
      <c r="C13" s="34" t="s">
        <v>24</v>
      </c>
      <c r="D13" s="34" t="s">
        <v>24</v>
      </c>
      <c r="E13" s="34" t="s">
        <v>24</v>
      </c>
      <c r="F13" s="34" t="s">
        <v>24</v>
      </c>
      <c r="G13" s="34" t="s">
        <v>24</v>
      </c>
      <c r="H13" s="34" t="s">
        <v>24</v>
      </c>
      <c r="I13" s="34" t="s">
        <v>24</v>
      </c>
    </row>
    <row r="14" spans="1:9">
      <c r="A14" s="33" t="s">
        <v>64</v>
      </c>
      <c r="B14" s="34" t="s">
        <v>24</v>
      </c>
      <c r="C14" s="34" t="s">
        <v>24</v>
      </c>
      <c r="D14" s="34" t="s">
        <v>24</v>
      </c>
      <c r="E14" s="34" t="s">
        <v>24</v>
      </c>
      <c r="F14" s="34" t="s">
        <v>24</v>
      </c>
      <c r="G14" s="34" t="s">
        <v>24</v>
      </c>
      <c r="H14" s="34" t="s">
        <v>24</v>
      </c>
      <c r="I14" s="34" t="s">
        <v>24</v>
      </c>
    </row>
    <row r="15" spans="1:9">
      <c r="A15" s="33" t="s">
        <v>363</v>
      </c>
      <c r="B15" s="34">
        <v>11937240</v>
      </c>
      <c r="C15" s="34">
        <v>24262122</v>
      </c>
      <c r="D15" s="34" t="s">
        <v>24</v>
      </c>
      <c r="E15" s="34" t="s">
        <v>24</v>
      </c>
      <c r="F15" s="34" t="s">
        <v>24</v>
      </c>
      <c r="G15" s="34" t="s">
        <v>24</v>
      </c>
      <c r="H15" s="34">
        <v>12312000</v>
      </c>
      <c r="I15" s="34">
        <v>48511362</v>
      </c>
    </row>
    <row r="16" spans="1:9">
      <c r="A16" s="33" t="s">
        <v>364</v>
      </c>
      <c r="B16" s="34">
        <v>61167895632</v>
      </c>
      <c r="C16" s="34">
        <v>1</v>
      </c>
      <c r="D16" s="34">
        <v>9655801</v>
      </c>
      <c r="E16" s="34" t="s">
        <v>24</v>
      </c>
      <c r="F16" s="34">
        <v>33726240</v>
      </c>
      <c r="G16" s="34" t="s">
        <v>24</v>
      </c>
      <c r="H16" s="34">
        <v>62987554</v>
      </c>
      <c r="I16" s="34">
        <v>61274265228</v>
      </c>
    </row>
    <row r="17" spans="1:9">
      <c r="A17" s="33" t="s">
        <v>356</v>
      </c>
      <c r="B17" s="34">
        <v>33331295966</v>
      </c>
      <c r="C17" s="34">
        <v>1</v>
      </c>
      <c r="D17" s="34">
        <v>9655801</v>
      </c>
      <c r="E17" s="34" t="s">
        <v>24</v>
      </c>
      <c r="F17" s="34" t="s">
        <v>24</v>
      </c>
      <c r="G17" s="34" t="s">
        <v>24</v>
      </c>
      <c r="H17" s="34">
        <v>61825474</v>
      </c>
      <c r="I17" s="34">
        <v>33402777242</v>
      </c>
    </row>
    <row r="18" spans="1:9">
      <c r="A18" s="33" t="s">
        <v>358</v>
      </c>
      <c r="B18" s="34">
        <v>292548228</v>
      </c>
      <c r="C18" s="34" t="s">
        <v>24</v>
      </c>
      <c r="D18" s="34" t="s">
        <v>24</v>
      </c>
      <c r="E18" s="34" t="s">
        <v>24</v>
      </c>
      <c r="F18" s="34" t="s">
        <v>24</v>
      </c>
      <c r="G18" s="34" t="s">
        <v>24</v>
      </c>
      <c r="H18" s="34" t="s">
        <v>24</v>
      </c>
      <c r="I18" s="34">
        <v>292548228</v>
      </c>
    </row>
    <row r="19" spans="1:9">
      <c r="A19" s="33" t="s">
        <v>359</v>
      </c>
      <c r="B19" s="34">
        <v>27515686358</v>
      </c>
      <c r="C19" s="34" t="s">
        <v>24</v>
      </c>
      <c r="D19" s="34" t="s">
        <v>24</v>
      </c>
      <c r="E19" s="34" t="s">
        <v>24</v>
      </c>
      <c r="F19" s="34">
        <v>33726240</v>
      </c>
      <c r="G19" s="34" t="s">
        <v>24</v>
      </c>
      <c r="H19" s="34">
        <v>1162080</v>
      </c>
      <c r="I19" s="34">
        <v>27550574678</v>
      </c>
    </row>
    <row r="20" spans="1:9">
      <c r="A20" s="33" t="s">
        <v>64</v>
      </c>
      <c r="B20" s="34" t="s">
        <v>24</v>
      </c>
      <c r="C20" s="34" t="s">
        <v>24</v>
      </c>
      <c r="D20" s="34" t="s">
        <v>24</v>
      </c>
      <c r="E20" s="34" t="s">
        <v>24</v>
      </c>
      <c r="F20" s="34" t="s">
        <v>24</v>
      </c>
      <c r="G20" s="34" t="s">
        <v>24</v>
      </c>
      <c r="H20" s="34" t="s">
        <v>24</v>
      </c>
      <c r="I20" s="34" t="s">
        <v>24</v>
      </c>
    </row>
    <row r="21" spans="1:9">
      <c r="A21" s="33" t="s">
        <v>363</v>
      </c>
      <c r="B21" s="34">
        <v>28365080</v>
      </c>
      <c r="C21" s="34" t="s">
        <v>24</v>
      </c>
      <c r="D21" s="34" t="s">
        <v>24</v>
      </c>
      <c r="E21" s="34" t="s">
        <v>24</v>
      </c>
      <c r="F21" s="34" t="s">
        <v>24</v>
      </c>
      <c r="G21" s="34" t="s">
        <v>24</v>
      </c>
      <c r="H21" s="34" t="s">
        <v>24</v>
      </c>
      <c r="I21" s="34">
        <v>28365080</v>
      </c>
    </row>
    <row r="22" spans="1:9">
      <c r="A22" s="33" t="s">
        <v>365</v>
      </c>
      <c r="B22" s="34">
        <v>226361647</v>
      </c>
      <c r="C22" s="34">
        <v>407558755</v>
      </c>
      <c r="D22" s="34">
        <v>48040824</v>
      </c>
      <c r="E22" s="34">
        <v>1909681</v>
      </c>
      <c r="F22" s="34">
        <v>11468019</v>
      </c>
      <c r="G22" s="34">
        <v>90044433</v>
      </c>
      <c r="H22" s="34">
        <v>64831458</v>
      </c>
      <c r="I22" s="34">
        <v>850214817</v>
      </c>
    </row>
    <row r="23" spans="1:9">
      <c r="A23" s="33" t="s">
        <v>10</v>
      </c>
      <c r="B23" s="34">
        <v>66989411194</v>
      </c>
      <c r="C23" s="34">
        <v>19591387635</v>
      </c>
      <c r="D23" s="34">
        <v>16328020081</v>
      </c>
      <c r="E23" s="34">
        <v>3080288764</v>
      </c>
      <c r="F23" s="34">
        <v>1436827382</v>
      </c>
      <c r="G23" s="34">
        <v>1248694411</v>
      </c>
      <c r="H23" s="34">
        <v>7254514298</v>
      </c>
      <c r="I23" s="34">
        <v>115929143765</v>
      </c>
    </row>
  </sheetData>
  <mergeCells count="1">
    <mergeCell ref="A1:I1"/>
  </mergeCells>
  <phoneticPr fontId="5"/>
  <printOptions horizontalCentered="1"/>
  <pageMargins left="0.59055118110236227" right="0.39370078740157483" top="0.39370078740157483" bottom="0.39370078740157483" header="0.19685039370078741" footer="0.19685039370078741"/>
  <pageSetup paperSize="9" scale="58" orientation="portrait" r:id="rId1"/>
  <headerFooter>
    <oddHeader>&amp;R&amp;9&amp;D</oddHead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2"/>
  <sheetViews>
    <sheetView topLeftCell="A37" workbookViewId="0">
      <selection sqref="A1:XFD1048576"/>
    </sheetView>
  </sheetViews>
  <sheetFormatPr defaultColWidth="8.875" defaultRowHeight="11.25"/>
  <cols>
    <col min="1" max="1" width="42.875" style="15" customWidth="1"/>
    <col min="2" max="3" width="8.875" style="15" hidden="1" customWidth="1"/>
    <col min="4" max="4" width="10.875" style="15" customWidth="1"/>
    <col min="5" max="5" width="15.875" style="15" customWidth="1"/>
    <col min="6" max="7" width="30.875" style="15" customWidth="1"/>
    <col min="8" max="16384" width="8.875" style="15"/>
  </cols>
  <sheetData>
    <row r="1" spans="1:5" ht="17.100000000000001" customHeight="1">
      <c r="E1" s="14" t="s">
        <v>239</v>
      </c>
    </row>
    <row r="2" spans="1:5" ht="21">
      <c r="A2" s="38" t="s">
        <v>429</v>
      </c>
      <c r="B2" s="39"/>
      <c r="C2" s="39"/>
      <c r="D2" s="39"/>
      <c r="E2" s="39"/>
    </row>
    <row r="3" spans="1:5" ht="13.5">
      <c r="A3" s="40" t="s">
        <v>430</v>
      </c>
      <c r="B3" s="39"/>
      <c r="C3" s="39"/>
      <c r="D3" s="39"/>
      <c r="E3" s="39"/>
    </row>
    <row r="4" spans="1:5" ht="13.5">
      <c r="A4" s="40" t="s">
        <v>431</v>
      </c>
      <c r="B4" s="39"/>
      <c r="C4" s="39"/>
      <c r="D4" s="39"/>
      <c r="E4" s="39"/>
    </row>
    <row r="5" spans="1:5" ht="17.100000000000001" customHeight="1">
      <c r="E5" s="16" t="s">
        <v>123</v>
      </c>
    </row>
    <row r="6" spans="1:5" ht="27" customHeight="1">
      <c r="A6" s="47" t="s">
        <v>124</v>
      </c>
      <c r="B6" s="47"/>
      <c r="C6" s="47"/>
      <c r="D6" s="47" t="s">
        <v>108</v>
      </c>
      <c r="E6" s="47"/>
    </row>
    <row r="7" spans="1:5" ht="17.100000000000001" customHeight="1">
      <c r="A7" s="44" t="s">
        <v>240</v>
      </c>
      <c r="B7" s="44"/>
      <c r="C7" s="44"/>
      <c r="D7" s="46"/>
      <c r="E7" s="46"/>
    </row>
    <row r="8" spans="1:5" ht="17.100000000000001" customHeight="1">
      <c r="A8" s="44" t="s">
        <v>241</v>
      </c>
      <c r="B8" s="44"/>
      <c r="C8" s="44"/>
      <c r="D8" s="45">
        <v>19242099304</v>
      </c>
      <c r="E8" s="46"/>
    </row>
    <row r="9" spans="1:5" ht="17.100000000000001" customHeight="1">
      <c r="A9" s="44" t="s">
        <v>242</v>
      </c>
      <c r="B9" s="44"/>
      <c r="C9" s="44"/>
      <c r="D9" s="45">
        <v>9496702981</v>
      </c>
      <c r="E9" s="46"/>
    </row>
    <row r="10" spans="1:5" ht="17.100000000000001" customHeight="1">
      <c r="A10" s="44" t="s">
        <v>243</v>
      </c>
      <c r="B10" s="44"/>
      <c r="C10" s="44"/>
      <c r="D10" s="45">
        <v>4413903028</v>
      </c>
      <c r="E10" s="46"/>
    </row>
    <row r="11" spans="1:5" ht="17.100000000000001" customHeight="1">
      <c r="A11" s="44" t="s">
        <v>244</v>
      </c>
      <c r="B11" s="44"/>
      <c r="C11" s="44"/>
      <c r="D11" s="45">
        <v>4888963769</v>
      </c>
      <c r="E11" s="46"/>
    </row>
    <row r="12" spans="1:5" ht="17.100000000000001" customHeight="1">
      <c r="A12" s="44" t="s">
        <v>245</v>
      </c>
      <c r="B12" s="44"/>
      <c r="C12" s="44"/>
      <c r="D12" s="45">
        <v>114131513</v>
      </c>
      <c r="E12" s="46"/>
    </row>
    <row r="13" spans="1:5" ht="17.100000000000001" customHeight="1">
      <c r="A13" s="44" t="s">
        <v>246</v>
      </c>
      <c r="B13" s="44"/>
      <c r="C13" s="44"/>
      <c r="D13" s="45">
        <v>79704671</v>
      </c>
      <c r="E13" s="46"/>
    </row>
    <row r="14" spans="1:5" ht="17.100000000000001" customHeight="1">
      <c r="A14" s="44" t="s">
        <v>247</v>
      </c>
      <c r="B14" s="44"/>
      <c r="C14" s="44"/>
      <c r="D14" s="45">
        <v>9745396323</v>
      </c>
      <c r="E14" s="46"/>
    </row>
    <row r="15" spans="1:5" ht="17.100000000000001" customHeight="1">
      <c r="A15" s="44" t="s">
        <v>248</v>
      </c>
      <c r="B15" s="44"/>
      <c r="C15" s="44"/>
      <c r="D15" s="45">
        <v>3976710104</v>
      </c>
      <c r="E15" s="46"/>
    </row>
    <row r="16" spans="1:5" ht="17.100000000000001" customHeight="1">
      <c r="A16" s="44" t="s">
        <v>249</v>
      </c>
      <c r="B16" s="44"/>
      <c r="C16" s="44"/>
      <c r="D16" s="45">
        <v>4268504839</v>
      </c>
      <c r="E16" s="46"/>
    </row>
    <row r="17" spans="1:5" ht="17.100000000000001" customHeight="1">
      <c r="A17" s="44" t="s">
        <v>250</v>
      </c>
      <c r="B17" s="44"/>
      <c r="C17" s="44"/>
      <c r="D17" s="45">
        <v>1495599646</v>
      </c>
      <c r="E17" s="46"/>
    </row>
    <row r="18" spans="1:5" ht="17.100000000000001" customHeight="1">
      <c r="A18" s="44" t="s">
        <v>246</v>
      </c>
      <c r="B18" s="44"/>
      <c r="C18" s="44"/>
      <c r="D18" s="45">
        <v>4581734</v>
      </c>
      <c r="E18" s="46"/>
    </row>
    <row r="19" spans="1:5" ht="17.100000000000001" customHeight="1">
      <c r="A19" s="44" t="s">
        <v>251</v>
      </c>
      <c r="B19" s="44"/>
      <c r="C19" s="44"/>
      <c r="D19" s="45">
        <v>20972933903</v>
      </c>
      <c r="E19" s="46"/>
    </row>
    <row r="20" spans="1:5" ht="17.100000000000001" customHeight="1">
      <c r="A20" s="44" t="s">
        <v>252</v>
      </c>
      <c r="B20" s="44"/>
      <c r="C20" s="44"/>
      <c r="D20" s="45">
        <v>15713464781</v>
      </c>
      <c r="E20" s="46"/>
    </row>
    <row r="21" spans="1:5" ht="17.100000000000001" customHeight="1">
      <c r="A21" s="44" t="s">
        <v>253</v>
      </c>
      <c r="B21" s="44"/>
      <c r="C21" s="44"/>
      <c r="D21" s="45">
        <v>4052269290</v>
      </c>
      <c r="E21" s="46"/>
    </row>
    <row r="22" spans="1:5" ht="17.100000000000001" customHeight="1">
      <c r="A22" s="44" t="s">
        <v>254</v>
      </c>
      <c r="B22" s="44"/>
      <c r="C22" s="44"/>
      <c r="D22" s="45">
        <v>510636684</v>
      </c>
      <c r="E22" s="46"/>
    </row>
    <row r="23" spans="1:5" ht="17.100000000000001" customHeight="1">
      <c r="A23" s="44" t="s">
        <v>255</v>
      </c>
      <c r="B23" s="44"/>
      <c r="C23" s="44"/>
      <c r="D23" s="45">
        <v>696563148</v>
      </c>
      <c r="E23" s="46"/>
    </row>
    <row r="24" spans="1:5" ht="17.100000000000001" customHeight="1">
      <c r="A24" s="44" t="s">
        <v>256</v>
      </c>
      <c r="B24" s="44"/>
      <c r="C24" s="44"/>
      <c r="D24" s="45">
        <v>160130520</v>
      </c>
      <c r="E24" s="46"/>
    </row>
    <row r="25" spans="1:5" ht="17.100000000000001" customHeight="1">
      <c r="A25" s="44" t="s">
        <v>257</v>
      </c>
      <c r="B25" s="44"/>
      <c r="C25" s="44"/>
      <c r="D25" s="45" t="s">
        <v>24</v>
      </c>
      <c r="E25" s="46"/>
    </row>
    <row r="26" spans="1:5" ht="17.100000000000001" customHeight="1">
      <c r="A26" s="44" t="s">
        <v>258</v>
      </c>
      <c r="B26" s="44"/>
      <c r="C26" s="44"/>
      <c r="D26" s="45">
        <v>160130520</v>
      </c>
      <c r="E26" s="46"/>
    </row>
    <row r="27" spans="1:5" ht="17.100000000000001" customHeight="1">
      <c r="A27" s="44" t="s">
        <v>259</v>
      </c>
      <c r="B27" s="44"/>
      <c r="C27" s="44"/>
      <c r="D27" s="45">
        <v>3362072</v>
      </c>
      <c r="E27" s="46"/>
    </row>
    <row r="28" spans="1:5" ht="17.100000000000001" customHeight="1">
      <c r="A28" s="41" t="s">
        <v>260</v>
      </c>
      <c r="B28" s="41"/>
      <c r="C28" s="41"/>
      <c r="D28" s="42">
        <v>1574066151</v>
      </c>
      <c r="E28" s="43"/>
    </row>
    <row r="29" spans="1:5" ht="17.100000000000001" customHeight="1">
      <c r="A29" s="44" t="s">
        <v>261</v>
      </c>
      <c r="B29" s="44"/>
      <c r="C29" s="44"/>
      <c r="D29" s="46"/>
      <c r="E29" s="46"/>
    </row>
    <row r="30" spans="1:5" ht="17.100000000000001" customHeight="1">
      <c r="A30" s="44" t="s">
        <v>262</v>
      </c>
      <c r="B30" s="44"/>
      <c r="C30" s="44"/>
      <c r="D30" s="45">
        <v>4351548210</v>
      </c>
      <c r="E30" s="46"/>
    </row>
    <row r="31" spans="1:5" ht="17.100000000000001" customHeight="1">
      <c r="A31" s="44" t="s">
        <v>345</v>
      </c>
      <c r="B31" s="44"/>
      <c r="C31" s="44"/>
      <c r="D31" s="45">
        <v>3285476911</v>
      </c>
      <c r="E31" s="46"/>
    </row>
    <row r="32" spans="1:5" ht="17.100000000000001" customHeight="1">
      <c r="A32" s="44" t="s">
        <v>263</v>
      </c>
      <c r="B32" s="44"/>
      <c r="C32" s="44"/>
      <c r="D32" s="45">
        <v>747541299</v>
      </c>
      <c r="E32" s="46"/>
    </row>
    <row r="33" spans="1:5" ht="17.100000000000001" customHeight="1">
      <c r="A33" s="44" t="s">
        <v>264</v>
      </c>
      <c r="B33" s="44"/>
      <c r="C33" s="44"/>
      <c r="D33" s="45">
        <v>135530000</v>
      </c>
      <c r="E33" s="46"/>
    </row>
    <row r="34" spans="1:5" ht="17.100000000000001" customHeight="1">
      <c r="A34" s="44" t="s">
        <v>265</v>
      </c>
      <c r="B34" s="44"/>
      <c r="C34" s="44"/>
      <c r="D34" s="45">
        <v>183000000</v>
      </c>
      <c r="E34" s="46"/>
    </row>
    <row r="35" spans="1:5" ht="17.100000000000001" customHeight="1">
      <c r="A35" s="44" t="s">
        <v>258</v>
      </c>
      <c r="B35" s="44"/>
      <c r="C35" s="44"/>
      <c r="D35" s="45" t="s">
        <v>24</v>
      </c>
      <c r="E35" s="46"/>
    </row>
    <row r="36" spans="1:5" ht="17.100000000000001" customHeight="1">
      <c r="A36" s="44" t="s">
        <v>266</v>
      </c>
      <c r="B36" s="44"/>
      <c r="C36" s="44"/>
      <c r="D36" s="45">
        <v>1637966587</v>
      </c>
      <c r="E36" s="46"/>
    </row>
    <row r="37" spans="1:5" ht="17.100000000000001" customHeight="1">
      <c r="A37" s="44" t="s">
        <v>253</v>
      </c>
      <c r="B37" s="44"/>
      <c r="C37" s="44"/>
      <c r="D37" s="45">
        <v>611902000</v>
      </c>
      <c r="E37" s="46"/>
    </row>
    <row r="38" spans="1:5" ht="17.100000000000001" customHeight="1">
      <c r="A38" s="44" t="s">
        <v>267</v>
      </c>
      <c r="B38" s="44"/>
      <c r="C38" s="44"/>
      <c r="D38" s="45">
        <v>641990488</v>
      </c>
      <c r="E38" s="46"/>
    </row>
    <row r="39" spans="1:5" ht="17.100000000000001" customHeight="1">
      <c r="A39" s="44" t="s">
        <v>268</v>
      </c>
      <c r="B39" s="44"/>
      <c r="C39" s="44"/>
      <c r="D39" s="45">
        <v>183000000</v>
      </c>
      <c r="E39" s="46"/>
    </row>
    <row r="40" spans="1:5" ht="17.100000000000001" customHeight="1">
      <c r="A40" s="44" t="s">
        <v>269</v>
      </c>
      <c r="B40" s="44"/>
      <c r="C40" s="44"/>
      <c r="D40" s="45">
        <v>191074099</v>
      </c>
      <c r="E40" s="46"/>
    </row>
    <row r="41" spans="1:5" ht="17.100000000000001" customHeight="1">
      <c r="A41" s="44" t="s">
        <v>255</v>
      </c>
      <c r="B41" s="44"/>
      <c r="C41" s="44"/>
      <c r="D41" s="45">
        <v>10000000</v>
      </c>
      <c r="E41" s="46"/>
    </row>
    <row r="42" spans="1:5" ht="17.100000000000001" customHeight="1">
      <c r="A42" s="41" t="s">
        <v>270</v>
      </c>
      <c r="B42" s="41"/>
      <c r="C42" s="41"/>
      <c r="D42" s="42">
        <v>-2713581623</v>
      </c>
      <c r="E42" s="43"/>
    </row>
    <row r="43" spans="1:5" ht="17.100000000000001" customHeight="1">
      <c r="A43" s="44" t="s">
        <v>271</v>
      </c>
      <c r="B43" s="44"/>
      <c r="C43" s="44"/>
      <c r="D43" s="46"/>
      <c r="E43" s="46"/>
    </row>
    <row r="44" spans="1:5" ht="17.100000000000001" customHeight="1">
      <c r="A44" s="44" t="s">
        <v>272</v>
      </c>
      <c r="B44" s="44"/>
      <c r="C44" s="44"/>
      <c r="D44" s="45">
        <v>1650402412</v>
      </c>
      <c r="E44" s="46"/>
    </row>
    <row r="45" spans="1:5" ht="17.100000000000001" customHeight="1">
      <c r="A45" s="44" t="s">
        <v>273</v>
      </c>
      <c r="B45" s="44"/>
      <c r="C45" s="44"/>
      <c r="D45" s="45">
        <v>1621371771</v>
      </c>
      <c r="E45" s="46"/>
    </row>
    <row r="46" spans="1:5" ht="17.100000000000001" customHeight="1">
      <c r="A46" s="44" t="s">
        <v>258</v>
      </c>
      <c r="B46" s="44"/>
      <c r="C46" s="44"/>
      <c r="D46" s="45">
        <v>29030641</v>
      </c>
      <c r="E46" s="46"/>
    </row>
    <row r="47" spans="1:5" ht="17.100000000000001" customHeight="1">
      <c r="A47" s="44" t="s">
        <v>274</v>
      </c>
      <c r="B47" s="44"/>
      <c r="C47" s="44"/>
      <c r="D47" s="45">
        <v>2597600000</v>
      </c>
      <c r="E47" s="46"/>
    </row>
    <row r="48" spans="1:5" ht="17.100000000000001" customHeight="1">
      <c r="A48" s="44" t="s">
        <v>275</v>
      </c>
      <c r="B48" s="44"/>
      <c r="C48" s="44"/>
      <c r="D48" s="45">
        <v>2597600000</v>
      </c>
      <c r="E48" s="46"/>
    </row>
    <row r="49" spans="1:5" ht="17.100000000000001" customHeight="1">
      <c r="A49" s="44" t="s">
        <v>255</v>
      </c>
      <c r="B49" s="44"/>
      <c r="C49" s="44"/>
      <c r="D49" s="45" t="s">
        <v>24</v>
      </c>
      <c r="E49" s="46"/>
    </row>
    <row r="50" spans="1:5" ht="17.100000000000001" customHeight="1">
      <c r="A50" s="41" t="s">
        <v>276</v>
      </c>
      <c r="B50" s="41"/>
      <c r="C50" s="41"/>
      <c r="D50" s="42">
        <v>947197588</v>
      </c>
      <c r="E50" s="43"/>
    </row>
    <row r="51" spans="1:5" ht="17.100000000000001" customHeight="1">
      <c r="A51" s="41" t="s">
        <v>277</v>
      </c>
      <c r="B51" s="41"/>
      <c r="C51" s="41"/>
      <c r="D51" s="42">
        <v>-192317884</v>
      </c>
      <c r="E51" s="43"/>
    </row>
    <row r="52" spans="1:5" ht="17.100000000000001" customHeight="1">
      <c r="A52" s="41" t="s">
        <v>278</v>
      </c>
      <c r="B52" s="41"/>
      <c r="C52" s="41"/>
      <c r="D52" s="42">
        <v>778083688</v>
      </c>
      <c r="E52" s="43"/>
    </row>
    <row r="53" spans="1:5" ht="17.100000000000001" customHeight="1">
      <c r="A53" s="41" t="s">
        <v>279</v>
      </c>
      <c r="B53" s="41"/>
      <c r="C53" s="41"/>
      <c r="D53" s="42">
        <v>585765804</v>
      </c>
      <c r="E53" s="43"/>
    </row>
    <row r="55" spans="1:5" ht="17.100000000000001" customHeight="1">
      <c r="A55" s="41" t="s">
        <v>280</v>
      </c>
      <c r="B55" s="41"/>
      <c r="C55" s="41"/>
      <c r="D55" s="42">
        <v>86216303</v>
      </c>
      <c r="E55" s="43"/>
    </row>
    <row r="56" spans="1:5" ht="17.100000000000001" customHeight="1">
      <c r="A56" s="41" t="s">
        <v>281</v>
      </c>
      <c r="B56" s="41"/>
      <c r="C56" s="41"/>
      <c r="D56" s="42">
        <v>-20556289</v>
      </c>
      <c r="E56" s="43"/>
    </row>
    <row r="57" spans="1:5" ht="17.100000000000001" customHeight="1">
      <c r="A57" s="41" t="s">
        <v>282</v>
      </c>
      <c r="B57" s="41"/>
      <c r="C57" s="41"/>
      <c r="D57" s="42">
        <v>65660014</v>
      </c>
      <c r="E57" s="43"/>
    </row>
    <row r="58" spans="1:5" ht="17.100000000000001" customHeight="1">
      <c r="A58" s="41" t="s">
        <v>283</v>
      </c>
      <c r="B58" s="41"/>
      <c r="C58" s="41"/>
      <c r="D58" s="42">
        <v>651425818</v>
      </c>
      <c r="E58" s="43"/>
    </row>
    <row r="59" spans="1:5" ht="17.100000000000001" customHeight="1">
      <c r="A59" s="17"/>
      <c r="B59" s="17"/>
      <c r="C59" s="17"/>
      <c r="D59" s="17"/>
      <c r="E59" s="17"/>
    </row>
    <row r="60" spans="1:5">
      <c r="A60" s="3"/>
    </row>
    <row r="61" spans="1:5">
      <c r="A61" s="3"/>
    </row>
    <row r="62" spans="1:5">
      <c r="A62" s="3"/>
    </row>
  </sheetData>
  <mergeCells count="107">
    <mergeCell ref="A8:C8"/>
    <mergeCell ref="D8:E8"/>
    <mergeCell ref="A9:C9"/>
    <mergeCell ref="D9:E9"/>
    <mergeCell ref="A10:C10"/>
    <mergeCell ref="D10:E10"/>
    <mergeCell ref="A2:E2"/>
    <mergeCell ref="A3:E3"/>
    <mergeCell ref="A4:E4"/>
    <mergeCell ref="A6:C6"/>
    <mergeCell ref="D6:E6"/>
    <mergeCell ref="A7:C7"/>
    <mergeCell ref="D7:E7"/>
    <mergeCell ref="A14:C14"/>
    <mergeCell ref="D14:E14"/>
    <mergeCell ref="A15:C15"/>
    <mergeCell ref="D15:E15"/>
    <mergeCell ref="A16:C16"/>
    <mergeCell ref="D16:E16"/>
    <mergeCell ref="A11:C11"/>
    <mergeCell ref="D11:E11"/>
    <mergeCell ref="A12:C12"/>
    <mergeCell ref="D12:E12"/>
    <mergeCell ref="A13:C13"/>
    <mergeCell ref="D13:E13"/>
    <mergeCell ref="A20:C20"/>
    <mergeCell ref="D20:E20"/>
    <mergeCell ref="A21:C21"/>
    <mergeCell ref="D21:E21"/>
    <mergeCell ref="A22:C22"/>
    <mergeCell ref="D22:E22"/>
    <mergeCell ref="A17:C17"/>
    <mergeCell ref="D17:E17"/>
    <mergeCell ref="A18:C18"/>
    <mergeCell ref="D18:E18"/>
    <mergeCell ref="A19:C19"/>
    <mergeCell ref="D19:E19"/>
    <mergeCell ref="A26:C26"/>
    <mergeCell ref="D26:E26"/>
    <mergeCell ref="A27:C27"/>
    <mergeCell ref="D27:E27"/>
    <mergeCell ref="A28:C28"/>
    <mergeCell ref="D28:E28"/>
    <mergeCell ref="A23:C23"/>
    <mergeCell ref="D23:E23"/>
    <mergeCell ref="A24:C24"/>
    <mergeCell ref="D24:E24"/>
    <mergeCell ref="A25:C25"/>
    <mergeCell ref="D25:E25"/>
    <mergeCell ref="A32:C32"/>
    <mergeCell ref="D32:E32"/>
    <mergeCell ref="A33:C33"/>
    <mergeCell ref="D33:E33"/>
    <mergeCell ref="A34:C34"/>
    <mergeCell ref="D34:E34"/>
    <mergeCell ref="A29:C29"/>
    <mergeCell ref="D29:E29"/>
    <mergeCell ref="A30:C30"/>
    <mergeCell ref="D30:E30"/>
    <mergeCell ref="A31:C31"/>
    <mergeCell ref="D31:E31"/>
    <mergeCell ref="A38:C38"/>
    <mergeCell ref="D38:E38"/>
    <mergeCell ref="A39:C39"/>
    <mergeCell ref="D39:E39"/>
    <mergeCell ref="A40:C40"/>
    <mergeCell ref="D40:E40"/>
    <mergeCell ref="A35:C35"/>
    <mergeCell ref="D35:E35"/>
    <mergeCell ref="A36:C36"/>
    <mergeCell ref="D36:E36"/>
    <mergeCell ref="A37:C37"/>
    <mergeCell ref="D37:E37"/>
    <mergeCell ref="A44:C44"/>
    <mergeCell ref="D44:E44"/>
    <mergeCell ref="A45:C45"/>
    <mergeCell ref="D45:E45"/>
    <mergeCell ref="A46:C46"/>
    <mergeCell ref="D46:E46"/>
    <mergeCell ref="A41:C41"/>
    <mergeCell ref="D41:E41"/>
    <mergeCell ref="A42:C42"/>
    <mergeCell ref="D42:E42"/>
    <mergeCell ref="A43:C43"/>
    <mergeCell ref="D43:E43"/>
    <mergeCell ref="A50:C50"/>
    <mergeCell ref="D50:E50"/>
    <mergeCell ref="A51:C51"/>
    <mergeCell ref="D51:E51"/>
    <mergeCell ref="A52:C52"/>
    <mergeCell ref="D52:E52"/>
    <mergeCell ref="A47:C47"/>
    <mergeCell ref="D47:E47"/>
    <mergeCell ref="A48:C48"/>
    <mergeCell ref="D48:E48"/>
    <mergeCell ref="A49:C49"/>
    <mergeCell ref="D49:E49"/>
    <mergeCell ref="A57:C57"/>
    <mergeCell ref="D57:E57"/>
    <mergeCell ref="A58:C58"/>
    <mergeCell ref="D58:E58"/>
    <mergeCell ref="A53:C53"/>
    <mergeCell ref="D53:E53"/>
    <mergeCell ref="A55:C55"/>
    <mergeCell ref="D55:E55"/>
    <mergeCell ref="A56:C56"/>
    <mergeCell ref="D56:E56"/>
  </mergeCells>
  <phoneticPr fontId="5"/>
  <printOptions horizontalCentered="1"/>
  <pageMargins left="0.3888888888888889" right="0.3888888888888889" top="0.3888888888888889" bottom="0.3888888888888889" header="0.19444444444444445" footer="0.19444444444444445"/>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4"/>
  <sheetViews>
    <sheetView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4" customWidth="1"/>
    <col min="8" max="8" width="9" style="5"/>
    <col min="9" max="9" width="12.75" bestFit="1" customWidth="1"/>
  </cols>
  <sheetData>
    <row r="1" spans="1:8" s="5" customFormat="1" ht="30" customHeight="1">
      <c r="A1" s="49" t="s">
        <v>290</v>
      </c>
      <c r="B1" s="49"/>
      <c r="C1" s="49"/>
      <c r="D1" s="49"/>
      <c r="E1" s="13" t="s">
        <v>286</v>
      </c>
      <c r="F1" s="7" t="s">
        <v>287</v>
      </c>
      <c r="G1" s="7" t="s">
        <v>288</v>
      </c>
      <c r="H1" s="8" t="s">
        <v>289</v>
      </c>
    </row>
    <row r="2" spans="1:8">
      <c r="A2" s="50" t="s">
        <v>284</v>
      </c>
      <c r="B2" s="48" t="s">
        <v>285</v>
      </c>
      <c r="C2" s="2" t="s">
        <v>293</v>
      </c>
      <c r="D2" s="2" t="s">
        <v>297</v>
      </c>
      <c r="E2" s="2" t="s">
        <v>374</v>
      </c>
      <c r="F2" s="25">
        <f>+'1.(1)①有形固定資産の明細'!H23</f>
        <v>115929143765</v>
      </c>
      <c r="G2" s="25">
        <f>'貸借対照表(BS)'!$B$8</f>
        <v>115929143765</v>
      </c>
      <c r="H2" s="6" t="str">
        <f>IF(F2=G2,"○","×")</f>
        <v>○</v>
      </c>
    </row>
    <row r="3" spans="1:8">
      <c r="A3" s="52"/>
      <c r="B3" s="48"/>
      <c r="C3" s="2" t="s">
        <v>294</v>
      </c>
      <c r="D3" s="2" t="s">
        <v>298</v>
      </c>
      <c r="E3" s="2" t="s">
        <v>374</v>
      </c>
      <c r="F3" s="25">
        <f>+'1.(1)②有形固定資産に係る行政目的別の明細'!I23</f>
        <v>115929143765</v>
      </c>
      <c r="G3" s="25">
        <f>'貸借対照表(BS)'!$B$8</f>
        <v>115929143765</v>
      </c>
      <c r="H3" s="6" t="str">
        <f>IF(F3=G3,"○","×")</f>
        <v>○</v>
      </c>
    </row>
    <row r="4" spans="1:8">
      <c r="A4" s="52"/>
      <c r="B4" s="48"/>
      <c r="C4" s="2" t="s">
        <v>291</v>
      </c>
      <c r="D4" s="2" t="s">
        <v>299</v>
      </c>
      <c r="E4" s="2" t="s">
        <v>292</v>
      </c>
      <c r="F4" s="26">
        <f>VLOOKUP("合計",市場価格のあるもの,4,FALSE)+VLOOKUP("合計",市場価格のないもののうち連結対象団体に対するもの,2,FALSE)+VLOOKUP("合計",市場価格のないもののうち連結対象団体以外に対するもの,10,FALSE)</f>
        <v>600380134</v>
      </c>
      <c r="G4" s="25">
        <f>IF(ISNUMBER('貸借対照表(BS)'!$B$42),'貸借対照表(BS)'!$B$42,0)</f>
        <v>600380134</v>
      </c>
      <c r="H4" s="6" t="str">
        <f>IF(F4=G4,"○","×")</f>
        <v>○</v>
      </c>
    </row>
    <row r="5" spans="1:8">
      <c r="A5" s="52"/>
      <c r="B5" s="48"/>
      <c r="C5" s="48" t="s">
        <v>295</v>
      </c>
      <c r="D5" s="48" t="s">
        <v>32</v>
      </c>
      <c r="E5" s="2" t="s">
        <v>300</v>
      </c>
      <c r="F5" s="25">
        <f>SUMIFS('1.(1)④基金の明細'!$F$5:$F$12,'1.(1)④基金の明細'!$A$5:$A$12,"財政調整基金")</f>
        <v>2077565348</v>
      </c>
      <c r="G5" s="25">
        <f>IF(ISNUMBER('貸借対照表(BS)'!$B$57),'貸借対照表(BS)'!$B$57,0)</f>
        <v>2077565348</v>
      </c>
      <c r="H5" s="6" t="str">
        <f t="shared" ref="H5:H38" si="0">IF(F5=G5,"○","×")</f>
        <v>○</v>
      </c>
    </row>
    <row r="6" spans="1:8">
      <c r="A6" s="52"/>
      <c r="B6" s="48"/>
      <c r="C6" s="48"/>
      <c r="D6" s="48"/>
      <c r="E6" s="2" t="s">
        <v>301</v>
      </c>
      <c r="F6" s="25">
        <f>SUMIFS('1.(1)④基金の明細'!$F$5:$F$12,'1.(1)④基金の明細'!$A$5:$A$12,"減債基金")</f>
        <v>11150621</v>
      </c>
      <c r="G6" s="25">
        <f>IF(ISNUMBER('貸借対照表(BS)'!$B$48),'貸借対照表(BS)'!$B$48,0)+IF(ISNUMBER('貸借対照表(BS)'!$B$58),'貸借対照表(BS)'!$B$58,0)</f>
        <v>11150621</v>
      </c>
      <c r="H6" s="6" t="str">
        <f t="shared" si="0"/>
        <v>○</v>
      </c>
    </row>
    <row r="7" spans="1:8">
      <c r="A7" s="52"/>
      <c r="B7" s="48"/>
      <c r="C7" s="48"/>
      <c r="D7" s="48"/>
      <c r="E7" s="2" t="s">
        <v>302</v>
      </c>
      <c r="F7" s="25">
        <f>SUMIFS('1.(1)④基金の明細'!$F:$F,'1.(1)④基金の明細'!$A:$A,"合計")-SUM(F5:F6)</f>
        <v>1935493639</v>
      </c>
      <c r="G7" s="25">
        <f>IF(ISNUMBER('貸借対照表(BS)'!$B$49),'貸借対照表(BS)'!$B$49,0)</f>
        <v>1935493639</v>
      </c>
      <c r="H7" s="6" t="str">
        <f t="shared" si="0"/>
        <v>○</v>
      </c>
    </row>
    <row r="8" spans="1:8">
      <c r="A8" s="52"/>
      <c r="B8" s="48"/>
      <c r="C8" s="48" t="s">
        <v>296</v>
      </c>
      <c r="D8" s="48" t="s">
        <v>303</v>
      </c>
      <c r="E8" s="2" t="s">
        <v>304</v>
      </c>
      <c r="F8" s="25">
        <f>SUMIFS('1.(1)⑤貸付金の明細'!B:B,'1.(1)⑤貸付金の明細'!A:A,"合計")</f>
        <v>0</v>
      </c>
      <c r="G8" s="25">
        <f>IF(ISNUMBER('貸借対照表(BS)'!$B$46),'貸借対照表(BS)'!$B$46,0)</f>
        <v>0</v>
      </c>
      <c r="H8" s="6" t="str">
        <f t="shared" si="0"/>
        <v>○</v>
      </c>
    </row>
    <row r="9" spans="1:8">
      <c r="A9" s="52"/>
      <c r="B9" s="48"/>
      <c r="C9" s="48"/>
      <c r="D9" s="48"/>
      <c r="E9" s="2" t="s">
        <v>305</v>
      </c>
      <c r="F9" s="25">
        <f>SUMIFS('1.(1)⑤貸付金の明細'!D:D,'1.(1)⑤貸付金の明細'!A:A,"合計")</f>
        <v>0</v>
      </c>
      <c r="G9" s="25">
        <f>IF(ISNUMBER('貸借対照表(BS)'!$B$55),'貸借対照表(BS)'!$B$55,0)</f>
        <v>0</v>
      </c>
      <c r="H9" s="6" t="str">
        <f t="shared" si="0"/>
        <v>○</v>
      </c>
    </row>
    <row r="10" spans="1:8">
      <c r="A10" s="52"/>
      <c r="B10" s="48"/>
      <c r="C10" s="2" t="s">
        <v>306</v>
      </c>
      <c r="D10" s="2" t="s">
        <v>47</v>
      </c>
      <c r="E10" s="2" t="s">
        <v>309</v>
      </c>
      <c r="F10" s="25">
        <f>SUMIFS('1.(1)⑥長期延滞債権の明細'!B:B,'1.(1)⑥長期延滞債権の明細'!A:A,"合計")</f>
        <v>160077886</v>
      </c>
      <c r="G10" s="25">
        <f>IF(ISNUMBER('貸借対照表(BS)'!$B$45),'貸借対照表(BS)'!$B$45,0)</f>
        <v>160077886</v>
      </c>
      <c r="H10" s="6" t="str">
        <f t="shared" si="0"/>
        <v>○</v>
      </c>
    </row>
    <row r="11" spans="1:8">
      <c r="A11" s="52"/>
      <c r="B11" s="48"/>
      <c r="C11" s="2" t="s">
        <v>308</v>
      </c>
      <c r="D11" s="2" t="s">
        <v>40</v>
      </c>
      <c r="E11" s="2" t="s">
        <v>307</v>
      </c>
      <c r="F11" s="25">
        <f>SUMIFS('1.(1)⑦未収金の明細'!B:B,'1.(1)⑦未収金の明細'!A:A,"合計")</f>
        <v>73704924</v>
      </c>
      <c r="G11" s="25">
        <f>IF(ISNUMBER('貸借対照表(BS)'!$B$54),'貸借対照表(BS)'!$B$54,0)</f>
        <v>73704924</v>
      </c>
      <c r="H11" s="6" t="str">
        <f t="shared" si="0"/>
        <v>○</v>
      </c>
    </row>
    <row r="12" spans="1:8">
      <c r="A12" s="52"/>
      <c r="B12" s="48"/>
      <c r="C12" s="2" t="s">
        <v>296</v>
      </c>
      <c r="D12" s="50" t="s">
        <v>340</v>
      </c>
      <c r="E12" s="50" t="s">
        <v>99</v>
      </c>
      <c r="F12" s="53">
        <f>SUMIFS('1.(1)⑤貸付金の明細'!C:C,'1.(1)⑤貸付金の明細'!A:A,"合計")+SUMIFS('1.(1)⑥長期延滞債権の明細'!C:C,'1.(1)⑥長期延滞債権の明細'!A:A,"合計")</f>
        <v>11742336</v>
      </c>
      <c r="G12" s="53">
        <f>-IF(ISNUMBER('貸借対照表(BS)'!$B$51),'貸借対照表(BS)'!$B$51,0)</f>
        <v>11742336</v>
      </c>
      <c r="H12" s="55" t="str">
        <f t="shared" si="0"/>
        <v>○</v>
      </c>
    </row>
    <row r="13" spans="1:8">
      <c r="A13" s="52"/>
      <c r="B13" s="48"/>
      <c r="C13" s="2" t="s">
        <v>306</v>
      </c>
      <c r="D13" s="51"/>
      <c r="E13" s="51"/>
      <c r="F13" s="54"/>
      <c r="G13" s="54"/>
      <c r="H13" s="56"/>
    </row>
    <row r="14" spans="1:8">
      <c r="A14" s="52"/>
      <c r="B14" s="48"/>
      <c r="C14" s="2" t="s">
        <v>296</v>
      </c>
      <c r="D14" s="50" t="s">
        <v>341</v>
      </c>
      <c r="E14" s="50" t="s">
        <v>342</v>
      </c>
      <c r="F14" s="53">
        <f>SUMIFS('1.(1)⑤貸付金の明細'!E:E,'1.(1)⑤貸付金の明細'!A:A,"合計")+SUMIFS('1.(1)⑦未収金の明細'!C:C,'1.(1)⑦未収金の明細'!A:A,"合計")</f>
        <v>5447755</v>
      </c>
      <c r="G14" s="53">
        <f>-IF(ISNUMBER('貸借対照表(BS)'!$B$61),'貸借対照表(BS)'!$B$61,0)</f>
        <v>5447755</v>
      </c>
      <c r="H14" s="55" t="str">
        <f t="shared" ref="H14" si="1">IF(F14=G14,"○","×")</f>
        <v>○</v>
      </c>
    </row>
    <row r="15" spans="1:8">
      <c r="A15" s="52"/>
      <c r="B15" s="48"/>
      <c r="C15" s="2" t="s">
        <v>308</v>
      </c>
      <c r="D15" s="51"/>
      <c r="E15" s="51"/>
      <c r="F15" s="54"/>
      <c r="G15" s="54"/>
      <c r="H15" s="56"/>
    </row>
    <row r="16" spans="1:8">
      <c r="A16" s="52"/>
      <c r="B16" s="48" t="s">
        <v>310</v>
      </c>
      <c r="C16" s="48" t="s">
        <v>293</v>
      </c>
      <c r="D16" s="48" t="s">
        <v>48</v>
      </c>
      <c r="E16" s="2" t="s">
        <v>312</v>
      </c>
      <c r="F16" s="25">
        <f>SUMIFS('1.(2)①地方債等（借入先別）の明細'!B:B,'1.(2)①地方債等（借入先別）の明細'!A:A,"*合計")-F17</f>
        <v>17181588358</v>
      </c>
      <c r="G16" s="25">
        <f>IF(ISNUMBER('貸借対照表(BS)'!$E$8),'貸借対照表(BS)'!$E$8,0)</f>
        <v>17181588358</v>
      </c>
      <c r="H16" s="6" t="str">
        <f t="shared" si="0"/>
        <v>○</v>
      </c>
    </row>
    <row r="17" spans="1:8">
      <c r="A17" s="52"/>
      <c r="B17" s="48"/>
      <c r="C17" s="48"/>
      <c r="D17" s="48"/>
      <c r="E17" s="2" t="s">
        <v>311</v>
      </c>
      <c r="F17" s="25">
        <f>SUMIFS('1.(2)①地方債等（借入先別）の明細'!C:C,'1.(2)①地方債等（借入先別）の明細'!A:A,"*合計")</f>
        <v>1626706060</v>
      </c>
      <c r="G17" s="25">
        <f>IF(ISNUMBER('貸借対照表(BS)'!$E$14),'貸借対照表(BS)'!$E$14,0)</f>
        <v>1626706060</v>
      </c>
      <c r="H17" s="6" t="str">
        <f t="shared" si="0"/>
        <v>○</v>
      </c>
    </row>
    <row r="18" spans="1:8">
      <c r="A18" s="52"/>
      <c r="B18" s="48"/>
      <c r="C18" s="2" t="s">
        <v>294</v>
      </c>
      <c r="D18" s="2" t="s">
        <v>70</v>
      </c>
      <c r="E18" s="2" t="s">
        <v>313</v>
      </c>
      <c r="F18" s="25">
        <f>'1.(2)②地方債等（利率別）の明細'!$A$6</f>
        <v>18808294418</v>
      </c>
      <c r="G18" s="25">
        <f>IF(ISNUMBER('貸借対照表(BS)'!$E$8),'貸借対照表(BS)'!$E$8,0)+IF(ISNUMBER('貸借対照表(BS)'!$E$14),'貸借対照表(BS)'!$E$14,0)</f>
        <v>18808294418</v>
      </c>
      <c r="H18" s="6" t="str">
        <f t="shared" si="0"/>
        <v>○</v>
      </c>
    </row>
    <row r="19" spans="1:8">
      <c r="A19" s="52"/>
      <c r="B19" s="48"/>
      <c r="C19" s="48" t="s">
        <v>291</v>
      </c>
      <c r="D19" s="48" t="s">
        <v>79</v>
      </c>
      <c r="E19" s="2" t="s">
        <v>312</v>
      </c>
      <c r="F19" s="25">
        <f>'1.(2)③地方債等（返済期間別）の明細'!$A$6-'1.(2)③地方債等（返済期間別）の明細'!$B$6</f>
        <v>17181588358</v>
      </c>
      <c r="G19" s="25">
        <f>IF(ISNUMBER('貸借対照表(BS)'!$E$8),'貸借対照表(BS)'!$E$8,0)</f>
        <v>17181588358</v>
      </c>
      <c r="H19" s="6" t="str">
        <f t="shared" si="0"/>
        <v>○</v>
      </c>
    </row>
    <row r="20" spans="1:8">
      <c r="A20" s="52"/>
      <c r="B20" s="48"/>
      <c r="C20" s="48"/>
      <c r="D20" s="48"/>
      <c r="E20" s="2" t="s">
        <v>311</v>
      </c>
      <c r="F20" s="25">
        <f>'1.(2)③地方債等（返済期間別）の明細'!$B$6</f>
        <v>1626706060</v>
      </c>
      <c r="G20" s="25">
        <f>IF(ISNUMBER('貸借対照表(BS)'!$E$14),'貸借対照表(BS)'!$E$14,0)</f>
        <v>1626706060</v>
      </c>
      <c r="H20" s="6" t="str">
        <f t="shared" si="0"/>
        <v>○</v>
      </c>
    </row>
    <row r="21" spans="1:8">
      <c r="A21" s="52"/>
      <c r="B21" s="48"/>
      <c r="C21" s="2" t="s">
        <v>295</v>
      </c>
      <c r="D21" s="2" t="s">
        <v>89</v>
      </c>
      <c r="E21" s="2" t="s">
        <v>315</v>
      </c>
      <c r="F21" s="25" t="s">
        <v>315</v>
      </c>
      <c r="G21" s="25" t="s">
        <v>315</v>
      </c>
      <c r="H21" s="6" t="s">
        <v>314</v>
      </c>
    </row>
    <row r="22" spans="1:8">
      <c r="A22" s="52"/>
      <c r="B22" s="48"/>
      <c r="C22" s="48" t="s">
        <v>296</v>
      </c>
      <c r="D22" s="48" t="s">
        <v>92</v>
      </c>
      <c r="E22" s="2" t="s">
        <v>99</v>
      </c>
      <c r="F22" s="25">
        <f>SUMIFS('1.(2)⑤引当金の明細'!F:F,'1.(2)⑤引当金の明細'!A:A,E22)</f>
        <v>11742336</v>
      </c>
      <c r="G22" s="25">
        <f>-IF(ISNUMBER('貸借対照表(BS)'!$B$51),'貸借対照表(BS)'!$B$51,0)</f>
        <v>11742336</v>
      </c>
      <c r="H22" s="6" t="str">
        <f t="shared" si="0"/>
        <v>○</v>
      </c>
    </row>
    <row r="23" spans="1:8">
      <c r="A23" s="52"/>
      <c r="B23" s="48"/>
      <c r="C23" s="48"/>
      <c r="D23" s="48"/>
      <c r="E23" s="2" t="s">
        <v>100</v>
      </c>
      <c r="F23" s="25">
        <f>SUMIFS('1.(2)⑤引当金の明細'!F:F,'1.(2)⑤引当金の明細'!A:A,E23)</f>
        <v>5447755</v>
      </c>
      <c r="G23" s="25">
        <f>-IF(ISNUMBER('貸借対照表(BS)'!$B$61),'貸借対照表(BS)'!$B$61,0)</f>
        <v>5447755</v>
      </c>
      <c r="H23" s="6" t="str">
        <f t="shared" si="0"/>
        <v>○</v>
      </c>
    </row>
    <row r="24" spans="1:8">
      <c r="A24" s="52"/>
      <c r="B24" s="48"/>
      <c r="C24" s="48"/>
      <c r="D24" s="48"/>
      <c r="E24" s="2" t="s">
        <v>101</v>
      </c>
      <c r="F24" s="25">
        <f>SUMIFS('1.(2)⑤引当金の明細'!F:F,'1.(2)⑤引当金の明細'!A:A,E24)</f>
        <v>0</v>
      </c>
      <c r="G24" s="25">
        <f>-IF(ISNUMBER('貸借対照表(BS)'!$B$44),'貸借対照表(BS)'!$B$44,0)</f>
        <v>0</v>
      </c>
      <c r="H24" s="6" t="str">
        <f t="shared" si="0"/>
        <v>○</v>
      </c>
    </row>
    <row r="25" spans="1:8">
      <c r="A25" s="52"/>
      <c r="B25" s="48"/>
      <c r="C25" s="48"/>
      <c r="D25" s="48"/>
      <c r="E25" s="2" t="s">
        <v>102</v>
      </c>
      <c r="F25" s="25">
        <f>SUMIFS('1.(2)⑤引当金の明細'!F:F,'1.(2)⑤引当金の明細'!A:A,E25)</f>
        <v>3084850791</v>
      </c>
      <c r="G25" s="25">
        <f>IF(ISNUMBER('貸借対照表(BS)'!$E$10),'貸借対照表(BS)'!$E$10,0)</f>
        <v>3084850791</v>
      </c>
      <c r="H25" s="6" t="str">
        <f t="shared" si="0"/>
        <v>○</v>
      </c>
    </row>
    <row r="26" spans="1:8">
      <c r="A26" s="52"/>
      <c r="B26" s="48"/>
      <c r="C26" s="48"/>
      <c r="D26" s="48"/>
      <c r="E26" s="2" t="s">
        <v>103</v>
      </c>
      <c r="F26" s="25">
        <f>SUMIFS('1.(2)⑤引当金の明細'!F:F,'1.(2)⑤引当金の明細'!A:A,E26)</f>
        <v>0</v>
      </c>
      <c r="G26" s="25">
        <f>IF(ISNUMBER('貸借対照表(BS)'!$E$11),'貸借対照表(BS)'!$E$11,0)</f>
        <v>0</v>
      </c>
      <c r="H26" s="6" t="str">
        <f t="shared" si="0"/>
        <v>○</v>
      </c>
    </row>
    <row r="27" spans="1:8">
      <c r="A27" s="51"/>
      <c r="B27" s="48"/>
      <c r="C27" s="48"/>
      <c r="D27" s="48"/>
      <c r="E27" s="2" t="s">
        <v>104</v>
      </c>
      <c r="F27" s="25">
        <f>SUMIFS('1.(2)⑤引当金の明細'!F:F,'1.(2)⑤引当金の明細'!A:A,E27)</f>
        <v>322695578</v>
      </c>
      <c r="G27" s="25">
        <f>IF(ISNUMBER('貸借対照表(BS)'!$E$19),'貸借対照表(BS)'!$E$19,0)</f>
        <v>322695578</v>
      </c>
      <c r="H27" s="6" t="str">
        <f t="shared" si="0"/>
        <v>○</v>
      </c>
    </row>
    <row r="28" spans="1:8">
      <c r="A28" s="2" t="s">
        <v>316</v>
      </c>
      <c r="B28" s="48" t="s">
        <v>317</v>
      </c>
      <c r="C28" s="48"/>
      <c r="D28" s="48"/>
      <c r="E28" s="2" t="s">
        <v>318</v>
      </c>
      <c r="F28" s="25">
        <f>SUMIFS('2.(1)補助金等の明細'!D:D,'2.(1)補助金等の明細'!A:A,"合計")</f>
        <v>3663388176</v>
      </c>
      <c r="G28" s="25">
        <f>IF(ISNUMBER('行政コスト計算書(PL)'!$D$24),'行政コスト計算書(PL)'!$D$24,0)</f>
        <v>3663388176</v>
      </c>
      <c r="H28" s="6" t="str">
        <f t="shared" si="0"/>
        <v>○</v>
      </c>
    </row>
    <row r="29" spans="1:8">
      <c r="A29" s="50" t="s">
        <v>319</v>
      </c>
      <c r="B29" s="48" t="s">
        <v>320</v>
      </c>
      <c r="C29" s="48"/>
      <c r="D29" s="48"/>
      <c r="E29" s="2" t="s">
        <v>322</v>
      </c>
      <c r="F29" s="25">
        <f>+'3.(1)財源の明細'!E50</f>
        <v>15697264606</v>
      </c>
      <c r="G29" s="25">
        <f>IF(ISNUMBER('純資産変動計算書(NW)'!$B$10),'純資産変動計算書(NW)'!$B$10,0)</f>
        <v>15697264606</v>
      </c>
      <c r="H29" s="6" t="str">
        <f t="shared" si="0"/>
        <v>○</v>
      </c>
    </row>
    <row r="30" spans="1:8">
      <c r="A30" s="52"/>
      <c r="B30" s="48"/>
      <c r="C30" s="48"/>
      <c r="D30" s="48"/>
      <c r="E30" s="2" t="s">
        <v>323</v>
      </c>
      <c r="F30" s="25">
        <f>+'3.(1)財源の明細'!E53</f>
        <v>4664171290</v>
      </c>
      <c r="G30" s="25">
        <f>IF(ISNUMBER('純資産変動計算書(NW)'!$B$11),'純資産変動計算書(NW)'!$B$11,0)</f>
        <v>4664171290</v>
      </c>
      <c r="H30" s="6" t="str">
        <f t="shared" si="0"/>
        <v>○</v>
      </c>
    </row>
    <row r="31" spans="1:8">
      <c r="A31" s="52"/>
      <c r="B31" s="48"/>
      <c r="C31" s="48"/>
      <c r="D31" s="48"/>
      <c r="E31" s="2" t="s">
        <v>395</v>
      </c>
      <c r="F31" s="25">
        <f>+'3.(1)財源の明細'!E51</f>
        <v>611902000</v>
      </c>
      <c r="G31" s="25">
        <f>+IF(ISNUMBER('資金収支計算書(CF)'!D37),'資金収支計算書(CF)'!D37,0)</f>
        <v>611902000</v>
      </c>
      <c r="H31" s="6" t="str">
        <f t="shared" si="0"/>
        <v>○</v>
      </c>
    </row>
    <row r="32" spans="1:8">
      <c r="A32" s="52"/>
      <c r="B32" s="57" t="s">
        <v>321</v>
      </c>
      <c r="C32" s="58"/>
      <c r="D32" s="59"/>
      <c r="E32" s="2" t="s">
        <v>396</v>
      </c>
      <c r="F32" s="25">
        <f>SUMIFS('3.(2)財源情報の明細'!B:B,'3.(2)財源情報の明細'!A:A,E32)</f>
        <v>20281576097</v>
      </c>
      <c r="G32" s="25">
        <f>IF(ISNUMBER('純資産変動計算書(NW)'!$B$8),-'純資産変動計算書(NW)'!$B$8,0)</f>
        <v>20281576097</v>
      </c>
      <c r="H32" s="6" t="str">
        <f t="shared" si="0"/>
        <v>○</v>
      </c>
    </row>
    <row r="33" spans="1:9">
      <c r="A33" s="52"/>
      <c r="B33" s="60"/>
      <c r="C33" s="61"/>
      <c r="D33" s="62"/>
      <c r="E33" s="2" t="s">
        <v>397</v>
      </c>
      <c r="F33" s="25">
        <f>SUMIFS('3.(2)財源情報の明細'!B:B,'3.(2)財源情報の明細'!A:A,E33)</f>
        <v>3293656322</v>
      </c>
      <c r="G33" s="25">
        <f>IF(ISNUMBER('純資産変動計算書(NW)'!$C$14),'純資産変動計算書(NW)'!$C$14,0)</f>
        <v>3293656322</v>
      </c>
      <c r="H33" s="6" t="str">
        <f t="shared" si="0"/>
        <v>○</v>
      </c>
    </row>
    <row r="34" spans="1:9">
      <c r="A34" s="52"/>
      <c r="B34" s="60"/>
      <c r="C34" s="61"/>
      <c r="D34" s="62"/>
      <c r="E34" s="2" t="s">
        <v>379</v>
      </c>
      <c r="F34" s="25">
        <f>SUMIFS('3.(2)財源情報の明細'!B:B,'3.(2)財源情報の明細'!A:A,E34)</f>
        <v>1141713893</v>
      </c>
      <c r="G34" s="25">
        <f>IF(ISNUMBER('純資産変動計算書(NW)'!$C$16),'純資産変動計算書(NW)'!$C$16,0)</f>
        <v>1141713893</v>
      </c>
      <c r="H34" s="6" t="str">
        <f t="shared" si="0"/>
        <v>○</v>
      </c>
    </row>
    <row r="35" spans="1:9">
      <c r="A35" s="52"/>
      <c r="B35" s="60"/>
      <c r="C35" s="61"/>
      <c r="D35" s="62"/>
      <c r="E35" s="2" t="s">
        <v>323</v>
      </c>
      <c r="F35" s="25">
        <f>SUMIFS('3.(2)財源情報の明細'!C:C,'3.(2)財源情報の明細'!A:A,"合計")</f>
        <v>4664171290</v>
      </c>
      <c r="G35" s="25">
        <f>IF(ISNUMBER('純資産変動計算書(NW)'!$B$11),'純資産変動計算書(NW)'!$B$11,0)</f>
        <v>4664171290</v>
      </c>
      <c r="H35" s="6" t="str">
        <f>IF(F35+I35=G35,"○","×")</f>
        <v>○</v>
      </c>
      <c r="I35" s="27"/>
    </row>
    <row r="36" spans="1:9">
      <c r="A36" s="52"/>
      <c r="B36" s="60"/>
      <c r="C36" s="61"/>
      <c r="D36" s="62"/>
      <c r="E36" s="2" t="s">
        <v>383</v>
      </c>
      <c r="F36" s="25">
        <f>SUMIFS('3.(2)財源情報の明細'!D:D,'3.(2)財源情報の明細'!A:A,"合計")</f>
        <v>2597600000</v>
      </c>
      <c r="G36" s="25">
        <f>IF(ISNUMBER('資金収支計算書(CF)'!$D$48),'資金収支計算書(CF)'!$D$48,0)</f>
        <v>2597600000</v>
      </c>
      <c r="H36" s="6" t="str">
        <f>IF(F36+I36=G36,"○","×")</f>
        <v>○</v>
      </c>
      <c r="I36" s="27"/>
    </row>
    <row r="37" spans="1:9">
      <c r="A37" s="51"/>
      <c r="B37" s="63"/>
      <c r="C37" s="64"/>
      <c r="D37" s="65"/>
      <c r="E37" s="2" t="s">
        <v>392</v>
      </c>
      <c r="F37" s="25">
        <f>SUMIFS('3.(2)財源情報の明細'!E:E,'3.(2)財源情報の明細'!A:A,"合計")</f>
        <v>14058417194</v>
      </c>
      <c r="G37" s="25">
        <f>IF(ISNUMBER('純資産変動計算書(NW)'!$B$10),'純資産変動計算書(NW)'!$B$10-'資金収支計算書(CF)'!$D$44,0)</f>
        <v>14046862194</v>
      </c>
      <c r="H37" s="6" t="str">
        <f>IF(F37-I35-I36-I37=G37,"○","×")</f>
        <v>○</v>
      </c>
      <c r="I37" s="27">
        <v>11555000</v>
      </c>
    </row>
    <row r="38" spans="1:9">
      <c r="A38" s="2" t="s">
        <v>324</v>
      </c>
      <c r="B38" s="48" t="s">
        <v>325</v>
      </c>
      <c r="C38" s="48"/>
      <c r="D38" s="48"/>
      <c r="E38" s="2" t="s">
        <v>279</v>
      </c>
      <c r="F38" s="25">
        <f>SUMIFS('4.(1)資金の明細'!B:B,'4.(1)資金の明細'!A:A,"合計")</f>
        <v>585765804</v>
      </c>
      <c r="G38" s="25">
        <f>IF(ISNUMBER('資金収支計算書(CF)'!$D$53),'資金収支計算書(CF)'!$D$53,0)</f>
        <v>585765804</v>
      </c>
      <c r="H38" s="6" t="str">
        <f t="shared" si="0"/>
        <v>○</v>
      </c>
    </row>
    <row r="40" spans="1:9">
      <c r="F40" s="10" t="s">
        <v>385</v>
      </c>
      <c r="G40" s="10" t="s">
        <v>386</v>
      </c>
    </row>
    <row r="41" spans="1:9">
      <c r="D41" s="48" t="s">
        <v>384</v>
      </c>
      <c r="E41" s="2" t="s">
        <v>387</v>
      </c>
      <c r="F41" s="9">
        <f>+'貸借対照表(BS)'!E24</f>
        <v>120731974024</v>
      </c>
      <c r="G41" s="9">
        <f>+'純資産変動計算書(NW)'!C22</f>
        <v>120731974024</v>
      </c>
      <c r="H41" s="6" t="str">
        <f t="shared" ref="H41:H44" si="2">IF(F41=G41,"○","×")</f>
        <v>○</v>
      </c>
    </row>
    <row r="42" spans="1:9">
      <c r="D42" s="48"/>
      <c r="E42" s="28" t="s">
        <v>388</v>
      </c>
      <c r="F42" s="9">
        <f>+'貸借対照表(BS)'!E25</f>
        <v>-21699330398</v>
      </c>
      <c r="G42" s="9">
        <f>+'純資産変動計算書(NW)'!D22</f>
        <v>-21699330398</v>
      </c>
      <c r="H42" s="12" t="str">
        <f t="shared" si="2"/>
        <v>○</v>
      </c>
    </row>
    <row r="43" spans="1:9">
      <c r="F43" s="10" t="s">
        <v>385</v>
      </c>
      <c r="G43" s="10" t="s">
        <v>391</v>
      </c>
    </row>
    <row r="44" spans="1:9">
      <c r="D44" s="11" t="s">
        <v>389</v>
      </c>
      <c r="E44" s="11" t="s">
        <v>390</v>
      </c>
      <c r="F44" s="9">
        <f>+'貸借対照表(BS)'!B53</f>
        <v>651425818</v>
      </c>
      <c r="G44" s="9">
        <f>+'資金収支計算書(CF)'!D58</f>
        <v>651425818</v>
      </c>
      <c r="H44" s="6" t="str">
        <f t="shared" si="2"/>
        <v>○</v>
      </c>
    </row>
  </sheetData>
  <mergeCells count="30">
    <mergeCell ref="A29:A37"/>
    <mergeCell ref="B29:D31"/>
    <mergeCell ref="B32:D37"/>
    <mergeCell ref="B38:D38"/>
    <mergeCell ref="D41:D42"/>
    <mergeCell ref="E12:E13"/>
    <mergeCell ref="F12:F13"/>
    <mergeCell ref="G12:G13"/>
    <mergeCell ref="H12:H13"/>
    <mergeCell ref="D14:D15"/>
    <mergeCell ref="E14:E15"/>
    <mergeCell ref="F14:F15"/>
    <mergeCell ref="G14:G15"/>
    <mergeCell ref="H14:H15"/>
    <mergeCell ref="B28:D28"/>
    <mergeCell ref="A1:D1"/>
    <mergeCell ref="C19:C20"/>
    <mergeCell ref="D19:D20"/>
    <mergeCell ref="C22:C27"/>
    <mergeCell ref="D22:D27"/>
    <mergeCell ref="C5:C7"/>
    <mergeCell ref="D5:D7"/>
    <mergeCell ref="C8:C9"/>
    <mergeCell ref="D8:D9"/>
    <mergeCell ref="C16:C17"/>
    <mergeCell ref="D12:D13"/>
    <mergeCell ref="D16:D17"/>
    <mergeCell ref="A2:A27"/>
    <mergeCell ref="B2:B15"/>
    <mergeCell ref="B16:B27"/>
  </mergeCells>
  <phoneticPr fontId="5"/>
  <conditionalFormatting sqref="H33">
    <cfRule type="expression" dxfId="6" priority="4">
      <formula>H33="×"</formula>
    </cfRule>
  </conditionalFormatting>
  <conditionalFormatting sqref="H30">
    <cfRule type="expression" dxfId="5" priority="3">
      <formula>H30="×"</formula>
    </cfRule>
  </conditionalFormatting>
  <conditionalFormatting sqref="H10">
    <cfRule type="expression" dxfId="4" priority="2">
      <formula>H10="×"</formula>
    </cfRule>
  </conditionalFormatting>
  <conditionalFormatting sqref="H35">
    <cfRule type="expression" dxfId="3" priority="6">
      <formula>H35="×"</formula>
    </cfRule>
  </conditionalFormatting>
  <conditionalFormatting sqref="H34 H11:H29">
    <cfRule type="expression" dxfId="2" priority="5">
      <formula>H11="×"</formula>
    </cfRule>
  </conditionalFormatting>
  <conditionalFormatting sqref="H36">
    <cfRule type="expression" dxfId="1" priority="1">
      <formula>H36="×"</formula>
    </cfRule>
  </conditionalFormatting>
  <conditionalFormatting sqref="H2:H9 H37:H44 H31:H32">
    <cfRule type="expression" dxfId="0" priority="7">
      <formula>H2="×"</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
  <sheetViews>
    <sheetView workbookViewId="0"/>
  </sheetViews>
  <sheetFormatPr defaultColWidth="8.875" defaultRowHeight="15.75"/>
  <cols>
    <col min="1" max="1" width="54.875" style="35" bestFit="1" customWidth="1"/>
    <col min="2" max="11" width="15.375" style="35" customWidth="1"/>
    <col min="12" max="16384" width="8.875" style="35"/>
  </cols>
  <sheetData>
    <row r="1" spans="1:10" ht="30">
      <c r="A1" s="1" t="s">
        <v>0</v>
      </c>
    </row>
    <row r="2" spans="1:10" ht="18.75">
      <c r="A2" s="29" t="s">
        <v>399</v>
      </c>
    </row>
    <row r="3" spans="1:10" ht="18.75">
      <c r="A3" s="29" t="s">
        <v>434</v>
      </c>
    </row>
    <row r="5" spans="1:10" ht="18.75">
      <c r="A5" s="66" t="s">
        <v>1</v>
      </c>
      <c r="H5" s="30" t="s">
        <v>25</v>
      </c>
    </row>
    <row r="6" spans="1:10" ht="47.25">
      <c r="A6" s="67" t="s">
        <v>2</v>
      </c>
      <c r="B6" s="68" t="s">
        <v>3</v>
      </c>
      <c r="C6" s="68" t="s">
        <v>4</v>
      </c>
      <c r="D6" s="68" t="s">
        <v>5</v>
      </c>
      <c r="E6" s="68" t="s">
        <v>6</v>
      </c>
      <c r="F6" s="68" t="s">
        <v>7</v>
      </c>
      <c r="G6" s="68" t="s">
        <v>8</v>
      </c>
      <c r="H6" s="68" t="s">
        <v>9</v>
      </c>
    </row>
    <row r="7" spans="1:10" ht="18" customHeight="1">
      <c r="A7" s="33"/>
      <c r="B7" s="34"/>
      <c r="C7" s="34"/>
      <c r="D7" s="34"/>
      <c r="E7" s="34"/>
      <c r="F7" s="34"/>
      <c r="G7" s="34"/>
      <c r="H7" s="34"/>
    </row>
    <row r="8" spans="1:10" ht="18" customHeight="1">
      <c r="A8" s="33"/>
      <c r="B8" s="34"/>
      <c r="C8" s="34"/>
      <c r="D8" s="34"/>
      <c r="E8" s="34"/>
      <c r="F8" s="34"/>
      <c r="G8" s="34"/>
      <c r="H8" s="34"/>
    </row>
    <row r="9" spans="1:10" ht="18" customHeight="1">
      <c r="A9" s="69" t="s">
        <v>10</v>
      </c>
      <c r="B9" s="34"/>
      <c r="C9" s="34"/>
      <c r="D9" s="34"/>
      <c r="E9" s="34"/>
      <c r="F9" s="34"/>
      <c r="G9" s="34"/>
      <c r="H9" s="34"/>
    </row>
    <row r="11" spans="1:10" ht="18.75">
      <c r="A11" s="66" t="s">
        <v>393</v>
      </c>
      <c r="J11" s="30" t="s">
        <v>25</v>
      </c>
    </row>
    <row r="12" spans="1:10" ht="47.25">
      <c r="A12" s="67" t="s">
        <v>11</v>
      </c>
      <c r="B12" s="68" t="s">
        <v>12</v>
      </c>
      <c r="C12" s="68" t="s">
        <v>13</v>
      </c>
      <c r="D12" s="68" t="s">
        <v>14</v>
      </c>
      <c r="E12" s="68" t="s">
        <v>15</v>
      </c>
      <c r="F12" s="68" t="s">
        <v>16</v>
      </c>
      <c r="G12" s="68" t="s">
        <v>17</v>
      </c>
      <c r="H12" s="68" t="s">
        <v>18</v>
      </c>
      <c r="I12" s="68" t="s">
        <v>19</v>
      </c>
      <c r="J12" s="68" t="s">
        <v>9</v>
      </c>
    </row>
    <row r="13" spans="1:10" ht="18" customHeight="1">
      <c r="A13" s="33" t="s">
        <v>425</v>
      </c>
      <c r="B13" s="34">
        <v>280200000</v>
      </c>
      <c r="C13" s="34">
        <v>10213509947</v>
      </c>
      <c r="D13" s="34">
        <v>3848140170</v>
      </c>
      <c r="E13" s="34">
        <v>6365369777</v>
      </c>
      <c r="F13" s="34">
        <v>4891076076</v>
      </c>
      <c r="G13" s="70">
        <v>1</v>
      </c>
      <c r="H13" s="34">
        <v>6365369777</v>
      </c>
      <c r="I13" s="71" t="s">
        <v>24</v>
      </c>
      <c r="J13" s="71"/>
    </row>
    <row r="14" spans="1:10" ht="18" customHeight="1">
      <c r="A14" s="33" t="s">
        <v>426</v>
      </c>
      <c r="B14" s="34">
        <v>301343000</v>
      </c>
      <c r="C14" s="34">
        <v>37812263155</v>
      </c>
      <c r="D14" s="34">
        <v>34751523010</v>
      </c>
      <c r="E14" s="34">
        <v>3060740145</v>
      </c>
      <c r="F14" s="34">
        <v>3000790007</v>
      </c>
      <c r="G14" s="70">
        <v>1</v>
      </c>
      <c r="H14" s="34">
        <v>3060740145</v>
      </c>
      <c r="I14" s="71" t="s">
        <v>24</v>
      </c>
      <c r="J14" s="71"/>
    </row>
    <row r="15" spans="1:10" ht="18" customHeight="1">
      <c r="A15" s="69" t="s">
        <v>10</v>
      </c>
      <c r="B15" s="34">
        <v>581543000</v>
      </c>
      <c r="C15" s="34">
        <v>48025773102</v>
      </c>
      <c r="D15" s="34">
        <v>38599663180</v>
      </c>
      <c r="E15" s="34">
        <v>9426109922</v>
      </c>
      <c r="F15" s="34">
        <v>7891866083</v>
      </c>
      <c r="G15" s="34"/>
      <c r="H15" s="34">
        <v>9426109922</v>
      </c>
      <c r="I15" s="71" t="s">
        <v>24</v>
      </c>
      <c r="J15" s="71" t="s">
        <v>24</v>
      </c>
    </row>
    <row r="17" spans="1:11" ht="18.75">
      <c r="A17" s="66" t="s">
        <v>20</v>
      </c>
      <c r="K17" s="30" t="s">
        <v>25</v>
      </c>
    </row>
    <row r="18" spans="1:11" ht="47.25">
      <c r="A18" s="67" t="s">
        <v>11</v>
      </c>
      <c r="B18" s="68" t="s">
        <v>21</v>
      </c>
      <c r="C18" s="68" t="s">
        <v>13</v>
      </c>
      <c r="D18" s="68" t="s">
        <v>14</v>
      </c>
      <c r="E18" s="68" t="s">
        <v>15</v>
      </c>
      <c r="F18" s="68" t="s">
        <v>16</v>
      </c>
      <c r="G18" s="68" t="s">
        <v>17</v>
      </c>
      <c r="H18" s="68" t="s">
        <v>18</v>
      </c>
      <c r="I18" s="68" t="s">
        <v>22</v>
      </c>
      <c r="J18" s="68" t="s">
        <v>23</v>
      </c>
      <c r="K18" s="68" t="s">
        <v>9</v>
      </c>
    </row>
    <row r="19" spans="1:11" ht="18" customHeight="1">
      <c r="A19" s="33" t="s">
        <v>400</v>
      </c>
      <c r="B19" s="34">
        <v>23580000</v>
      </c>
      <c r="C19" s="34">
        <v>1113393979</v>
      </c>
      <c r="D19" s="34">
        <v>1040815596</v>
      </c>
      <c r="E19" s="34">
        <v>72578383</v>
      </c>
      <c r="F19" s="34">
        <v>390000000</v>
      </c>
      <c r="G19" s="72">
        <v>6.0461538461538462E-2</v>
      </c>
      <c r="H19" s="34">
        <v>4388201</v>
      </c>
      <c r="I19" s="71" t="s">
        <v>24</v>
      </c>
      <c r="J19" s="34">
        <v>5297134</v>
      </c>
      <c r="K19" s="34">
        <v>23580000</v>
      </c>
    </row>
    <row r="20" spans="1:11" ht="18" customHeight="1">
      <c r="A20" s="33" t="s">
        <v>401</v>
      </c>
      <c r="B20" s="34">
        <v>5000000</v>
      </c>
      <c r="C20" s="34">
        <v>3651242000</v>
      </c>
      <c r="D20" s="34">
        <v>2095025000</v>
      </c>
      <c r="E20" s="34">
        <v>1556217000</v>
      </c>
      <c r="F20" s="34">
        <v>1000000000</v>
      </c>
      <c r="G20" s="72">
        <v>5.0000000000000001E-3</v>
      </c>
      <c r="H20" s="34">
        <v>7781085</v>
      </c>
      <c r="I20" s="71" t="s">
        <v>24</v>
      </c>
      <c r="J20" s="34">
        <v>5000000</v>
      </c>
      <c r="K20" s="34">
        <v>5000000</v>
      </c>
    </row>
    <row r="21" spans="1:11" ht="18" customHeight="1">
      <c r="A21" s="33" t="s">
        <v>402</v>
      </c>
      <c r="B21" s="34">
        <v>1990000</v>
      </c>
      <c r="C21" s="34">
        <v>1370490083964</v>
      </c>
      <c r="D21" s="34">
        <v>1226026380394</v>
      </c>
      <c r="E21" s="34">
        <v>144463703570</v>
      </c>
      <c r="F21" s="34">
        <v>4733949000</v>
      </c>
      <c r="G21" s="72">
        <v>4.203678577863851E-4</v>
      </c>
      <c r="H21" s="34">
        <v>60727898</v>
      </c>
      <c r="I21" s="71" t="s">
        <v>24</v>
      </c>
      <c r="J21" s="34">
        <v>1990000</v>
      </c>
      <c r="K21" s="34">
        <v>1990000</v>
      </c>
    </row>
    <row r="22" spans="1:11" ht="18" customHeight="1">
      <c r="A22" s="33" t="s">
        <v>403</v>
      </c>
      <c r="B22" s="34">
        <v>200000</v>
      </c>
      <c r="C22" s="34">
        <v>443918613</v>
      </c>
      <c r="D22" s="34">
        <v>45584550</v>
      </c>
      <c r="E22" s="34">
        <v>398334063</v>
      </c>
      <c r="F22" s="34">
        <v>314595000</v>
      </c>
      <c r="G22" s="72">
        <v>6.3573801236510433E-4</v>
      </c>
      <c r="H22" s="34">
        <v>253236</v>
      </c>
      <c r="I22" s="71" t="s">
        <v>24</v>
      </c>
      <c r="J22" s="34">
        <v>200000</v>
      </c>
      <c r="K22" s="34">
        <v>200000</v>
      </c>
    </row>
    <row r="23" spans="1:11" ht="18" customHeight="1">
      <c r="A23" s="33" t="s">
        <v>404</v>
      </c>
      <c r="B23" s="34">
        <v>350000</v>
      </c>
      <c r="C23" s="34">
        <v>4371163564</v>
      </c>
      <c r="D23" s="34">
        <v>144241140</v>
      </c>
      <c r="E23" s="34">
        <v>4226922424</v>
      </c>
      <c r="F23" s="34">
        <v>2450770000</v>
      </c>
      <c r="G23" s="72">
        <v>1.4281225900431293E-4</v>
      </c>
      <c r="H23" s="34">
        <v>603656</v>
      </c>
      <c r="I23" s="71" t="s">
        <v>24</v>
      </c>
      <c r="J23" s="34">
        <v>350000</v>
      </c>
      <c r="K23" s="34">
        <v>350000</v>
      </c>
    </row>
    <row r="24" spans="1:11" ht="18" customHeight="1">
      <c r="A24" s="33" t="s">
        <v>405</v>
      </c>
      <c r="B24" s="34">
        <v>80000</v>
      </c>
      <c r="C24" s="34">
        <v>225251783</v>
      </c>
      <c r="D24" s="34">
        <v>18892767</v>
      </c>
      <c r="E24" s="34">
        <v>206359016</v>
      </c>
      <c r="F24" s="34">
        <v>132660000</v>
      </c>
      <c r="G24" s="72">
        <v>6.0304537916478212E-4</v>
      </c>
      <c r="H24" s="34">
        <v>124444</v>
      </c>
      <c r="I24" s="71" t="s">
        <v>24</v>
      </c>
      <c r="J24" s="34">
        <v>80000</v>
      </c>
      <c r="K24" s="34">
        <v>80000</v>
      </c>
    </row>
    <row r="25" spans="1:11" ht="18" customHeight="1">
      <c r="A25" s="33" t="s">
        <v>406</v>
      </c>
      <c r="B25" s="34">
        <v>50000</v>
      </c>
      <c r="C25" s="34">
        <v>3191461597</v>
      </c>
      <c r="D25" s="34">
        <v>737257831</v>
      </c>
      <c r="E25" s="34">
        <v>2454203766</v>
      </c>
      <c r="F25" s="34">
        <v>400000000</v>
      </c>
      <c r="G25" s="72">
        <v>1.25E-4</v>
      </c>
      <c r="H25" s="34">
        <v>306775</v>
      </c>
      <c r="I25" s="71" t="s">
        <v>24</v>
      </c>
      <c r="J25" s="34">
        <v>50000</v>
      </c>
      <c r="K25" s="34">
        <v>50000</v>
      </c>
    </row>
    <row r="26" spans="1:11" ht="18" customHeight="1">
      <c r="A26" s="33" t="s">
        <v>407</v>
      </c>
      <c r="B26" s="34">
        <v>1360000</v>
      </c>
      <c r="C26" s="34">
        <v>1607145132</v>
      </c>
      <c r="D26" s="34">
        <v>13638585</v>
      </c>
      <c r="E26" s="34">
        <v>1593506547</v>
      </c>
      <c r="F26" s="34">
        <v>1500000000</v>
      </c>
      <c r="G26" s="72">
        <v>9.0666666666666662E-4</v>
      </c>
      <c r="H26" s="34">
        <v>1444779</v>
      </c>
      <c r="I26" s="71" t="s">
        <v>24</v>
      </c>
      <c r="J26" s="34">
        <v>1360000</v>
      </c>
      <c r="K26" s="34">
        <v>1360000</v>
      </c>
    </row>
    <row r="27" spans="1:11" ht="18" customHeight="1">
      <c r="A27" s="33" t="s">
        <v>424</v>
      </c>
      <c r="B27" s="34">
        <v>1410000</v>
      </c>
      <c r="C27" s="73"/>
      <c r="D27" s="73"/>
      <c r="E27" s="73"/>
      <c r="F27" s="73"/>
      <c r="G27" s="72">
        <v>2.0142857142857141E-3</v>
      </c>
      <c r="H27" s="73"/>
      <c r="I27" s="73"/>
      <c r="J27" s="34">
        <v>1410000</v>
      </c>
      <c r="K27" s="34">
        <v>1410000</v>
      </c>
    </row>
    <row r="28" spans="1:11" ht="18" customHeight="1">
      <c r="A28" s="33" t="s">
        <v>408</v>
      </c>
      <c r="B28" s="34">
        <v>3100000</v>
      </c>
      <c r="C28" s="34">
        <v>24589199000000</v>
      </c>
      <c r="D28" s="34">
        <v>24294008000000</v>
      </c>
      <c r="E28" s="34">
        <v>295191000000</v>
      </c>
      <c r="F28" s="34">
        <v>16602000000</v>
      </c>
      <c r="G28" s="72">
        <v>1.8672449102517769E-4</v>
      </c>
      <c r="H28" s="34">
        <v>55119389</v>
      </c>
      <c r="I28" s="71" t="s">
        <v>24</v>
      </c>
      <c r="J28" s="34">
        <v>3100000</v>
      </c>
      <c r="K28" s="34">
        <v>3100000</v>
      </c>
    </row>
    <row r="29" spans="1:11" ht="18" customHeight="1">
      <c r="A29" s="69" t="s">
        <v>10</v>
      </c>
      <c r="B29" s="34">
        <v>37120000</v>
      </c>
      <c r="C29" s="34">
        <v>25974292660632</v>
      </c>
      <c r="D29" s="34">
        <v>25524129835863</v>
      </c>
      <c r="E29" s="34">
        <v>450162824769</v>
      </c>
      <c r="F29" s="34">
        <v>27523974000</v>
      </c>
      <c r="G29" s="34"/>
      <c r="H29" s="34">
        <v>130749463</v>
      </c>
      <c r="I29" s="71" t="s">
        <v>24</v>
      </c>
      <c r="J29" s="34">
        <v>18837134</v>
      </c>
      <c r="K29" s="34">
        <v>37120000</v>
      </c>
    </row>
  </sheetData>
  <phoneticPr fontId="5"/>
  <printOptions horizontalCentered="1" verticalCentered="1"/>
  <pageMargins left="0.39370078740157483" right="0.39370078740157483" top="0.59055118110236227" bottom="0.39370078740157483" header="0.19685039370078741" footer="0.19685039370078741"/>
  <pageSetup paperSize="9" scale="61" orientation="landscape" r:id="rId1"/>
  <headerFooter>
    <oddHeader>&amp;R&amp;9&amp;D</oddHead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5"/>
  <sheetViews>
    <sheetView workbookViewId="0"/>
  </sheetViews>
  <sheetFormatPr defaultColWidth="8.875" defaultRowHeight="15.75"/>
  <cols>
    <col min="1" max="1" width="22.875" style="35" customWidth="1"/>
    <col min="2" max="7" width="17.875" style="35" customWidth="1"/>
    <col min="8" max="16384" width="8.875" style="35"/>
  </cols>
  <sheetData>
    <row r="1" spans="1:7" ht="30">
      <c r="A1" s="1" t="s">
        <v>32</v>
      </c>
    </row>
    <row r="2" spans="1:7" ht="18.75">
      <c r="A2" s="29" t="s">
        <v>398</v>
      </c>
    </row>
    <row r="3" spans="1:7" ht="18.75">
      <c r="A3" s="29" t="s">
        <v>434</v>
      </c>
    </row>
    <row r="4" spans="1:7" ht="18.75">
      <c r="G4" s="30" t="s">
        <v>25</v>
      </c>
    </row>
    <row r="5" spans="1:7" ht="31.5">
      <c r="A5" s="67" t="s">
        <v>26</v>
      </c>
      <c r="B5" s="67" t="s">
        <v>27</v>
      </c>
      <c r="C5" s="67" t="s">
        <v>28</v>
      </c>
      <c r="D5" s="67" t="s">
        <v>29</v>
      </c>
      <c r="E5" s="67" t="s">
        <v>30</v>
      </c>
      <c r="F5" s="68" t="s">
        <v>31</v>
      </c>
      <c r="G5" s="68" t="s">
        <v>9</v>
      </c>
    </row>
    <row r="6" spans="1:7" ht="18" customHeight="1">
      <c r="A6" s="33" t="s">
        <v>435</v>
      </c>
      <c r="B6" s="71">
        <v>1777565348</v>
      </c>
      <c r="C6" s="71">
        <v>300000000</v>
      </c>
      <c r="D6" s="71"/>
      <c r="E6" s="71"/>
      <c r="F6" s="71">
        <v>2077565348</v>
      </c>
      <c r="G6" s="71">
        <v>2121362924</v>
      </c>
    </row>
    <row r="7" spans="1:7" ht="18" customHeight="1">
      <c r="A7" s="33" t="s">
        <v>436</v>
      </c>
      <c r="B7" s="71">
        <v>11150621</v>
      </c>
      <c r="C7" s="71"/>
      <c r="D7" s="71"/>
      <c r="E7" s="71"/>
      <c r="F7" s="71">
        <v>11150621</v>
      </c>
      <c r="G7" s="71">
        <v>11149507</v>
      </c>
    </row>
    <row r="8" spans="1:7" ht="18" customHeight="1">
      <c r="A8" s="33" t="s">
        <v>437</v>
      </c>
      <c r="B8" s="71">
        <v>72696252</v>
      </c>
      <c r="C8" s="71"/>
      <c r="D8" s="71"/>
      <c r="E8" s="71"/>
      <c r="F8" s="71">
        <v>72696252</v>
      </c>
      <c r="G8" s="71">
        <v>80909570</v>
      </c>
    </row>
    <row r="9" spans="1:7" ht="18" customHeight="1">
      <c r="A9" s="33" t="s">
        <v>438</v>
      </c>
      <c r="B9" s="71">
        <v>1403688235</v>
      </c>
      <c r="C9" s="71"/>
      <c r="D9" s="71"/>
      <c r="E9" s="71"/>
      <c r="F9" s="71">
        <v>1403688235</v>
      </c>
      <c r="G9" s="71">
        <v>1285865768</v>
      </c>
    </row>
    <row r="10" spans="1:7" ht="18" customHeight="1">
      <c r="A10" s="33" t="s">
        <v>439</v>
      </c>
      <c r="B10" s="71">
        <v>85667276</v>
      </c>
      <c r="C10" s="71"/>
      <c r="D10" s="71"/>
      <c r="E10" s="71"/>
      <c r="F10" s="71">
        <v>85667276</v>
      </c>
      <c r="G10" s="71">
        <v>85667276</v>
      </c>
    </row>
    <row r="11" spans="1:7" ht="18" customHeight="1">
      <c r="A11" s="33" t="s">
        <v>440</v>
      </c>
      <c r="B11" s="71">
        <v>9096078</v>
      </c>
      <c r="C11" s="71"/>
      <c r="D11" s="71"/>
      <c r="E11" s="71"/>
      <c r="F11" s="71">
        <v>9096078</v>
      </c>
      <c r="G11" s="71">
        <v>8584488</v>
      </c>
    </row>
    <row r="12" spans="1:7" ht="18" customHeight="1">
      <c r="A12" s="33" t="s">
        <v>441</v>
      </c>
      <c r="B12" s="71">
        <v>7737420</v>
      </c>
      <c r="C12" s="71"/>
      <c r="D12" s="71"/>
      <c r="E12" s="71"/>
      <c r="F12" s="71">
        <v>7737420</v>
      </c>
      <c r="G12" s="71">
        <v>4721772</v>
      </c>
    </row>
    <row r="13" spans="1:7" ht="18" customHeight="1">
      <c r="A13" s="33" t="s">
        <v>442</v>
      </c>
      <c r="B13" s="71">
        <v>181501025</v>
      </c>
      <c r="C13" s="71"/>
      <c r="D13" s="71"/>
      <c r="E13" s="71"/>
      <c r="F13" s="71">
        <v>181501025</v>
      </c>
      <c r="G13" s="71">
        <v>184891025</v>
      </c>
    </row>
    <row r="14" spans="1:7" ht="18" customHeight="1">
      <c r="A14" s="33" t="s">
        <v>443</v>
      </c>
      <c r="B14" s="71">
        <v>175107353</v>
      </c>
      <c r="C14" s="71"/>
      <c r="D14" s="71"/>
      <c r="E14" s="71"/>
      <c r="F14" s="71">
        <v>175107353</v>
      </c>
      <c r="G14" s="71">
        <v>306110674</v>
      </c>
    </row>
    <row r="15" spans="1:7" ht="18" customHeight="1">
      <c r="A15" s="69" t="s">
        <v>10</v>
      </c>
      <c r="B15" s="71">
        <v>3724209608</v>
      </c>
      <c r="C15" s="71">
        <v>300000000</v>
      </c>
      <c r="D15" s="71" t="s">
        <v>24</v>
      </c>
      <c r="E15" s="71" t="s">
        <v>24</v>
      </c>
      <c r="F15" s="71">
        <v>4024209608</v>
      </c>
      <c r="G15" s="71">
        <v>4089263004</v>
      </c>
    </row>
  </sheetData>
  <phoneticPr fontId="5"/>
  <printOptions horizontalCentered="1"/>
  <pageMargins left="0.59055118110236227" right="0.39370078740157483" top="0.39370078740157483" bottom="0.39370078740157483" header="0.19685039370078741" footer="0.19685039370078741"/>
  <pageSetup paperSize="9" scale="61" fitToHeight="0" orientation="portrait" r:id="rId1"/>
  <headerFooter>
    <oddHeader>&amp;R&amp;9&amp;D</oddHead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8"/>
  <sheetViews>
    <sheetView workbookViewId="0"/>
  </sheetViews>
  <sheetFormatPr defaultColWidth="8.875" defaultRowHeight="15.75"/>
  <cols>
    <col min="1" max="1" width="30.875" style="35" customWidth="1"/>
    <col min="2" max="6" width="19.875" style="35" customWidth="1"/>
    <col min="7" max="16384" width="8.875" style="35"/>
  </cols>
  <sheetData>
    <row r="1" spans="1:6" ht="30">
      <c r="A1" s="1" t="s">
        <v>33</v>
      </c>
    </row>
    <row r="2" spans="1:6" ht="18.75">
      <c r="A2" s="29" t="s">
        <v>398</v>
      </c>
    </row>
    <row r="3" spans="1:6" ht="18.75">
      <c r="A3" s="29" t="s">
        <v>434</v>
      </c>
    </row>
    <row r="4" spans="1:6" ht="18.75">
      <c r="F4" s="30" t="s">
        <v>25</v>
      </c>
    </row>
    <row r="5" spans="1:6" ht="22.5" customHeight="1">
      <c r="A5" s="74" t="s">
        <v>34</v>
      </c>
      <c r="B5" s="74" t="s">
        <v>35</v>
      </c>
      <c r="C5" s="74"/>
      <c r="D5" s="74" t="s">
        <v>36</v>
      </c>
      <c r="E5" s="74"/>
      <c r="F5" s="75" t="s">
        <v>37</v>
      </c>
    </row>
    <row r="6" spans="1:6" ht="31.5">
      <c r="A6" s="74"/>
      <c r="B6" s="67" t="s">
        <v>38</v>
      </c>
      <c r="C6" s="68" t="s">
        <v>39</v>
      </c>
      <c r="D6" s="67" t="s">
        <v>38</v>
      </c>
      <c r="E6" s="68" t="s">
        <v>39</v>
      </c>
      <c r="F6" s="74"/>
    </row>
    <row r="7" spans="1:6" ht="18" customHeight="1">
      <c r="A7" s="33"/>
      <c r="B7" s="71"/>
      <c r="C7" s="71"/>
      <c r="D7" s="71"/>
      <c r="E7" s="71"/>
      <c r="F7" s="71"/>
    </row>
    <row r="8" spans="1:6" ht="18" customHeight="1">
      <c r="A8" s="69" t="s">
        <v>10</v>
      </c>
      <c r="B8" s="71" t="s">
        <v>24</v>
      </c>
      <c r="C8" s="71" t="s">
        <v>24</v>
      </c>
      <c r="D8" s="71" t="s">
        <v>24</v>
      </c>
      <c r="E8" s="71" t="s">
        <v>24</v>
      </c>
      <c r="F8" s="71" t="s">
        <v>24</v>
      </c>
    </row>
  </sheetData>
  <mergeCells count="4">
    <mergeCell ref="A5:A6"/>
    <mergeCell ref="B5:C5"/>
    <mergeCell ref="D5:E5"/>
    <mergeCell ref="F5:F6"/>
  </mergeCells>
  <phoneticPr fontId="5"/>
  <printOptions horizontalCentered="1"/>
  <pageMargins left="0.59055118110236227" right="0.39370078740157483" top="0.39370078740157483" bottom="0.39370078740157483" header="0.19685039370078741" footer="0.19685039370078741"/>
  <pageSetup paperSize="9" scale="61" orientation="portrait" r:id="rId1"/>
  <headerFooter>
    <oddHeader>&amp;R&amp;9&amp;D</oddHead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20"/>
  <sheetViews>
    <sheetView workbookViewId="0"/>
  </sheetViews>
  <sheetFormatPr defaultColWidth="8.875" defaultRowHeight="15.75"/>
  <cols>
    <col min="1" max="1" width="30.875" style="35" customWidth="1"/>
    <col min="2" max="3" width="19.875" style="35" customWidth="1"/>
    <col min="4" max="16384" width="8.875" style="35"/>
  </cols>
  <sheetData>
    <row r="1" spans="1:3" ht="30">
      <c r="A1" s="1" t="s">
        <v>47</v>
      </c>
    </row>
    <row r="2" spans="1:3" ht="18.75">
      <c r="A2" s="29" t="s">
        <v>398</v>
      </c>
    </row>
    <row r="3" spans="1:3" ht="18.75">
      <c r="A3" s="29" t="s">
        <v>434</v>
      </c>
    </row>
    <row r="4" spans="1:3" ht="18.75">
      <c r="C4" s="30" t="s">
        <v>25</v>
      </c>
    </row>
    <row r="5" spans="1:3" ht="22.5" customHeight="1">
      <c r="A5" s="67" t="s">
        <v>34</v>
      </c>
      <c r="B5" s="67" t="s">
        <v>38</v>
      </c>
      <c r="C5" s="67" t="s">
        <v>41</v>
      </c>
    </row>
    <row r="6" spans="1:3" ht="18" customHeight="1">
      <c r="A6" s="33" t="s">
        <v>42</v>
      </c>
      <c r="B6" s="34"/>
      <c r="C6" s="34"/>
    </row>
    <row r="7" spans="1:3" ht="18" customHeight="1">
      <c r="A7" s="33"/>
      <c r="B7" s="34"/>
      <c r="C7" s="34"/>
    </row>
    <row r="8" spans="1:3" ht="18" customHeight="1">
      <c r="A8" s="33"/>
      <c r="B8" s="34"/>
      <c r="C8" s="34"/>
    </row>
    <row r="9" spans="1:3" ht="18" customHeight="1" thickBot="1">
      <c r="A9" s="76" t="s">
        <v>43</v>
      </c>
      <c r="B9" s="77"/>
      <c r="C9" s="77"/>
    </row>
    <row r="10" spans="1:3" ht="18" customHeight="1" thickTop="1">
      <c r="A10" s="33" t="s">
        <v>44</v>
      </c>
      <c r="B10" s="34"/>
      <c r="C10" s="34"/>
    </row>
    <row r="11" spans="1:3" ht="18" customHeight="1">
      <c r="A11" s="33" t="s">
        <v>409</v>
      </c>
      <c r="B11" s="71">
        <v>84177932</v>
      </c>
      <c r="C11" s="71">
        <v>6285738</v>
      </c>
    </row>
    <row r="12" spans="1:3" ht="18" customHeight="1">
      <c r="A12" s="33" t="s">
        <v>410</v>
      </c>
      <c r="B12" s="71">
        <v>5795700</v>
      </c>
      <c r="C12" s="71">
        <v>432777</v>
      </c>
    </row>
    <row r="13" spans="1:3" ht="18" customHeight="1">
      <c r="A13" s="33" t="s">
        <v>45</v>
      </c>
      <c r="B13" s="71">
        <v>42883168</v>
      </c>
      <c r="C13" s="71">
        <v>3202173</v>
      </c>
    </row>
    <row r="14" spans="1:3" ht="18" customHeight="1">
      <c r="A14" s="33" t="s">
        <v>46</v>
      </c>
      <c r="B14" s="71">
        <v>3197803</v>
      </c>
      <c r="C14" s="71">
        <v>238786</v>
      </c>
    </row>
    <row r="15" spans="1:3" ht="18" customHeight="1">
      <c r="A15" s="33" t="s">
        <v>411</v>
      </c>
      <c r="B15" s="71">
        <v>9592565</v>
      </c>
      <c r="C15" s="71">
        <v>716296</v>
      </c>
    </row>
    <row r="16" spans="1:3" ht="18" customHeight="1">
      <c r="A16" s="33" t="s">
        <v>412</v>
      </c>
      <c r="B16" s="71">
        <v>205350</v>
      </c>
      <c r="C16" s="71">
        <v>12331</v>
      </c>
    </row>
    <row r="17" spans="1:3" ht="18" customHeight="1">
      <c r="A17" s="33" t="s">
        <v>413</v>
      </c>
      <c r="B17" s="71">
        <v>2358500</v>
      </c>
      <c r="C17" s="71">
        <v>141628</v>
      </c>
    </row>
    <row r="18" spans="1:3" ht="18" customHeight="1">
      <c r="A18" s="33" t="s">
        <v>414</v>
      </c>
      <c r="B18" s="71">
        <v>11866868</v>
      </c>
      <c r="C18" s="71">
        <v>712607</v>
      </c>
    </row>
    <row r="19" spans="1:3" ht="18" customHeight="1" thickBot="1">
      <c r="A19" s="76" t="s">
        <v>43</v>
      </c>
      <c r="B19" s="78">
        <v>160077886</v>
      </c>
      <c r="C19" s="78">
        <v>11742336</v>
      </c>
    </row>
    <row r="20" spans="1:3" ht="18" customHeight="1" thickTop="1">
      <c r="A20" s="69" t="s">
        <v>10</v>
      </c>
      <c r="B20" s="71">
        <v>160077886</v>
      </c>
      <c r="C20" s="71">
        <v>11742336</v>
      </c>
    </row>
  </sheetData>
  <phoneticPr fontId="5"/>
  <printOptions horizontalCentered="1"/>
  <pageMargins left="0.59055118110236227" right="0.39370078740157483" top="0.39370078740157483" bottom="0.39370078740157483" header="0.19685039370078741" footer="0.19685039370078741"/>
  <pageSetup paperSize="9" scale="75" orientation="portrait" r:id="rId1"/>
  <headerFooter>
    <oddHeader>&amp;R&amp;9&amp;D</oddHead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20"/>
  <sheetViews>
    <sheetView workbookViewId="0"/>
  </sheetViews>
  <sheetFormatPr defaultColWidth="8.875" defaultRowHeight="15.75"/>
  <cols>
    <col min="1" max="1" width="30.875" style="35" customWidth="1"/>
    <col min="2" max="3" width="19.875" style="35" customWidth="1"/>
    <col min="4" max="16384" width="8.875" style="35"/>
  </cols>
  <sheetData>
    <row r="1" spans="1:3" ht="30">
      <c r="A1" s="1" t="s">
        <v>40</v>
      </c>
    </row>
    <row r="2" spans="1:3" ht="18.75">
      <c r="A2" s="29" t="s">
        <v>398</v>
      </c>
    </row>
    <row r="3" spans="1:3" ht="18.75">
      <c r="A3" s="29" t="s">
        <v>434</v>
      </c>
    </row>
    <row r="4" spans="1:3" ht="18.75">
      <c r="C4" s="30" t="s">
        <v>25</v>
      </c>
    </row>
    <row r="5" spans="1:3" ht="22.5" customHeight="1">
      <c r="A5" s="67" t="s">
        <v>34</v>
      </c>
      <c r="B5" s="67" t="s">
        <v>38</v>
      </c>
      <c r="C5" s="67" t="s">
        <v>41</v>
      </c>
    </row>
    <row r="6" spans="1:3" ht="18" customHeight="1">
      <c r="A6" s="33" t="s">
        <v>42</v>
      </c>
      <c r="B6" s="34"/>
      <c r="C6" s="34"/>
    </row>
    <row r="7" spans="1:3" ht="18" customHeight="1">
      <c r="A7" s="33"/>
      <c r="B7" s="34"/>
      <c r="C7" s="34"/>
    </row>
    <row r="8" spans="1:3" ht="18" customHeight="1">
      <c r="A8" s="33"/>
      <c r="B8" s="34"/>
      <c r="C8" s="34"/>
    </row>
    <row r="9" spans="1:3" ht="18" customHeight="1" thickBot="1">
      <c r="A9" s="76" t="s">
        <v>43</v>
      </c>
      <c r="B9" s="77"/>
      <c r="C9" s="77"/>
    </row>
    <row r="10" spans="1:3" ht="18" customHeight="1" thickTop="1">
      <c r="A10" s="33" t="s">
        <v>44</v>
      </c>
      <c r="B10" s="34"/>
      <c r="C10" s="34"/>
    </row>
    <row r="11" spans="1:3" ht="18" customHeight="1">
      <c r="A11" s="33" t="s">
        <v>409</v>
      </c>
      <c r="B11" s="71">
        <v>39173530</v>
      </c>
      <c r="C11" s="71">
        <v>2925167</v>
      </c>
    </row>
    <row r="12" spans="1:3" ht="18" customHeight="1">
      <c r="A12" s="33" t="s">
        <v>410</v>
      </c>
      <c r="B12" s="71">
        <v>1542400</v>
      </c>
      <c r="C12" s="71">
        <v>115174</v>
      </c>
    </row>
    <row r="13" spans="1:3" ht="18" customHeight="1">
      <c r="A13" s="33" t="s">
        <v>45</v>
      </c>
      <c r="B13" s="71">
        <v>22520090</v>
      </c>
      <c r="C13" s="71">
        <v>1681621</v>
      </c>
    </row>
    <row r="14" spans="1:3" ht="18" customHeight="1">
      <c r="A14" s="33" t="s">
        <v>46</v>
      </c>
      <c r="B14" s="71">
        <v>1736248</v>
      </c>
      <c r="C14" s="71">
        <v>129649</v>
      </c>
    </row>
    <row r="15" spans="1:3" ht="18" customHeight="1">
      <c r="A15" s="33" t="s">
        <v>411</v>
      </c>
      <c r="B15" s="71">
        <v>4906810</v>
      </c>
      <c r="C15" s="71">
        <v>366401</v>
      </c>
    </row>
    <row r="16" spans="1:3" ht="18" customHeight="1">
      <c r="A16" s="33" t="s">
        <v>412</v>
      </c>
      <c r="B16" s="71">
        <v>413250</v>
      </c>
      <c r="C16" s="71">
        <v>24816</v>
      </c>
    </row>
    <row r="17" spans="1:3" ht="18" customHeight="1">
      <c r="A17" s="33" t="s">
        <v>413</v>
      </c>
      <c r="B17" s="71">
        <v>627760</v>
      </c>
      <c r="C17" s="71">
        <v>37697</v>
      </c>
    </row>
    <row r="18" spans="1:3" ht="18" customHeight="1">
      <c r="A18" s="33" t="s">
        <v>414</v>
      </c>
      <c r="B18" s="71">
        <v>2784836</v>
      </c>
      <c r="C18" s="71">
        <v>167230</v>
      </c>
    </row>
    <row r="19" spans="1:3" ht="18" customHeight="1" thickBot="1">
      <c r="A19" s="76" t="s">
        <v>43</v>
      </c>
      <c r="B19" s="78">
        <v>73704924</v>
      </c>
      <c r="C19" s="78">
        <v>5447755</v>
      </c>
    </row>
    <row r="20" spans="1:3" ht="18" customHeight="1" thickTop="1">
      <c r="A20" s="69" t="s">
        <v>10</v>
      </c>
      <c r="B20" s="71">
        <v>73704924</v>
      </c>
      <c r="C20" s="71">
        <v>5447755</v>
      </c>
    </row>
  </sheetData>
  <phoneticPr fontId="5"/>
  <printOptions horizontalCentered="1"/>
  <pageMargins left="0.59055118110236227" right="0.39370078740157483" top="0.39370078740157483" bottom="0.39370078740157483" header="0.19685039370078741" footer="0.19685039370078741"/>
  <pageSetup paperSize="9" scale="75" orientation="portrait" r:id="rId1"/>
  <headerFooter>
    <oddHeader>&amp;R&amp;9&amp;D</oddHead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19"/>
  <sheetViews>
    <sheetView workbookViewId="0"/>
  </sheetViews>
  <sheetFormatPr defaultColWidth="8.875" defaultRowHeight="15.75"/>
  <cols>
    <col min="1" max="1" width="20.875" style="35" customWidth="1"/>
    <col min="2" max="11" width="14.875" style="35" customWidth="1"/>
    <col min="12" max="16384" width="8.875" style="35"/>
  </cols>
  <sheetData>
    <row r="1" spans="1:11" ht="30">
      <c r="A1" s="1" t="s">
        <v>48</v>
      </c>
    </row>
    <row r="2" spans="1:11" ht="18.75">
      <c r="A2" s="29" t="s">
        <v>398</v>
      </c>
    </row>
    <row r="3" spans="1:11" ht="18.75">
      <c r="A3" s="29" t="s">
        <v>434</v>
      </c>
    </row>
    <row r="4" spans="1:11" ht="18.75">
      <c r="K4" s="30" t="s">
        <v>25</v>
      </c>
    </row>
    <row r="5" spans="1:11" ht="22.5" customHeight="1">
      <c r="A5" s="74" t="s">
        <v>26</v>
      </c>
      <c r="B5" s="79" t="s">
        <v>49</v>
      </c>
      <c r="C5" s="80"/>
      <c r="D5" s="74" t="s">
        <v>50</v>
      </c>
      <c r="E5" s="75" t="s">
        <v>51</v>
      </c>
      <c r="F5" s="74" t="s">
        <v>52</v>
      </c>
      <c r="G5" s="75" t="s">
        <v>53</v>
      </c>
      <c r="H5" s="79" t="s">
        <v>54</v>
      </c>
      <c r="I5" s="81"/>
      <c r="J5" s="82"/>
      <c r="K5" s="74" t="s">
        <v>30</v>
      </c>
    </row>
    <row r="6" spans="1:11" ht="22.5" customHeight="1">
      <c r="A6" s="74"/>
      <c r="B6" s="74"/>
      <c r="C6" s="83" t="s">
        <v>55</v>
      </c>
      <c r="D6" s="74"/>
      <c r="E6" s="74"/>
      <c r="F6" s="74"/>
      <c r="G6" s="74"/>
      <c r="H6" s="74"/>
      <c r="I6" s="67" t="s">
        <v>56</v>
      </c>
      <c r="J6" s="67" t="s">
        <v>57</v>
      </c>
      <c r="K6" s="74"/>
    </row>
    <row r="7" spans="1:11" ht="18" customHeight="1">
      <c r="A7" s="84" t="s">
        <v>58</v>
      </c>
      <c r="B7" s="71"/>
      <c r="C7" s="85"/>
      <c r="D7" s="71"/>
      <c r="E7" s="71"/>
      <c r="F7" s="71"/>
      <c r="G7" s="71"/>
      <c r="H7" s="71"/>
      <c r="I7" s="71"/>
      <c r="J7" s="71"/>
      <c r="K7" s="71"/>
    </row>
    <row r="8" spans="1:11" ht="18" customHeight="1">
      <c r="A8" s="84" t="s">
        <v>59</v>
      </c>
      <c r="B8" s="71">
        <v>1318539725</v>
      </c>
      <c r="C8" s="85">
        <v>59684889</v>
      </c>
      <c r="D8" s="71">
        <v>870210646</v>
      </c>
      <c r="E8" s="71">
        <v>217408979</v>
      </c>
      <c r="F8" s="71" t="s">
        <v>24</v>
      </c>
      <c r="G8" s="71">
        <v>69437500</v>
      </c>
      <c r="H8" s="71" t="s">
        <v>24</v>
      </c>
      <c r="I8" s="71" t="s">
        <v>24</v>
      </c>
      <c r="J8" s="71" t="s">
        <v>24</v>
      </c>
      <c r="K8" s="71">
        <v>161482600</v>
      </c>
    </row>
    <row r="9" spans="1:11" ht="18" customHeight="1">
      <c r="A9" s="84" t="s">
        <v>60</v>
      </c>
      <c r="B9" s="71">
        <v>130532817</v>
      </c>
      <c r="C9" s="85">
        <v>16703138</v>
      </c>
      <c r="D9" s="71">
        <v>20706612</v>
      </c>
      <c r="E9" s="71">
        <v>10893509</v>
      </c>
      <c r="F9" s="71" t="s">
        <v>24</v>
      </c>
      <c r="G9" s="71" t="s">
        <v>24</v>
      </c>
      <c r="H9" s="71" t="s">
        <v>24</v>
      </c>
      <c r="I9" s="71" t="s">
        <v>24</v>
      </c>
      <c r="J9" s="71" t="s">
        <v>24</v>
      </c>
      <c r="K9" s="71">
        <v>98932696</v>
      </c>
    </row>
    <row r="10" spans="1:11" ht="18" customHeight="1">
      <c r="A10" s="84" t="s">
        <v>61</v>
      </c>
      <c r="B10" s="71" t="s">
        <v>24</v>
      </c>
      <c r="C10" s="85" t="s">
        <v>24</v>
      </c>
      <c r="D10" s="71" t="s">
        <v>24</v>
      </c>
      <c r="E10" s="71" t="s">
        <v>24</v>
      </c>
      <c r="F10" s="71" t="s">
        <v>24</v>
      </c>
      <c r="G10" s="71" t="s">
        <v>24</v>
      </c>
      <c r="H10" s="71" t="s">
        <v>24</v>
      </c>
      <c r="I10" s="71" t="s">
        <v>24</v>
      </c>
      <c r="J10" s="71" t="s">
        <v>24</v>
      </c>
      <c r="K10" s="71" t="s">
        <v>24</v>
      </c>
    </row>
    <row r="11" spans="1:11" ht="18" customHeight="1">
      <c r="A11" s="84" t="s">
        <v>62</v>
      </c>
      <c r="B11" s="71">
        <v>3057427654</v>
      </c>
      <c r="C11" s="85">
        <v>310605322</v>
      </c>
      <c r="D11" s="71">
        <v>1418611710</v>
      </c>
      <c r="E11" s="71">
        <v>198751538</v>
      </c>
      <c r="F11" s="71" t="s">
        <v>24</v>
      </c>
      <c r="G11" s="71">
        <v>745000000</v>
      </c>
      <c r="H11" s="71" t="s">
        <v>24</v>
      </c>
      <c r="I11" s="71" t="s">
        <v>24</v>
      </c>
      <c r="J11" s="71" t="s">
        <v>24</v>
      </c>
      <c r="K11" s="71">
        <v>695064406</v>
      </c>
    </row>
    <row r="12" spans="1:11" ht="18" customHeight="1">
      <c r="A12" s="84" t="s">
        <v>63</v>
      </c>
      <c r="B12" s="71">
        <v>2513424326</v>
      </c>
      <c r="C12" s="85">
        <v>200845789</v>
      </c>
      <c r="D12" s="71" t="s">
        <v>24</v>
      </c>
      <c r="E12" s="71">
        <v>844340119</v>
      </c>
      <c r="F12" s="71" t="s">
        <v>24</v>
      </c>
      <c r="G12" s="71">
        <v>637934400</v>
      </c>
      <c r="H12" s="71" t="s">
        <v>24</v>
      </c>
      <c r="I12" s="71" t="s">
        <v>24</v>
      </c>
      <c r="J12" s="71" t="s">
        <v>24</v>
      </c>
      <c r="K12" s="71">
        <v>1031149807</v>
      </c>
    </row>
    <row r="13" spans="1:11" ht="18" customHeight="1">
      <c r="A13" s="84" t="s">
        <v>64</v>
      </c>
      <c r="B13" s="71">
        <v>1753887141</v>
      </c>
      <c r="C13" s="85">
        <v>207577271</v>
      </c>
      <c r="D13" s="71">
        <v>290006541</v>
      </c>
      <c r="E13" s="71">
        <v>190525000</v>
      </c>
      <c r="F13" s="71">
        <v>438550000</v>
      </c>
      <c r="G13" s="71">
        <v>689713200</v>
      </c>
      <c r="H13" s="71" t="s">
        <v>24</v>
      </c>
      <c r="I13" s="71" t="s">
        <v>24</v>
      </c>
      <c r="J13" s="71" t="s">
        <v>24</v>
      </c>
      <c r="K13" s="71">
        <v>145092400</v>
      </c>
    </row>
    <row r="14" spans="1:11" ht="18" customHeight="1">
      <c r="A14" s="84" t="s">
        <v>65</v>
      </c>
      <c r="B14" s="71"/>
      <c r="C14" s="85"/>
      <c r="D14" s="71"/>
      <c r="E14" s="71"/>
      <c r="F14" s="71"/>
      <c r="G14" s="71"/>
      <c r="H14" s="71"/>
      <c r="I14" s="71"/>
      <c r="J14" s="71"/>
      <c r="K14" s="71"/>
    </row>
    <row r="15" spans="1:11" ht="18" customHeight="1">
      <c r="A15" s="84" t="s">
        <v>66</v>
      </c>
      <c r="B15" s="71">
        <v>9690028176</v>
      </c>
      <c r="C15" s="85">
        <v>750950338</v>
      </c>
      <c r="D15" s="71">
        <v>8482011784</v>
      </c>
      <c r="E15" s="71">
        <v>495342685</v>
      </c>
      <c r="F15" s="71" t="s">
        <v>24</v>
      </c>
      <c r="G15" s="71" t="s">
        <v>24</v>
      </c>
      <c r="H15" s="71" t="s">
        <v>24</v>
      </c>
      <c r="I15" s="71" t="s">
        <v>24</v>
      </c>
      <c r="J15" s="71" t="s">
        <v>24</v>
      </c>
      <c r="K15" s="71">
        <v>712673707</v>
      </c>
    </row>
    <row r="16" spans="1:11" ht="18" customHeight="1">
      <c r="A16" s="84" t="s">
        <v>67</v>
      </c>
      <c r="B16" s="71">
        <v>344454579</v>
      </c>
      <c r="C16" s="85">
        <v>80339313</v>
      </c>
      <c r="D16" s="71">
        <v>115714286</v>
      </c>
      <c r="E16" s="71" t="s">
        <v>24</v>
      </c>
      <c r="F16" s="71" t="s">
        <v>24</v>
      </c>
      <c r="G16" s="71" t="s">
        <v>24</v>
      </c>
      <c r="H16" s="71" t="s">
        <v>24</v>
      </c>
      <c r="I16" s="71" t="s">
        <v>24</v>
      </c>
      <c r="J16" s="71" t="s">
        <v>24</v>
      </c>
      <c r="K16" s="71">
        <v>228740293</v>
      </c>
    </row>
    <row r="17" spans="1:11" ht="18" customHeight="1">
      <c r="A17" s="84" t="s">
        <v>68</v>
      </c>
      <c r="B17" s="71" t="s">
        <v>24</v>
      </c>
      <c r="C17" s="85" t="s">
        <v>24</v>
      </c>
      <c r="D17" s="71" t="s">
        <v>24</v>
      </c>
      <c r="E17" s="71" t="s">
        <v>24</v>
      </c>
      <c r="F17" s="71" t="s">
        <v>24</v>
      </c>
      <c r="G17" s="71" t="s">
        <v>24</v>
      </c>
      <c r="H17" s="71" t="s">
        <v>24</v>
      </c>
      <c r="I17" s="71" t="s">
        <v>24</v>
      </c>
      <c r="J17" s="71" t="s">
        <v>24</v>
      </c>
      <c r="K17" s="71" t="s">
        <v>24</v>
      </c>
    </row>
    <row r="18" spans="1:11" ht="18" customHeight="1">
      <c r="A18" s="84" t="s">
        <v>64</v>
      </c>
      <c r="B18" s="71" t="s">
        <v>24</v>
      </c>
      <c r="C18" s="85" t="s">
        <v>24</v>
      </c>
      <c r="D18" s="71" t="s">
        <v>24</v>
      </c>
      <c r="E18" s="71" t="s">
        <v>24</v>
      </c>
      <c r="F18" s="71" t="s">
        <v>24</v>
      </c>
      <c r="G18" s="71" t="s">
        <v>24</v>
      </c>
      <c r="H18" s="71" t="s">
        <v>24</v>
      </c>
      <c r="I18" s="71" t="s">
        <v>24</v>
      </c>
      <c r="J18" s="71" t="s">
        <v>24</v>
      </c>
      <c r="K18" s="71" t="s">
        <v>24</v>
      </c>
    </row>
    <row r="19" spans="1:11" ht="18" customHeight="1">
      <c r="A19" s="86" t="s">
        <v>69</v>
      </c>
      <c r="B19" s="71">
        <v>18808294418</v>
      </c>
      <c r="C19" s="85">
        <v>1626706060</v>
      </c>
      <c r="D19" s="71">
        <v>11197261579</v>
      </c>
      <c r="E19" s="71">
        <v>1957261830</v>
      </c>
      <c r="F19" s="71">
        <v>438550000</v>
      </c>
      <c r="G19" s="71">
        <v>2142085100</v>
      </c>
      <c r="H19" s="71" t="s">
        <v>24</v>
      </c>
      <c r="I19" s="71" t="s">
        <v>24</v>
      </c>
      <c r="J19" s="71" t="s">
        <v>24</v>
      </c>
      <c r="K19" s="71">
        <v>3073135909</v>
      </c>
    </row>
  </sheetData>
  <mergeCells count="8">
    <mergeCell ref="H5:H6"/>
    <mergeCell ref="K5:K6"/>
    <mergeCell ref="A5:A6"/>
    <mergeCell ref="B5:B6"/>
    <mergeCell ref="D5:D6"/>
    <mergeCell ref="E5:E6"/>
    <mergeCell ref="F5:F6"/>
    <mergeCell ref="G5:G6"/>
  </mergeCells>
  <phoneticPr fontId="5"/>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Header>&amp;R&amp;9&amp;D</oddHead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6"/>
  <sheetViews>
    <sheetView workbookViewId="0"/>
  </sheetViews>
  <sheetFormatPr defaultColWidth="8.875" defaultRowHeight="15.75"/>
  <cols>
    <col min="1" max="1" width="22.875" style="35" customWidth="1"/>
    <col min="2" max="9" width="12.875" style="35" customWidth="1"/>
    <col min="10" max="16384" width="8.875" style="35"/>
  </cols>
  <sheetData>
    <row r="1" spans="1:9" ht="30">
      <c r="A1" s="1" t="s">
        <v>70</v>
      </c>
    </row>
    <row r="2" spans="1:9" ht="18.75">
      <c r="A2" s="29" t="s">
        <v>398</v>
      </c>
    </row>
    <row r="3" spans="1:9" ht="18.75">
      <c r="A3" s="29" t="s">
        <v>434</v>
      </c>
    </row>
    <row r="4" spans="1:9" ht="18.75">
      <c r="I4" s="30" t="s">
        <v>25</v>
      </c>
    </row>
    <row r="5" spans="1:9" ht="47.25">
      <c r="A5" s="83" t="s">
        <v>49</v>
      </c>
      <c r="B5" s="67" t="s">
        <v>71</v>
      </c>
      <c r="C5" s="68" t="s">
        <v>72</v>
      </c>
      <c r="D5" s="68" t="s">
        <v>73</v>
      </c>
      <c r="E5" s="68" t="s">
        <v>74</v>
      </c>
      <c r="F5" s="68" t="s">
        <v>75</v>
      </c>
      <c r="G5" s="68" t="s">
        <v>76</v>
      </c>
      <c r="H5" s="67" t="s">
        <v>77</v>
      </c>
      <c r="I5" s="68" t="s">
        <v>78</v>
      </c>
    </row>
    <row r="6" spans="1:9" ht="18" customHeight="1">
      <c r="A6" s="85">
        <v>18808294418</v>
      </c>
      <c r="B6" s="71">
        <v>16813140357</v>
      </c>
      <c r="C6" s="71">
        <v>1760784048</v>
      </c>
      <c r="D6" s="71">
        <v>28210430</v>
      </c>
      <c r="E6" s="71">
        <v>77083177</v>
      </c>
      <c r="F6" s="71">
        <v>97178840</v>
      </c>
      <c r="G6" s="71" t="s">
        <v>24</v>
      </c>
      <c r="H6" s="71">
        <v>31897566</v>
      </c>
      <c r="I6" s="71"/>
    </row>
  </sheetData>
  <phoneticPr fontId="5"/>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Header>&amp;R&amp;9&amp;D</oddHead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1.(1)③投資及び出資金の明細</vt:lpstr>
      <vt:lpstr>1.(1)④基金の明細</vt:lpstr>
      <vt:lpstr>1.(1)⑤貸付金の明細</vt:lpstr>
      <vt:lpstr>1.(1)⑥長期延滞債権の明細</vt:lpstr>
      <vt:lpstr>1.(1)⑦未収金の明細</vt:lpstr>
      <vt:lpstr>1.(2)①地方債等（借入先別）の明細</vt:lpstr>
      <vt:lpstr>1.(2)②地方債等（利率別）の明細</vt:lpstr>
      <vt:lpstr>1.(2)③地方債等（返済期間別）の明細</vt:lpstr>
      <vt:lpstr>1.(2)④特定の契約条項が付された地方債等の概要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LMG06</cp:lastModifiedBy>
  <cp:lastPrinted>2017-10-20T03:05:54Z</cp:lastPrinted>
  <dcterms:created xsi:type="dcterms:W3CDTF">2017-09-12T00:57:25Z</dcterms:created>
  <dcterms:modified xsi:type="dcterms:W3CDTF">2019-10-11T07:04:20Z</dcterms:modified>
</cp:coreProperties>
</file>